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<sst xmlns="http://schemas.openxmlformats.org/spreadsheetml/2006/main" count="1060" uniqueCount="875">
  <si>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</si>
  <si>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</si>
  <si>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</si>
  <si>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</si>
  <si>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</si>
  <si>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</si>
  <si>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</si>
  <si>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</si>
  <si>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</si>
  <si>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</si>
  <si>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</si>
  <si>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</si>
  <si>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</si>
  <si>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</si>
  <si>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</si>
  <si>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</si>
  <si>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</si>
  <si>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</si>
  <si>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</si>
  <si>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</si>
  <si>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</si>
  <si>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</si>
  <si>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</si>
  <si>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</si>
  <si>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</si>
  <si>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</si>
  <si>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</si>
  <si>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</si>
  <si>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</si>
  <si>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</si>
  <si>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</si>
  <si>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</si>
  <si>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</si>
  <si>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</si>
  <si>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</si>
  <si>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</si>
  <si>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</si>
  <si>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</si>
  <si>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</si>
  <si>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</si>
  <si>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</si>
  <si>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</si>
  <si>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</si>
  <si>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</si>
  <si>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</si>
  <si>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</si>
  <si>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</si>
  <si>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</si>
  <si>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</si>
  <si>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</si>
  <si>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</si>
  <si>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</si>
  <si>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</si>
  <si>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</si>
  <si>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</si>
  <si>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</si>
  <si>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</si>
  <si>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</si>
  <si>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</si>
  <si>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</si>
  <si>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</si>
  <si>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</si>
  <si>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</si>
  <si>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</si>
  <si>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</si>
  <si>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</si>
  <si>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</si>
  <si>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</si>
  <si>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</si>
  <si>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</si>
  <si>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</si>
  <si>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</si>
  <si>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</si>
  <si>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</si>
  <si>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</si>
  <si>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</si>
  <si>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</si>
  <si>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</si>
  <si>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</si>
  <si>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</si>
  <si>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</si>
  <si>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</si>
  <si>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</si>
  <si>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</si>
  <si>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</si>
  <si>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</si>
  <si>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</si>
  <si>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</si>
  <si>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</si>
  <si>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</si>
  <si>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</si>
  <si>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</si>
  <si>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</si>
  <si>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</si>
  <si>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</si>
  <si>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</si>
  <si>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</si>
  <si>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</si>
  <si>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</si>
  <si>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</si>
  <si>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</si>
  <si>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</si>
  <si>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</si>
  <si>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</si>
  <si>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</si>
  <si>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</si>
  <si>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</si>
  <si>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</si>
  <si>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</si>
  <si>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</si>
  <si>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</si>
  <si>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</si>
  <si>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</si>
  <si>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</si>
  <si>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</si>
  <si>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</si>
  <si>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</si>
  <si>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</si>
  <si>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</si>
  <si>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</si>
  <si>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</si>
  <si>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</si>
  <si>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</si>
  <si>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</si>
  <si>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</si>
  <si>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</si>
  <si>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</si>
  <si>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</si>
  <si>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</si>
  <si>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</si>
  <si>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</si>
  <si>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</si>
  <si>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</si>
  <si>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</si>
  <si>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</si>
  <si>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</si>
  <si>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</si>
  <si>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</si>
  <si>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</si>
  <si>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</si>
  <si>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</si>
  <si>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</si>
  <si>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</si>
  <si>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</si>
  <si>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</si>
  <si>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</si>
  <si>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</si>
  <si>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</si>
  <si>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</si>
  <si>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</si>
  <si>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</si>
  <si>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</si>
  <si>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</si>
  <si>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</si>
  <si>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</si>
  <si>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</si>
  <si>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</si>
  <si>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</si>
  <si>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</si>
  <si>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</si>
  <si>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</si>
  <si>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</si>
  <si>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</si>
  <si>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</si>
  <si>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</si>
  <si>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</si>
  <si>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</si>
  <si>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</si>
  <si>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</si>
  <si>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</si>
  <si>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</si>
  <si>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</si>
  <si>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</si>
  <si>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</si>
  <si>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</si>
  <si>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</si>
  <si>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</si>
  <si>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</si>
  <si>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</si>
  <si>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</si>
  <si>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</si>
  <si>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</si>
  <si>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</si>
  <si>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</si>
  <si>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</si>
  <si>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</si>
  <si>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</si>
  <si>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</si>
  <si>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</si>
  <si>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</si>
  <si>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</si>
  <si>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</si>
  <si>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</si>
  <si>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</si>
  <si>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</si>
  <si>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</si>
  <si>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</si>
  <si>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</si>
  <si>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</si>
  <si>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</si>
  <si>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</si>
  <si>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</si>
  <si>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</si>
  <si>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</si>
  <si>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</si>
  <si>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</si>
  <si>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</si>
  <si>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</si>
  <si>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</si>
  <si>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</si>
  <si>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</si>
  <si>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</si>
  <si>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</si>
  <si>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</si>
  <si>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</si>
  <si>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</si>
  <si>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</si>
  <si>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</si>
  <si>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</si>
  <si>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</si>
  <si>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</si>
  <si>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</si>
  <si>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</si>
  <si>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</si>
  <si>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</si>
  <si>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</si>
  <si>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</si>
  <si>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</si>
  <si>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</si>
  <si>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</si>
  <si>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</si>
  <si>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</si>
  <si>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</si>
  <si>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</si>
  <si>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</si>
  <si>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</si>
  <si>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</si>
  <si>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</si>
  <si>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</si>
  <si>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</si>
  <si>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</si>
  <si>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</si>
  <si>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</si>
  <si>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</si>
  <si>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</si>
  <si>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</si>
  <si>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</si>
  <si>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</si>
  <si>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</si>
  <si>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</si>
  <si>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</si>
  <si>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</si>
  <si>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</si>
  <si>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</si>
  <si>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</si>
  <si>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</si>
  <si>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</si>
  <si>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</si>
  <si>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</si>
  <si>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</si>
  <si>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</si>
  <si>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</si>
  <si>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</si>
  <si>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</si>
  <si>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</si>
  <si>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</si>
  <si>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</si>
  <si>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</si>
  <si>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</si>
  <si>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</si>
  <si>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</si>
  <si>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</si>
  <si>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</si>
  <si>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</si>
  <si>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</si>
  <si>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</si>
  <si>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</si>
  <si>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</si>
  <si>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</si>
  <si>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</si>
  <si>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</si>
  <si>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</si>
  <si>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</si>
  <si>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</si>
  <si>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</si>
  <si>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</si>
  <si>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</si>
  <si>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</si>
  <si>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</si>
  <si>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</si>
  <si>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</si>
  <si>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</si>
  <si>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</si>
  <si>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</si>
  <si>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</si>
  <si>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</si>
  <si>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</si>
  <si>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</si>
  <si>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</si>
  <si>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</si>
  <si>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</si>
  <si>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</si>
  <si>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</si>
  <si>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</si>
  <si>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</si>
  <si>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</si>
  <si>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</si>
  <si>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</si>
  <si>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</si>
  <si>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</si>
  <si>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</si>
  <si>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</si>
  <si>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</si>
  <si>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</si>
  <si>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</si>
  <si>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</si>
  <si>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</si>
  <si>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</si>
  <si>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</si>
  <si>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</si>
  <si>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</si>
  <si>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</si>
  <si>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</si>
  <si>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</si>
  <si>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</si>
  <si>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</si>
  <si>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</si>
  <si>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</si>
  <si>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</si>
  <si>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</si>
  <si>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</si>
  <si>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</si>
  <si>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</si>
  <si>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</si>
  <si>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</si>
  <si>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</si>
  <si>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</si>
  <si>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</si>
  <si>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</si>
  <si>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</si>
  <si>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</si>
  <si>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</si>
  <si>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</si>
  <si>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</si>
  <si>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</si>
  <si>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</si>
  <si>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</si>
  <si>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</si>
  <si>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</si>
  <si>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</si>
  <si>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</si>
  <si>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</si>
  <si>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</si>
  <si>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</si>
  <si>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</si>
  <si>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</si>
  <si>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</si>
  <si>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</si>
  <si>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</si>
  <si>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</si>
  <si>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</si>
  <si>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</si>
  <si>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</si>
  <si>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</si>
  <si>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</si>
  <si>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</si>
  <si>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</si>
  <si>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</si>
  <si>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</si>
  <si>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</si>
  <si>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</si>
  <si>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</si>
  <si>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</si>
  <si>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</si>
  <si>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</si>
  <si>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</si>
  <si>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</si>
  <si>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</si>
  <si>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</si>
  <si>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</si>
  <si>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</si>
  <si>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</si>
  <si>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</si>
  <si>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</si>
  <si>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</si>
  <si>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</si>
  <si>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</si>
  <si>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</si>
  <si>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</si>
  <si>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</si>
  <si>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</si>
  <si>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</si>
  <si>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</si>
  <si>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</si>
  <si>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</si>
  <si>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</si>
  <si>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</si>
  <si>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</si>
  <si>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</si>
  <si>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</si>
  <si>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</si>
  <si>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</si>
  <si>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</si>
  <si>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</si>
  <si>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</si>
  <si>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</si>
  <si>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</si>
  <si>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</si>
  <si>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</si>
  <si>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</si>
  <si>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</si>
  <si>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</si>
  <si>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</si>
  <si>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</si>
  <si>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</si>
  <si>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</si>
  <si>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</si>
  <si>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</si>
  <si>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</si>
  <si>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</si>
  <si>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</si>
  <si>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</si>
  <si>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</si>
  <si>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</si>
  <si>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</si>
  <si>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</si>
  <si>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</si>
  <si>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</si>
  <si>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</si>
  <si>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</si>
  <si>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</si>
  <si>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</si>
  <si>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</si>
  <si>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</si>
  <si>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</si>
  <si>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</si>
  <si>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</si>
  <si>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</si>
  <si>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</si>
  <si>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</si>
  <si>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</si>
  <si>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</si>
  <si>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</si>
  <si>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</si>
  <si>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</si>
  <si>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</si>
  <si>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</si>
  <si>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</si>
  <si>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</si>
  <si>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</si>
  <si>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</si>
  <si>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</si>
  <si>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</si>
  <si>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</si>
  <si>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</si>
  <si>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</si>
  <si>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</si>
  <si>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</si>
  <si>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</si>
  <si>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</si>
  <si>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</si>
  <si>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</si>
  <si>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</si>
  <si>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</si>
  <si>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</si>
  <si>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</si>
  <si>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</si>
  <si>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</si>
  <si>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</si>
  <si>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</si>
  <si>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</si>
  <si>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</si>
  <si>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</si>
  <si>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</si>
  <si>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</si>
  <si>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</si>
  <si>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</si>
  <si>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</si>
  <si>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</si>
  <si>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</si>
  <si>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</si>
  <si>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</si>
  <si>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</si>
  <si>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</si>
  <si>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</si>
  <si>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</si>
  <si>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</si>
  <si>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</si>
  <si>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</si>
  <si>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</si>
  <si>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</si>
  <si>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</si>
  <si>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</si>
  <si>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</si>
  <si>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</si>
  <si>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</si>
  <si>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</si>
  <si>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</si>
  <si>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</si>
  <si>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</si>
  <si>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</si>
  <si>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</si>
  <si>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</si>
  <si>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</si>
  <si>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</si>
  <si>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</si>
  <si>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</si>
  <si>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</si>
  <si>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</si>
  <si>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</si>
  <si>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</si>
  <si>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</si>
  <si>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</si>
  <si>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</si>
  <si>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</si>
  <si>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</si>
  <si>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</si>
  <si>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</si>
  <si>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</si>
  <si>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</si>
  <si>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</si>
  <si>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</si>
  <si>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</si>
  <si>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</si>
  <si>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</si>
  <si>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</si>
  <si>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</si>
  <si>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</si>
  <si>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</si>
  <si>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</si>
  <si>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</si>
  <si>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</si>
  <si>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</si>
  <si>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</si>
  <si>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</si>
  <si>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</si>
  <si>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</si>
  <si>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</si>
  <si>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</si>
  <si>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</si>
  <si>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</si>
  <si>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</si>
  <si>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</si>
  <si>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</si>
  <si>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</si>
  <si>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</si>
  <si>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</si>
  <si>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</si>
  <si>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</si>
  <si>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</si>
  <si>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</si>
  <si>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</si>
  <si>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</si>
  <si>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</si>
  <si>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</si>
  <si>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</si>
  <si>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</si>
  <si>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</si>
  <si>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</si>
  <si>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</si>
  <si>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</si>
  <si>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</si>
  <si>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</si>
  <si>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</si>
  <si>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</si>
  <si>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</si>
  <si>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</si>
  <si>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</si>
  <si>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</si>
  <si>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</si>
  <si>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</si>
  <si>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</si>
  <si>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</si>
  <si>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</si>
  <si>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</si>
  <si>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</si>
  <si>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</si>
  <si>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</si>
  <si>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</si>
  <si>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</si>
  <si>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</si>
  <si>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</si>
  <si>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</si>
  <si>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</si>
  <si>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</si>
  <si>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</si>
  <si>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</si>
  <si>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</si>
  <si>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</si>
  <si>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</si>
  <si>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</si>
  <si>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</si>
  <si>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</si>
  <si>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</si>
  <si>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</si>
  <si>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</si>
  <si>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</si>
  <si>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</si>
  <si>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</si>
  <si>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</si>
  <si>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</si>
  <si>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</si>
  <si>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</si>
  <si>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</si>
  <si>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</si>
  <si>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</si>
  <si>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</si>
  <si>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</si>
  <si>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</si>
  <si>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</si>
  <si>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</si>
  <si>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</si>
  <si>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</si>
  <si>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</si>
  <si>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</si>
  <si>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</si>
  <si>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</si>
  <si>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</si>
  <si>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</si>
  <si>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</si>
  <si>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</si>
  <si>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</si>
  <si>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</si>
  <si>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</si>
  <si>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</si>
  <si>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</si>
  <si>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</si>
  <si>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</si>
  <si>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</si>
  <si>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</si>
  <si>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</si>
  <si>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</si>
  <si>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</si>
  <si>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</si>
  <si>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</si>
  <si>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</si>
  <si>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</si>
  <si>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</si>
  <si>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</si>
  <si>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</si>
  <si>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</si>
  <si>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</si>
  <si>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</si>
  <si>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</si>
  <si>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</si>
  <si>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</si>
  <si>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</si>
  <si>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</si>
  <si>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</si>
  <si>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</si>
  <si>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</si>
  <si>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</si>
  <si>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</si>
  <si>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</si>
  <si>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</si>
  <si>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</si>
  <si>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</si>
  <si>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</si>
  <si>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</si>
  <si>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</si>
  <si>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</si>
  <si>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</si>
  <si>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</si>
  <si>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</si>
  <si>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</si>
  <si>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</si>
  <si>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</si>
  <si>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</si>
  <si>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</si>
  <si>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</si>
  <si>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</si>
  <si>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</si>
  <si>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</si>
  <si>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</si>
  <si>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</si>
  <si>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</si>
  <si>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</si>
  <si>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</si>
  <si>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</si>
  <si>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</si>
  <si>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</si>
  <si>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</si>
  <si>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</si>
  <si>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</si>
  <si>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</si>
  <si>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</si>
  <si>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</si>
  <si>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</si>
  <si>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</si>
  <si>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</si>
  <si>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</si>
  <si>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</si>
  <si>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</si>
  <si>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</si>
  <si>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</si>
  <si>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</si>
  <si>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</si>
  <si>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</si>
  <si>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</si>
  <si>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</si>
  <si>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</si>
  <si>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</si>
  <si>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</si>
  <si>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</si>
  <si>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</si>
  <si>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</si>
  <si>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</si>
  <si>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</si>
  <si>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</si>
  <si>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</si>
  <si>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</si>
  <si>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</si>
  <si>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</si>
  <si>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</si>
  <si>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</si>
  <si>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</si>
  <si>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</si>
  <si>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</si>
  <si>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</si>
  <si>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</si>
  <si>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</si>
  <si>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</si>
  <si>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</si>
  <si>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</si>
  <si>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</si>
  <si>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</si>
  <si>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</si>
  <si>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</si>
  <si>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</si>
  <si>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</si>
  <si>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</si>
  <si>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</si>
  <si>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</si>
  <si>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</si>
  <si>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</si>
  <si>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</si>
  <si>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</si>
  <si>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</si>
  <si>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</si>
  <si>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</si>
  <si>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</si>
  <si>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</si>
  <si>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</si>
  <si>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</si>
  <si>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</si>
  <si>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</si>
  <si>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</si>
  <si>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</si>
  <si>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</si>
  <si>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</si>
  <si>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</si>
  <si>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</si>
  <si>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</si>
  <si>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</si>
  <si>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</si>
  <si>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</si>
  <si>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</si>
  <si>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</si>
  <si>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</si>
  <si>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</si>
  <si>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</si>
  <si>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</si>
  <si>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</si>
  <si>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</si>
  <si>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</si>
  <si>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</si>
  <si>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</si>
  <si>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</si>
  <si>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</si>
  <si>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</si>
  <si>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</si>
  <si>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</si>
  <si>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</si>
  <si>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</si>
  <si>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</si>
  <si>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</si>
  <si>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</si>
  <si>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</si>
  <si>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</si>
  <si>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</si>
  <si>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</si>
  <si>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</si>
  <si>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</si>
  <si>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</si>
  <si>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</si>
  <si>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</si>
  <si>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</si>
  <si>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</si>
  <si>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</si>
  <si>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</si>
  <si>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</si>
  <si>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</si>
  <si>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</si>
  <si>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</si>
  <si>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</si>
  <si>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</si>
  <si>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</si>
  <si>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</si>
  <si>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</si>
  <si>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</si>
  <si>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</si>
  <si>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</si>
  <si>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</si>
  <si>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</si>
  <si>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</si>
  <si>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</si>
  <si>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</si>
  <si>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</si>
  <si>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</si>
  <si>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</si>
  <si>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</si>
  <si>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</si>
  <si>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</si>
  <si>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</si>
  <si>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</si>
  <si>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</si>
  <si>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</si>
  <si>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</si>
  <si>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</si>
  <si>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</si>
  <si>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</si>
  <si>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</si>
  <si>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</si>
  <si>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</si>
  <si>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</si>
  <si>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</si>
  <si>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</si>
  <si>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</si>
  <si>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</si>
  <si>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</si>
  <si>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</si>
  <si>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</si>
  <si>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</si>
  <si>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</si>
  <si>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</si>
  <si>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</si>
  <si>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</si>
  <si>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</si>
  <si>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</si>
  <si>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</si>
  <si>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</si>
  <si>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</si>
  <si>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</si>
  <si>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</si>
  <si>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</si>
  <si>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</si>
  <si>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</si>
  <si>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</si>
  <si>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</si>
  <si>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</si>
  <si>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</si>
  <si>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</si>
  <si>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</si>
  <si>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</si>
  <si>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</si>
  <si>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</si>
  <si>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</si>
  <si>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</si>
  <si>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</si>
  <si>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</si>
  <si>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</si>
  <si>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</si>
  <si>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</si>
  <si>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</si>
  <si>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</si>
  <si>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</si>
  <si>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</si>
  <si>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</si>
  <si>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</si>
  <si>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</si>
  <si>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</si>
  <si>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1. ОЛ ТРЕЙД АД</t>
  </si>
  <si>
    <t>КОНСОЛИДИРАН</t>
  </si>
  <si>
    <t>01.01.2012-30.06.2012</t>
  </si>
  <si>
    <t>1. Берно ЕООД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</si>
</sst>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1">
      <selection activeCell="E67" sqref="E6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872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1944</v>
      </c>
      <c r="D11" s="151"/>
      <c r="E11" s="237" t="s">
        <v>22</v>
      </c>
      <c r="F11" s="242" t="s">
        <v>23</v>
      </c>
      <c r="G11" s="152">
        <v>3063</v>
      </c>
      <c r="H11" s="152"/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1944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-92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-155</v>
      </c>
      <c r="H29" s="316"/>
      <c r="M29" s="157"/>
    </row>
    <row r="30" spans="1:8" ht="15">
      <c r="A30" s="235" t="s">
        <v>90</v>
      </c>
      <c r="B30" s="241" t="s">
        <v>91</v>
      </c>
      <c r="C30" s="151">
        <v>1075</v>
      </c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1075</v>
      </c>
      <c r="D32" s="155">
        <f>D30+D31</f>
        <v>0</v>
      </c>
      <c r="E32" s="243" t="s">
        <v>100</v>
      </c>
      <c r="F32" s="242" t="s">
        <v>101</v>
      </c>
      <c r="G32" s="316">
        <v>-28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-120</v>
      </c>
      <c r="H33" s="154">
        <f>H27+H31+H32</f>
        <v>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2943</v>
      </c>
      <c r="H36" s="154">
        <f>H25+H17+H33</f>
        <v>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801</v>
      </c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3019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486</v>
      </c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14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486</v>
      </c>
      <c r="D64" s="155">
        <f>SUM(D58:D63)</f>
        <v>0</v>
      </c>
      <c r="E64" s="237" t="s">
        <v>200</v>
      </c>
      <c r="F64" s="242" t="s">
        <v>201</v>
      </c>
      <c r="G64" s="152">
        <v>14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219</v>
      </c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14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220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14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32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32</v>
      </c>
      <c r="D91" s="155">
        <f>SUM(D87:D90)</f>
        <v>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739</v>
      </c>
      <c r="D93" s="155">
        <f>D64+D75+D84+D91+D92</f>
        <v>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3758</v>
      </c>
      <c r="D94" s="164">
        <f>D93+D55</f>
        <v>0</v>
      </c>
      <c r="E94" s="449" t="s">
        <v>270</v>
      </c>
      <c r="F94" s="289" t="s">
        <v>271</v>
      </c>
      <c r="G94" s="165">
        <f>G36+G39+G55+G79</f>
        <v>3758</v>
      </c>
      <c r="H94" s="165">
        <f>H36+H39+H55+H79</f>
        <v>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9">
      <selection activeCell="C25" sqref="C25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01.01.2012-30.06.2012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10</v>
      </c>
      <c r="D10" s="46"/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4</v>
      </c>
      <c r="D12" s="46"/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</v>
      </c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16</v>
      </c>
      <c r="D19" s="49">
        <f>SUM(D9:D15)+D16</f>
        <v>0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>
        <v>12</v>
      </c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12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28</v>
      </c>
      <c r="D28" s="50">
        <f>D26+D19</f>
        <v>0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28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28</v>
      </c>
      <c r="D33" s="49">
        <f>D28-D31+D32</f>
        <v>0</v>
      </c>
      <c r="E33" s="127" t="s">
        <v>353</v>
      </c>
      <c r="F33" s="554" t="s">
        <v>354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28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28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28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28</v>
      </c>
      <c r="D42" s="53">
        <f>D33+D35+D39</f>
        <v>0</v>
      </c>
      <c r="E42" s="128" t="s">
        <v>380</v>
      </c>
      <c r="F42" s="129" t="s">
        <v>381</v>
      </c>
      <c r="G42" s="53">
        <f>G39+G33</f>
        <v>28</v>
      </c>
      <c r="H42" s="53">
        <f>H39+H33</f>
        <v>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22">
      <selection activeCell="C20" sqref="C2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01.01.2012-30.06.2012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/>
      <c r="D10" s="54"/>
      <c r="E10" s="130"/>
      <c r="F10" s="130"/>
    </row>
    <row r="11" spans="1:13" ht="12">
      <c r="A11" s="332" t="s">
        <v>390</v>
      </c>
      <c r="B11" s="333" t="s">
        <v>391</v>
      </c>
      <c r="C11" s="54">
        <v>-14</v>
      </c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-4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7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-11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-11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43</v>
      </c>
      <c r="D44" s="132"/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32</v>
      </c>
      <c r="D45" s="55">
        <f>D44+D43</f>
        <v>0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C11" sqref="C1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01.01.2012-30.06.2012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0</v>
      </c>
      <c r="K11" s="60"/>
      <c r="L11" s="344">
        <f>SUM(C11:K11)</f>
        <v>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0</v>
      </c>
      <c r="K15" s="61">
        <f t="shared" si="2"/>
        <v>0</v>
      </c>
      <c r="L15" s="344">
        <f t="shared" si="1"/>
        <v>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-28</v>
      </c>
      <c r="K16" s="60"/>
      <c r="L16" s="344">
        <f t="shared" si="1"/>
        <v>-28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-28</v>
      </c>
      <c r="K29" s="59">
        <f t="shared" si="6"/>
        <v>0</v>
      </c>
      <c r="L29" s="344">
        <f t="shared" si="1"/>
        <v>-28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-28</v>
      </c>
      <c r="K32" s="59">
        <f t="shared" si="7"/>
        <v>0</v>
      </c>
      <c r="L32" s="344">
        <f t="shared" si="1"/>
        <v>-28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N53" sqref="N53:O5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ВИНЪС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01.01.2012-30.06.2012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1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1864</v>
      </c>
      <c r="E9" s="189"/>
      <c r="F9" s="189"/>
      <c r="G9" s="74">
        <f>D9+E9-F9</f>
        <v>1864</v>
      </c>
      <c r="H9" s="65"/>
      <c r="I9" s="65"/>
      <c r="J9" s="74">
        <f>G9+H9-I9</f>
        <v>1864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1864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>
        <v>80</v>
      </c>
      <c r="F10" s="189"/>
      <c r="G10" s="74">
        <f aca="true" t="shared" si="2" ref="G10:G39">D10+E10-F10</f>
        <v>80</v>
      </c>
      <c r="H10" s="65"/>
      <c r="I10" s="65"/>
      <c r="J10" s="74">
        <f aca="true" t="shared" si="3" ref="J10:J39">G10+H10-I10</f>
        <v>80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80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1864</v>
      </c>
      <c r="E17" s="194">
        <f>SUM(E9:E16)</f>
        <v>80</v>
      </c>
      <c r="F17" s="194">
        <f>SUM(F9:F16)</f>
        <v>0</v>
      </c>
      <c r="G17" s="74">
        <f t="shared" si="2"/>
        <v>1944</v>
      </c>
      <c r="H17" s="75">
        <f>SUM(H9:H16)</f>
        <v>0</v>
      </c>
      <c r="I17" s="75">
        <f>SUM(I9:I16)</f>
        <v>0</v>
      </c>
      <c r="J17" s="74">
        <f t="shared" si="3"/>
        <v>1944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1944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>
        <v>1075</v>
      </c>
      <c r="E39" s="572"/>
      <c r="F39" s="572"/>
      <c r="G39" s="74">
        <f t="shared" si="2"/>
        <v>1075</v>
      </c>
      <c r="H39" s="572"/>
      <c r="I39" s="572"/>
      <c r="J39" s="74">
        <f t="shared" si="3"/>
        <v>1075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1075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2939</v>
      </c>
      <c r="E40" s="438">
        <f>E17+E18+E19+E25+E38+E39</f>
        <v>80</v>
      </c>
      <c r="F40" s="438">
        <f aca="true" t="shared" si="13" ref="F40:R40">F17+F18+F19+F25+F38+F39</f>
        <v>0</v>
      </c>
      <c r="G40" s="438">
        <f t="shared" si="13"/>
        <v>3019</v>
      </c>
      <c r="H40" s="438">
        <f t="shared" si="13"/>
        <v>0</v>
      </c>
      <c r="I40" s="438">
        <f t="shared" si="13"/>
        <v>0</v>
      </c>
      <c r="J40" s="438">
        <f t="shared" si="13"/>
        <v>3019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3019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34">
      <selection activeCell="D88" sqref="D8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01.01.2012-30.06.2012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219</v>
      </c>
      <c r="D24" s="119">
        <f>SUM(D25:D27)</f>
        <v>219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145</v>
      </c>
      <c r="D25" s="108">
        <v>145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v>74</v>
      </c>
      <c r="D27" s="108">
        <v>74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/>
      <c r="D29" s="108"/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220</v>
      </c>
      <c r="D43" s="104">
        <f>D24+D28+D29+D31+D30+D32+D33+D38</f>
        <v>220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220</v>
      </c>
      <c r="D44" s="103">
        <f>D43+D21+D19+D9</f>
        <v>220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14</v>
      </c>
      <c r="D85" s="104">
        <f>SUM(D86:D90)+D94</f>
        <v>14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14</v>
      </c>
      <c r="D87" s="108">
        <v>14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/>
      <c r="D89" s="108"/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/>
      <c r="D93" s="108"/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14</v>
      </c>
      <c r="D96" s="104">
        <f>D85+D80+D75+D71+D95</f>
        <v>14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14</v>
      </c>
      <c r="D97" s="104">
        <f>D96+D68+D66</f>
        <v>14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01.01.2012-30.06.2012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7">
      <selection activeCell="E34" sqref="E3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01.01.2012-30.06.2012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874</v>
      </c>
      <c r="B12" s="37"/>
      <c r="C12" s="441">
        <v>81</v>
      </c>
      <c r="D12" s="441">
        <v>100</v>
      </c>
      <c r="E12" s="441"/>
      <c r="F12" s="443">
        <f>C12-E12</f>
        <v>81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81</v>
      </c>
      <c r="D27" s="429"/>
      <c r="E27" s="429">
        <f>SUM(E12:E26)</f>
        <v>0</v>
      </c>
      <c r="F27" s="442">
        <f>SUM(F12:F26)</f>
        <v>81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>
        <v>1660</v>
      </c>
      <c r="D46" s="441">
        <v>42.09</v>
      </c>
      <c r="E46" s="441"/>
      <c r="F46" s="443">
        <f>C46-E46</f>
        <v>1660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1660</v>
      </c>
      <c r="D61" s="429"/>
      <c r="E61" s="429">
        <f>SUM(E46:E60)</f>
        <v>0</v>
      </c>
      <c r="F61" s="442">
        <f>SUM(F46:F60)</f>
        <v>1660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1741</v>
      </c>
      <c r="D79" s="429"/>
      <c r="E79" s="429">
        <f>E78+E61+E44+E27</f>
        <v>0</v>
      </c>
      <c r="F79" s="442">
        <f>F78+F61+F44+F27</f>
        <v>1741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aseto_vider</cp:lastModifiedBy>
  <cp:lastPrinted>2011-04-20T13:37:58Z</cp:lastPrinted>
  <dcterms:created xsi:type="dcterms:W3CDTF">2000-06-29T12:02:40Z</dcterms:created>
  <dcterms:modified xsi:type="dcterms:W3CDTF">2012-08-25T17:53:42Z</dcterms:modified>
  <cp:category/>
  <cp:version/>
  <cp:contentType/>
  <cp:contentStatus/>
</cp:coreProperties>
</file>