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5436" windowWidth="1944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<sst xmlns="http://schemas.openxmlformats.org/spreadsheetml/2006/main" count="4171" uniqueCount="975">
  <si>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</si>
  <si>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</si>
  <si>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</si>
  <si>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</si>
  <si>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</si>
  <si>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</si>
  <si>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</si>
  <si>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</si>
  <si>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</si>
  <si>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</si>
  <si>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</si>
  <si>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</si>
  <si>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</si>
  <si>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</si>
  <si>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</si>
  <si>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</si>
  <si>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</si>
  <si>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</si>
  <si>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</si>
  <si>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</si>
  <si>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</si>
  <si>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</si>
  <si>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</si>
  <si>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</si>
  <si>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</si>
  <si>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</si>
  <si>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</si>
  <si>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</si>
  <si>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</si>
  <si>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</si>
  <si>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</si>
  <si>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</si>
  <si>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</si>
  <si>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</si>
  <si>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</si>
  <si>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</si>
  <si>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</si>
  <si>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</si>
  <si>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</si>
  <si>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</si>
  <si>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</si>
  <si>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</si>
  <si>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</si>
  <si>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</si>
  <si>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</si>
  <si>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</si>
  <si>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</si>
  <si>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</si>
  <si>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</si>
  <si>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</si>
  <si>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</si>
  <si>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</si>
  <si>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</si>
  <si>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</si>
  <si>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</si>
  <si>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</si>
  <si>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</si>
  <si>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</si>
  <si>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</si>
  <si>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</si>
  <si>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</si>
  <si>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</si>
  <si>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</si>
  <si>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</si>
  <si>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</si>
  <si>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</si>
  <si>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</si>
  <si>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</si>
  <si>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</si>
  <si>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</si>
  <si>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</si>
  <si>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</si>
  <si>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</si>
  <si>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</si>
  <si>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</si>
  <si>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</si>
  <si>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</si>
  <si>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</si>
  <si>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</si>
  <si>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</si>
  <si>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</si>
  <si>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</si>
  <si>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</si>
  <si>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</si>
  <si>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</si>
  <si>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</si>
  <si>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</si>
  <si>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</si>
  <si>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</si>
  <si>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</si>
  <si>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</si>
  <si>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</si>
  <si>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</si>
  <si>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</si>
  <si>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</si>
  <si>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</si>
  <si>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</si>
  <si>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</si>
  <si>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</si>
  <si>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</si>
  <si>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</si>
  <si>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</si>
  <si>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</si>
  <si>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</si>
  <si>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</si>
  <si>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</si>
  <si>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</si>
  <si>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</si>
  <si>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</si>
  <si>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</si>
  <si>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</si>
  <si>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</si>
  <si>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</si>
  <si>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</si>
  <si>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</si>
  <si>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</si>
  <si>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</si>
  <si>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</si>
  <si>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</si>
  <si>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</si>
  <si>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</si>
  <si>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</si>
  <si>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</si>
  <si>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</si>
  <si>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</si>
  <si>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</si>
  <si>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</si>
  <si>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</si>
  <si>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</si>
  <si>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</si>
  <si>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</si>
  <si>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</si>
  <si>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</si>
  <si>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</si>
  <si>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</si>
  <si>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</si>
  <si>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</si>
  <si>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</si>
  <si>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</si>
  <si>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</si>
  <si>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</si>
  <si>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</si>
  <si>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</si>
  <si>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</si>
  <si>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</si>
  <si>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</si>
  <si>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</si>
  <si>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</si>
  <si>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</si>
  <si>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</si>
  <si>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</si>
  <si>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</si>
  <si>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</si>
  <si>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</si>
  <si>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</si>
  <si>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</si>
  <si>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</si>
  <si>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</si>
  <si>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</si>
  <si>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</si>
  <si>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</si>
  <si>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</si>
  <si>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</si>
  <si>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</si>
  <si>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</si>
  <si>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</si>
  <si>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</si>
  <si>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</si>
  <si>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</si>
  <si>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</si>
  <si>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</si>
  <si>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</si>
  <si>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</si>
  <si>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</si>
  <si>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</si>
  <si>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</si>
  <si>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</si>
  <si>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</si>
  <si>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</si>
  <si>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</si>
  <si>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</si>
  <si>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</si>
  <si>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</si>
  <si>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</si>
  <si>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</si>
  <si>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</si>
  <si>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</si>
  <si>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</si>
  <si>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</si>
  <si>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</si>
  <si>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</si>
  <si>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</si>
  <si>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</si>
  <si>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</si>
  <si>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</si>
  <si>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</si>
  <si>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</si>
  <si>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</si>
  <si>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</si>
  <si>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</si>
  <si>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</si>
  <si>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</si>
  <si>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</si>
  <si>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</si>
  <si>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</si>
  <si>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</si>
  <si>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</si>
  <si>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</si>
  <si>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</si>
  <si>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</si>
  <si>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</si>
  <si>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</si>
  <si>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</si>
  <si>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</si>
  <si>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</si>
  <si>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</si>
  <si>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</si>
  <si>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</si>
  <si>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</si>
  <si>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</si>
  <si>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</si>
  <si>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</si>
  <si>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</si>
  <si>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</si>
  <si>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</si>
  <si>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</si>
  <si>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</si>
  <si>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</si>
  <si>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</si>
  <si>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</si>
  <si>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</si>
  <si>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</si>
  <si>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</si>
  <si>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</si>
  <si>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</si>
  <si>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</si>
  <si>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</si>
  <si>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</si>
  <si>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</si>
  <si>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</si>
  <si>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</si>
  <si>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</si>
  <si>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</si>
  <si>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</si>
  <si>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</si>
  <si>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</si>
  <si>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</si>
  <si>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</si>
  <si>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</si>
  <si>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</si>
  <si>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</si>
  <si>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</si>
  <si>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</si>
  <si>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</si>
  <si>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</si>
  <si>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</si>
  <si>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</si>
  <si>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</si>
  <si>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</si>
  <si>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</si>
  <si>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</si>
  <si>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</si>
  <si>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</si>
  <si>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</si>
  <si>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</si>
  <si>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</si>
  <si>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</si>
  <si>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</si>
  <si>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</si>
  <si>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</si>
  <si>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</si>
  <si>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</si>
  <si>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</si>
  <si>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</si>
  <si>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</si>
  <si>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</si>
  <si>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</si>
  <si>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</si>
  <si>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</si>
  <si>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</si>
  <si>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</si>
  <si>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</si>
  <si>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</si>
  <si>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</si>
  <si>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</si>
  <si>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</si>
  <si>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</si>
  <si>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</si>
  <si>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</si>
  <si>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</si>
  <si>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</si>
  <si>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</si>
  <si>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</si>
  <si>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</si>
  <si>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</si>
  <si>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</si>
  <si>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</si>
  <si>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</si>
  <si>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</si>
  <si>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</si>
  <si>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</si>
  <si>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</si>
  <si>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</si>
  <si>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</si>
  <si>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</si>
  <si>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</si>
  <si>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</si>
  <si>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</si>
  <si>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</si>
  <si>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</si>
  <si>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</si>
  <si>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</si>
  <si>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</si>
  <si>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</si>
  <si>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</si>
  <si>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</si>
  <si>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</si>
  <si>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</si>
  <si>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</si>
  <si>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</si>
  <si>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</si>
  <si>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</si>
  <si>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</si>
  <si>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</si>
  <si>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</si>
  <si>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</si>
  <si>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</si>
  <si>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</si>
  <si>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</si>
  <si>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</si>
  <si>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</si>
  <si>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</si>
  <si>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</si>
  <si>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</si>
  <si>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</si>
  <si>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</si>
  <si>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</si>
  <si>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</si>
  <si>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</si>
  <si>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</si>
  <si>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</si>
  <si>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</si>
  <si>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</si>
  <si>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</si>
  <si>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</si>
  <si>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</si>
  <si>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</si>
  <si>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</si>
  <si>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</si>
  <si>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</si>
  <si>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</si>
  <si>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</si>
  <si>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</si>
  <si>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</si>
  <si>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</si>
  <si>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</si>
  <si>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</si>
  <si>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</si>
  <si>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</si>
  <si>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</si>
  <si>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</si>
  <si>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</si>
  <si>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</si>
  <si>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</si>
  <si>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</si>
  <si>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</si>
  <si>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</si>
  <si>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</si>
  <si>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</si>
  <si>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</si>
  <si>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</si>
  <si>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</si>
  <si>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</si>
  <si>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</si>
  <si>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</si>
  <si>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</si>
  <si>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</si>
  <si>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</si>
  <si>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</si>
  <si>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</si>
  <si>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</si>
  <si>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</si>
  <si>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</si>
  <si>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</si>
  <si>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</si>
  <si>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</si>
  <si>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</si>
  <si>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</si>
  <si>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</si>
  <si>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</si>
  <si>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</si>
  <si>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</si>
  <si>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</si>
  <si>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</si>
  <si>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</si>
  <si>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</si>
  <si>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</si>
  <si>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</si>
  <si>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</si>
  <si>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</si>
  <si>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</si>
  <si>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</si>
  <si>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</si>
  <si>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</si>
  <si>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</si>
  <si>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</si>
  <si>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</si>
  <si>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</si>
  <si>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</si>
  <si>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</si>
  <si>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</si>
  <si>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</si>
  <si>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</si>
  <si>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</si>
  <si>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</si>
  <si>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</si>
  <si>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</si>
  <si>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</si>
  <si>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</si>
  <si>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</si>
  <si>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</si>
  <si>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</si>
  <si>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</si>
  <si>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</si>
  <si>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</si>
  <si>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</si>
  <si>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</si>
  <si>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</si>
  <si>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</si>
  <si>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</si>
  <si>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</si>
  <si>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</si>
  <si>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</si>
  <si>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</si>
  <si>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</si>
  <si>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</si>
  <si>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</si>
  <si>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</si>
  <si>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</si>
  <si>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</si>
  <si>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</si>
  <si>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</si>
  <si>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</si>
  <si>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</si>
  <si>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</si>
  <si>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</si>
  <si>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</si>
  <si>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</si>
  <si>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</si>
  <si>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</si>
  <si>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</si>
  <si>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</si>
  <si>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</si>
  <si>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</si>
  <si>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</si>
  <si>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</si>
  <si>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</si>
  <si>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</si>
  <si>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</si>
  <si>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</si>
  <si>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</si>
  <si>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</si>
  <si>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</si>
  <si>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</si>
  <si>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</si>
  <si>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</si>
  <si>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</si>
  <si>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</si>
  <si>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</si>
  <si>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</si>
  <si>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</si>
  <si>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</si>
  <si>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</si>
  <si>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</si>
  <si>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</si>
  <si>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</si>
  <si>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</si>
  <si>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</si>
  <si>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</si>
  <si>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</si>
  <si>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</si>
  <si>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</si>
  <si>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</si>
  <si>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</si>
  <si>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</si>
  <si>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</si>
  <si>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</si>
  <si>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</si>
  <si>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</si>
  <si>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</si>
  <si>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</si>
  <si>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</si>
  <si>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</si>
  <si>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</si>
  <si>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</si>
  <si>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</si>
  <si>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</si>
  <si>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</si>
  <si>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</si>
  <si>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</si>
  <si>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</si>
  <si>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</si>
  <si>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</si>
  <si>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</si>
  <si>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</si>
  <si>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</si>
  <si>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</si>
  <si>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</si>
  <si>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</si>
  <si>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</si>
  <si>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</si>
  <si>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</si>
  <si>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</si>
  <si>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</si>
  <si>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</si>
  <si>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</si>
  <si>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</si>
  <si>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</si>
  <si>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</si>
  <si>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</si>
  <si>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</si>
  <si>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</si>
  <si>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</si>
  <si>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</si>
  <si>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</si>
  <si>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</si>
  <si>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</si>
  <si>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</si>
  <si>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</si>
  <si>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</si>
  <si>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</si>
  <si>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</si>
  <si>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</si>
  <si>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</si>
  <si>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</si>
  <si>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</si>
  <si>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</si>
  <si>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</si>
  <si>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</si>
  <si>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</si>
  <si>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</si>
  <si>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</si>
  <si>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</si>
  <si>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</si>
  <si>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</si>
  <si>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</si>
  <si>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</si>
  <si>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</si>
  <si>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</si>
  <si>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</si>
  <si>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</si>
  <si>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</si>
  <si>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</si>
  <si>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</si>
  <si>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</si>
  <si>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</si>
  <si>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</si>
  <si>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</si>
  <si>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</si>
  <si>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</si>
  <si>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</si>
  <si>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</si>
  <si>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</si>
  <si>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</si>
  <si>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</si>
  <si>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</si>
  <si>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</si>
  <si>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</si>
  <si>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</si>
  <si>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</si>
  <si>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</si>
  <si>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</si>
  <si>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</si>
  <si>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</si>
  <si>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</si>
  <si>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</si>
  <si>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</si>
  <si>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</si>
  <si>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</si>
  <si>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</si>
  <si>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</si>
  <si>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</si>
  <si>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</si>
  <si>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</si>
  <si>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</si>
  <si>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</si>
  <si>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</si>
  <si>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</si>
  <si>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</si>
  <si>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</si>
  <si>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</si>
  <si>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</si>
  <si>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</si>
  <si>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</si>
  <si>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</si>
  <si>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</si>
  <si>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</si>
  <si>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</si>
  <si>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</si>
  <si>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</si>
  <si>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</si>
  <si>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</si>
  <si>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</si>
  <si>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</si>
  <si>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</si>
  <si>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</si>
  <si>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</si>
  <si>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</si>
  <si>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</si>
  <si>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</si>
  <si>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</si>
  <si>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</si>
  <si>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</si>
  <si>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</si>
  <si>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</si>
  <si>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</si>
  <si>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</si>
  <si>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</si>
  <si>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</si>
  <si>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</si>
  <si>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</si>
  <si>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</si>
  <si>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</si>
  <si>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</si>
  <si>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</si>
  <si>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</si>
  <si>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</si>
  <si>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</si>
  <si>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</si>
  <si>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</si>
  <si>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</si>
  <si>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</si>
  <si>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</si>
  <si>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</si>
  <si>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</si>
  <si>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</si>
  <si>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</si>
  <si>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</si>
  <si>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</si>
  <si>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</si>
  <si>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</si>
  <si>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</si>
  <si>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</si>
  <si>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</si>
  <si>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</si>
  <si>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</si>
  <si>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</si>
  <si>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</si>
  <si>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</si>
  <si>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</si>
  <si>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</si>
  <si>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</si>
  <si>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</si>
  <si>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</si>
  <si>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</si>
  <si>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</si>
  <si>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</si>
  <si>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</si>
  <si>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</si>
  <si>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</si>
  <si>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</si>
  <si>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</si>
  <si>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</si>
  <si>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</si>
  <si>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</si>
  <si>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</si>
  <si>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</si>
  <si>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</si>
  <si>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</si>
  <si>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</si>
  <si>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</si>
  <si>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</si>
  <si>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</si>
  <si>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</si>
  <si>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</si>
  <si>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</si>
  <si>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</si>
  <si>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</si>
  <si>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</si>
  <si>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</si>
  <si>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</si>
  <si>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</si>
  <si>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</si>
  <si>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</si>
  <si>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</si>
  <si>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</si>
  <si>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</si>
  <si>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</si>
  <si>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</si>
  <si>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</si>
  <si>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</si>
  <si>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</si>
  <si>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</si>
  <si>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</si>
  <si>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</si>
  <si>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</si>
  <si>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</si>
  <si>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</si>
  <si>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</si>
  <si>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</si>
  <si>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</si>
  <si>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</si>
  <si>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</si>
  <si>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</si>
  <si>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</si>
  <si>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</si>
  <si>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</si>
  <si>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</si>
  <si>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</si>
  <si>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</si>
  <si>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</si>
  <si>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</si>
  <si>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</si>
  <si>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</si>
  <si>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</si>
  <si>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</si>
  <si>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</si>
  <si>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</si>
  <si>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</si>
  <si>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</si>
  <si>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</si>
  <si>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</si>
  <si>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</si>
  <si>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</si>
  <si>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</si>
  <si>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</si>
  <si>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</si>
  <si>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</si>
  <si>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</si>
  <si>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</si>
  <si>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</si>
  <si>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</si>
  <si>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</si>
  <si>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</si>
  <si>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</si>
  <si>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</si>
  <si>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</si>
  <si>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</si>
  <si>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</si>
  <si>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</si>
  <si>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</si>
  <si>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</si>
  <si>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</si>
  <si>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</si>
  <si>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</si>
  <si>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</si>
  <si>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</si>
  <si>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</si>
  <si>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</si>
  <si>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</si>
  <si>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</si>
  <si>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</si>
  <si>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</si>
  <si>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</si>
  <si>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</si>
  <si>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</si>
  <si>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</si>
  <si>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</si>
  <si>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</si>
  <si>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</si>
  <si>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</si>
  <si>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</si>
  <si>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</si>
  <si>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</si>
  <si>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</si>
  <si>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</si>
  <si>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</si>
  <si>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</si>
  <si>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</si>
  <si>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</si>
  <si>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</si>
  <si>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</si>
  <si>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</si>
  <si>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</si>
  <si>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</si>
  <si>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</si>
  <si>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</si>
  <si>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</si>
  <si>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</si>
  <si>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</si>
  <si>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</si>
  <si>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</si>
  <si>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</si>
  <si>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</si>
  <si>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</si>
  <si>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</si>
  <si>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</si>
  <si>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</si>
  <si>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</si>
  <si>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</si>
  <si>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</si>
  <si>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</si>
  <si>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</si>
  <si>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</si>
  <si>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</si>
  <si>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</si>
  <si>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</si>
  <si>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</si>
  <si>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</si>
  <si>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</si>
  <si>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</si>
  <si>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</si>
  <si>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</si>
  <si>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</si>
  <si>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</si>
  <si>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</si>
  <si>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</si>
  <si>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</si>
  <si>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</si>
  <si>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</si>
  <si>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</si>
  <si>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</si>
  <si>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</si>
  <si>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</si>
  <si>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</si>
  <si>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</si>
  <si>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</si>
  <si>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</si>
  <si>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</si>
  <si>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</si>
  <si>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</si>
  <si>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</si>
  <si>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</si>
  <si>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</si>
  <si>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</si>
  <si>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</si>
  <si>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</si>
  <si>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</si>
  <si>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</si>
  <si>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</si>
  <si>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</si>
  <si>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</si>
  <si>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</si>
  <si>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</si>
  <si>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</si>
  <si>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</si>
  <si>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</si>
  <si>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</si>
  <si>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</si>
  <si>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</si>
  <si>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</si>
  <si>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</si>
  <si>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</si>
  <si>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</si>
  <si>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</si>
  <si>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</si>
  <si>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</si>
  <si>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</si>
  <si>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</si>
  <si>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</si>
  <si>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</si>
  <si>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</si>
  <si>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</si>
  <si>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</si>
  <si>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</si>
  <si>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</si>
  <si>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</si>
  <si>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</si>
  <si>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</si>
  <si>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</si>
  <si>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</si>
  <si>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</si>
  <si>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</si>
  <si>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</si>
  <si>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</si>
  <si>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</si>
  <si>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</si>
  <si>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</si>
  <si>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</si>
  <si>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</si>
  <si>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</si>
  <si>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</si>
  <si>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</si>
  <si>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</si>
  <si>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</si>
  <si>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</si>
  <si>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</si>
  <si>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</si>
  <si>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</si>
  <si>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</si>
  <si>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</si>
  <si>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</si>
  <si>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</si>
  <si>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</si>
  <si>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</si>
  <si>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</si>
  <si>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</si>
  <si>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</si>
  <si>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</si>
  <si>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</si>
  <si>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</si>
  <si>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</si>
  <si>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</si>
  <si>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</si>
  <si>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</si>
  <si>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</si>
  <si>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</si>
  <si>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</si>
  <si>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</si>
  <si>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</si>
  <si>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</si>
  <si>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</si>
  <si>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</si>
  <si>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</si>
  <si>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</si>
  <si>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</si>
  <si>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</si>
  <si>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</si>
  <si>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</si>
  <si>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</si>
  <si>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</si>
  <si>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</si>
  <si>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</si>
  <si>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</si>
  <si>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</si>
  <si>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</si>
  <si>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</si>
  <si>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</si>
  <si>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</si>
  <si>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</si>
  <si>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</si>
  <si>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</si>
  <si>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</si>
  <si>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</si>
  <si>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</si>
  <si>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</si>
  <si>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</si>
  <si>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</si>
  <si>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</si>
  <si>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</si>
  <si>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</si>
  <si>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</si>
  <si>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</si>
  <si>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</si>
  <si>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</si>
  <si>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</si>
  <si>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</si>
  <si>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</si>
  <si>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</si>
  <si>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</si>
  <si>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</si>
  <si>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</si>
  <si>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</si>
  <si>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</si>
  <si>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</si>
  <si>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</si>
  <si>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</si>
  <si>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</si>
  <si>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</si>
  <si>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</si>
  <si>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</si>
  <si>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</si>
  <si>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</si>
  <si>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</si>
  <si>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</si>
  <si>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</si>
  <si>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</si>
  <si>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</si>
  <si>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</si>
  <si>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</si>
  <si>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</si>
  <si>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</si>
  <si>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</si>
  <si>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</si>
  <si>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</si>
  <si>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</si>
  <si>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</t>
  </si>
  <si>
    <t>032/60-47-10, 02/971-07-07</t>
  </si>
  <si>
    <t>032/60-47-14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</si>
  <si>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</si>
  <si>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</si>
  <si>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</si>
  <si>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</si>
  <si>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</si>
  <si>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Дилян Панев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</si>
</sst>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_-;\-* #,##0_-;_-* &quot;-&quot;_-;_-@_-"/>
    <numFmt numFmtId="165" formatCode="_-* #,##0.00_-;\-* #,##0.00_-;_-* &quot;-&quot;??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44112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44104</v>
      </c>
    </row>
    <row r="11" spans="1:2" ht="15">
      <c r="A11" s="7" t="s">
        <v>950</v>
      </c>
      <c r="B11" s="547">
        <v>44112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904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-0.47191011235955055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-0.00588098016336056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-0.10824742268041238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-0.005577936163619461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0.6793893129770993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1.6890034364261168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0.20189003436426117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0.12457044673539519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0.12457044673539519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0.011944171065581105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0.01181991234671743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0.054329054842473745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0.05152950551153216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0.003745318352059925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1247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19372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20623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1731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1731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89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90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145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145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1966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22589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432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905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918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3318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-2218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-126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792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21425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105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86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1059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1164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1164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22589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142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141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76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393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393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393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393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96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171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267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267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126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267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126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126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126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347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-99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-151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-223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-142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-142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287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145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145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432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432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432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432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4392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4392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-1074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-1074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3318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3318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-2218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-2400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-126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-2526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-2526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22807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22625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-126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-1074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-1074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21425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21425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19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1261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19372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20637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3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3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3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22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1264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19372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20640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22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1264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19372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20640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16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16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16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17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17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17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17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17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17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5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1247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19372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20623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89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89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90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90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89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89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90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90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105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86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1059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1164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1164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105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86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1059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1164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1164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31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5</v>
      </c>
      <c r="D17" s="187">
        <v>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1247</v>
      </c>
      <c r="D20" s="567">
        <f>SUM(D12:D19)</f>
        <v>1245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19372</v>
      </c>
      <c r="D21" s="464">
        <v>19372</v>
      </c>
      <c r="E21" s="84" t="s">
        <v>58</v>
      </c>
      <c r="F21" s="87" t="s">
        <v>59</v>
      </c>
      <c r="G21" s="188">
        <v>432</v>
      </c>
      <c r="H21" s="187">
        <v>432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905</v>
      </c>
      <c r="H26" s="567">
        <f>H20+H21+H22</f>
        <v>905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918</v>
      </c>
      <c r="H28" s="565">
        <f>SUM(H29:H31)</f>
        <v>643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3318</v>
      </c>
      <c r="H29" s="187">
        <v>3043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-2218</v>
      </c>
      <c r="H30" s="187">
        <v>-2218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1349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-126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792</v>
      </c>
      <c r="H34" s="567">
        <f>H28+H32+H33</f>
        <v>1992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21425</v>
      </c>
      <c r="H37" s="569">
        <f>H26+H18+H34</f>
        <v>22625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20623</v>
      </c>
      <c r="D56" s="571">
        <f>D20+D21+D22+D28+D33+D46+D52+D54+D55</f>
        <v>20621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1731</v>
      </c>
      <c r="D60" s="187">
        <v>1806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105</v>
      </c>
      <c r="H61" s="565">
        <f>SUM(H62:H68)</f>
        <v>155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86</v>
      </c>
      <c r="H64" s="187">
        <v>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1731</v>
      </c>
      <c r="D65" s="567">
        <f>SUM(D59:D64)</f>
        <v>1806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</v>
      </c>
      <c r="H66" s="187">
        <v>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</v>
      </c>
      <c r="H68" s="187">
        <v>69</v>
      </c>
    </row>
    <row r="69" spans="1:8" ht="15">
      <c r="A69" s="84" t="s">
        <v>210</v>
      </c>
      <c r="B69" s="86" t="s">
        <v>211</v>
      </c>
      <c r="C69" s="188">
        <v>1</v>
      </c>
      <c r="D69" s="187">
        <v>1</v>
      </c>
      <c r="E69" s="192" t="s">
        <v>79</v>
      </c>
      <c r="F69" s="87" t="s">
        <v>216</v>
      </c>
      <c r="G69" s="188">
        <v>1059</v>
      </c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1164</v>
      </c>
      <c r="H71" s="567">
        <f>H59+H60+H61+H69+H70</f>
        <v>155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89</v>
      </c>
      <c r="D75" s="187">
        <v>65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90</v>
      </c>
      <c r="D76" s="567">
        <f>SUM(D68:D75)</f>
        <v>66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1164</v>
      </c>
      <c r="H79" s="569">
        <f>H71+H73+H75+H77</f>
        <v>155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145</v>
      </c>
      <c r="D89" s="187">
        <v>286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145</v>
      </c>
      <c r="D92" s="567">
        <f>SUM(D88:D91)</f>
        <v>287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1966</v>
      </c>
      <c r="D94" s="571">
        <f>D65+D76+D85+D92+D93</f>
        <v>2159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22589</v>
      </c>
      <c r="D95" s="573">
        <f>D94+D56</f>
        <v>22780</v>
      </c>
      <c r="E95" s="220" t="s">
        <v>916</v>
      </c>
      <c r="F95" s="476" t="s">
        <v>268</v>
      </c>
      <c r="G95" s="572">
        <f>G37+G40+G56+G79</f>
        <v>22589</v>
      </c>
      <c r="H95" s="573">
        <f>H37+H40+H56+H79</f>
        <v>22780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44112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26" sqref="D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13</v>
      </c>
      <c r="D12" s="308">
        <v>31</v>
      </c>
      <c r="E12" s="185" t="s">
        <v>277</v>
      </c>
      <c r="F12" s="231" t="s">
        <v>278</v>
      </c>
      <c r="G12" s="307">
        <v>96</v>
      </c>
      <c r="H12" s="308">
        <v>9732</v>
      </c>
    </row>
    <row r="13" spans="1:8" ht="15">
      <c r="A13" s="185" t="s">
        <v>279</v>
      </c>
      <c r="B13" s="181" t="s">
        <v>280</v>
      </c>
      <c r="C13" s="307">
        <v>142</v>
      </c>
      <c r="D13" s="308">
        <v>264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>
        <v>171</v>
      </c>
      <c r="H14" s="308">
        <v>150</v>
      </c>
    </row>
    <row r="15" spans="1:8" ht="15">
      <c r="A15" s="185" t="s">
        <v>287</v>
      </c>
      <c r="B15" s="181" t="s">
        <v>288</v>
      </c>
      <c r="C15" s="307">
        <v>141</v>
      </c>
      <c r="D15" s="308">
        <v>138</v>
      </c>
      <c r="E15" s="236" t="s">
        <v>79</v>
      </c>
      <c r="F15" s="231" t="s">
        <v>289</v>
      </c>
      <c r="G15" s="307"/>
      <c r="H15" s="308">
        <v>5224</v>
      </c>
    </row>
    <row r="16" spans="1:8" ht="15.75">
      <c r="A16" s="185" t="s">
        <v>290</v>
      </c>
      <c r="B16" s="181" t="s">
        <v>291</v>
      </c>
      <c r="C16" s="307">
        <v>20</v>
      </c>
      <c r="D16" s="308">
        <v>20</v>
      </c>
      <c r="E16" s="227" t="s">
        <v>52</v>
      </c>
      <c r="F16" s="255" t="s">
        <v>292</v>
      </c>
      <c r="G16" s="597">
        <f>SUM(G12:G15)</f>
        <v>267</v>
      </c>
      <c r="H16" s="598">
        <f>SUM(H12:H15)</f>
        <v>15106</v>
      </c>
    </row>
    <row r="17" spans="1:8" ht="30.75">
      <c r="A17" s="185" t="s">
        <v>293</v>
      </c>
      <c r="B17" s="181" t="s">
        <v>294</v>
      </c>
      <c r="C17" s="307"/>
      <c r="D17" s="308">
        <v>5274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76</v>
      </c>
      <c r="D19" s="308">
        <v>8080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393</v>
      </c>
      <c r="D22" s="598">
        <f>SUM(D12:D18)+D19</f>
        <v>13808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>
        <v>46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46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393</v>
      </c>
      <c r="D31" s="604">
        <f>D29+D22</f>
        <v>13854</v>
      </c>
      <c r="E31" s="242" t="s">
        <v>800</v>
      </c>
      <c r="F31" s="257" t="s">
        <v>331</v>
      </c>
      <c r="G31" s="244">
        <f>G16+G18+G27</f>
        <v>267</v>
      </c>
      <c r="H31" s="245">
        <f>H16+H18+H27</f>
        <v>15106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1252</v>
      </c>
      <c r="E33" s="224" t="s">
        <v>334</v>
      </c>
      <c r="F33" s="229" t="s">
        <v>335</v>
      </c>
      <c r="G33" s="597">
        <f>IF((C31-G31)&gt;0,C31-G31,0)</f>
        <v>126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393</v>
      </c>
      <c r="D36" s="606">
        <f>D31-D34+D35</f>
        <v>13854</v>
      </c>
      <c r="E36" s="253" t="s">
        <v>346</v>
      </c>
      <c r="F36" s="247" t="s">
        <v>347</v>
      </c>
      <c r="G36" s="258">
        <f>G35-G34+G31</f>
        <v>267</v>
      </c>
      <c r="H36" s="259">
        <f>H35-H34+H31</f>
        <v>15106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1252</v>
      </c>
      <c r="E37" s="252" t="s">
        <v>350</v>
      </c>
      <c r="F37" s="257" t="s">
        <v>351</v>
      </c>
      <c r="G37" s="244">
        <f>IF((C36-G36)&gt;0,C36-G36,0)</f>
        <v>126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1252</v>
      </c>
      <c r="E42" s="238" t="s">
        <v>362</v>
      </c>
      <c r="F42" s="186" t="s">
        <v>363</v>
      </c>
      <c r="G42" s="232">
        <f>IF(G37&gt;0,IF(C38+G37&lt;0,0,C38+G37),IF(C37-C38&lt;0,C38-C37,0))</f>
        <v>126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1252</v>
      </c>
      <c r="E44" s="253" t="s">
        <v>369</v>
      </c>
      <c r="F44" s="260" t="s">
        <v>370</v>
      </c>
      <c r="G44" s="258">
        <f>IF(C42=0,IF(G42-G43&gt;0,G42-G43+C43,0),IF(C42-C43&lt;0,C43-C42+G43,0))</f>
        <v>126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393</v>
      </c>
      <c r="D45" s="600">
        <f>D36+D38+D42</f>
        <v>15106</v>
      </c>
      <c r="E45" s="261" t="s">
        <v>373</v>
      </c>
      <c r="F45" s="263" t="s">
        <v>374</v>
      </c>
      <c r="G45" s="599">
        <f>G42+G36</f>
        <v>393</v>
      </c>
      <c r="H45" s="600">
        <f>H42+H36</f>
        <v>15106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44112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347</v>
      </c>
      <c r="D11" s="187">
        <v>6960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-99</v>
      </c>
      <c r="D12" s="187">
        <v>-243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-151</v>
      </c>
      <c r="D14" s="187">
        <v>-144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-223</v>
      </c>
      <c r="D15" s="187">
        <v>-1054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-16</v>
      </c>
      <c r="D20" s="187">
        <v>-49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-142</v>
      </c>
      <c r="D21" s="628">
        <f>SUM(D11:D20)</f>
        <v>5470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-587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-587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-4800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>
        <v>-51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-4851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-142</v>
      </c>
      <c r="D44" s="298">
        <f>D43+D33+D21</f>
        <v>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287</v>
      </c>
      <c r="D45" s="300">
        <v>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145</v>
      </c>
      <c r="D46" s="302">
        <f>D45+D44</f>
        <v>280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145</v>
      </c>
      <c r="D47" s="289">
        <v>280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44112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432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4392</v>
      </c>
      <c r="J13" s="553">
        <f>'1-Баланс'!H30+'1-Баланс'!H33</f>
        <v>-2218</v>
      </c>
      <c r="K13" s="554"/>
      <c r="L13" s="553">
        <f>SUM(C13:K13)</f>
        <v>22807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432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4392</v>
      </c>
      <c r="J17" s="622">
        <f t="shared" si="2"/>
        <v>-2400</v>
      </c>
      <c r="K17" s="622">
        <f t="shared" si="2"/>
        <v>0</v>
      </c>
      <c r="L17" s="553">
        <f t="shared" si="1"/>
        <v>22625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-126</v>
      </c>
      <c r="K18" s="554"/>
      <c r="L18" s="553">
        <f t="shared" si="1"/>
        <v>-126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-1074</v>
      </c>
      <c r="J19" s="159">
        <f>J20+J21</f>
        <v>0</v>
      </c>
      <c r="K19" s="159">
        <f t="shared" si="3"/>
        <v>0</v>
      </c>
      <c r="L19" s="553">
        <f t="shared" si="1"/>
        <v>-1074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-1074</v>
      </c>
      <c r="J20" s="307"/>
      <c r="K20" s="307"/>
      <c r="L20" s="553">
        <f>SUM(C20:K20)</f>
        <v>-1074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432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3318</v>
      </c>
      <c r="J31" s="622">
        <f t="shared" si="6"/>
        <v>-2526</v>
      </c>
      <c r="K31" s="622">
        <f t="shared" si="6"/>
        <v>0</v>
      </c>
      <c r="L31" s="553">
        <f t="shared" si="1"/>
        <v>21425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432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3318</v>
      </c>
      <c r="J34" s="556">
        <f t="shared" si="7"/>
        <v>-2526</v>
      </c>
      <c r="K34" s="556">
        <f t="shared" si="7"/>
        <v>0</v>
      </c>
      <c r="L34" s="620">
        <f t="shared" si="1"/>
        <v>21425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44112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17" sqref="E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19</v>
      </c>
      <c r="E16" s="319">
        <v>3</v>
      </c>
      <c r="F16" s="319"/>
      <c r="G16" s="320">
        <f t="shared" si="2"/>
        <v>22</v>
      </c>
      <c r="H16" s="319"/>
      <c r="I16" s="319"/>
      <c r="J16" s="320">
        <f t="shared" si="3"/>
        <v>22</v>
      </c>
      <c r="K16" s="319">
        <v>16</v>
      </c>
      <c r="L16" s="319">
        <v>1</v>
      </c>
      <c r="M16" s="319"/>
      <c r="N16" s="320">
        <f t="shared" si="4"/>
        <v>17</v>
      </c>
      <c r="O16" s="319"/>
      <c r="P16" s="319"/>
      <c r="Q16" s="320">
        <f t="shared" si="0"/>
        <v>17</v>
      </c>
      <c r="R16" s="331">
        <f t="shared" si="1"/>
        <v>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1261</v>
      </c>
      <c r="E19" s="321">
        <f>SUM(E11:E18)</f>
        <v>3</v>
      </c>
      <c r="F19" s="321">
        <f>SUM(F11:F18)</f>
        <v>0</v>
      </c>
      <c r="G19" s="320">
        <f t="shared" si="2"/>
        <v>1264</v>
      </c>
      <c r="H19" s="321">
        <f>SUM(H11:H18)</f>
        <v>0</v>
      </c>
      <c r="I19" s="321">
        <f>SUM(I11:I18)</f>
        <v>0</v>
      </c>
      <c r="J19" s="320">
        <f t="shared" si="3"/>
        <v>1264</v>
      </c>
      <c r="K19" s="321">
        <f>SUM(K11:K18)</f>
        <v>16</v>
      </c>
      <c r="L19" s="321">
        <f>SUM(L11:L18)</f>
        <v>1</v>
      </c>
      <c r="M19" s="321">
        <f>SUM(M11:M18)</f>
        <v>0</v>
      </c>
      <c r="N19" s="320">
        <f t="shared" si="4"/>
        <v>17</v>
      </c>
      <c r="O19" s="321">
        <f>SUM(O11:O18)</f>
        <v>0</v>
      </c>
      <c r="P19" s="321">
        <f>SUM(P11:P18)</f>
        <v>0</v>
      </c>
      <c r="Q19" s="320">
        <f t="shared" si="0"/>
        <v>17</v>
      </c>
      <c r="R19" s="331">
        <f t="shared" si="1"/>
        <v>1247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19372</v>
      </c>
      <c r="E20" s="319"/>
      <c r="F20" s="319"/>
      <c r="G20" s="320">
        <f t="shared" si="2"/>
        <v>19372</v>
      </c>
      <c r="H20" s="319"/>
      <c r="I20" s="319"/>
      <c r="J20" s="320">
        <f t="shared" si="3"/>
        <v>19372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19372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20637</v>
      </c>
      <c r="E42" s="340">
        <f>E19+E20+E21+E27+E40+E41</f>
        <v>3</v>
      </c>
      <c r="F42" s="340">
        <f aca="true" t="shared" si="11" ref="F42:R42">F19+F20+F21+F27+F40+F41</f>
        <v>0</v>
      </c>
      <c r="G42" s="340">
        <f t="shared" si="11"/>
        <v>20640</v>
      </c>
      <c r="H42" s="340">
        <f t="shared" si="11"/>
        <v>0</v>
      </c>
      <c r="I42" s="340">
        <f t="shared" si="11"/>
        <v>0</v>
      </c>
      <c r="J42" s="340">
        <f t="shared" si="11"/>
        <v>20640</v>
      </c>
      <c r="K42" s="340">
        <f t="shared" si="11"/>
        <v>16</v>
      </c>
      <c r="L42" s="340">
        <f t="shared" si="11"/>
        <v>1</v>
      </c>
      <c r="M42" s="340">
        <f t="shared" si="11"/>
        <v>0</v>
      </c>
      <c r="N42" s="340">
        <f t="shared" si="11"/>
        <v>17</v>
      </c>
      <c r="O42" s="340">
        <f t="shared" si="11"/>
        <v>0</v>
      </c>
      <c r="P42" s="340">
        <f t="shared" si="11"/>
        <v>0</v>
      </c>
      <c r="Q42" s="340">
        <f t="shared" si="11"/>
        <v>17</v>
      </c>
      <c r="R42" s="341">
        <f t="shared" si="11"/>
        <v>20623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44112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13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</v>
      </c>
      <c r="D30" s="359">
        <v>1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89</v>
      </c>
      <c r="D40" s="353">
        <f>SUM(D41:D44)</f>
        <v>89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89</v>
      </c>
      <c r="D44" s="359">
        <v>89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90</v>
      </c>
      <c r="D45" s="429">
        <f>D26+D30+D31+D33+D32+D34+D35+D40</f>
        <v>90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90</v>
      </c>
      <c r="D46" s="435">
        <f>D45+D23+D21+D11</f>
        <v>90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105</v>
      </c>
      <c r="D87" s="125">
        <f>SUM(D88:D92)+D96</f>
        <v>105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86</v>
      </c>
      <c r="D89" s="188">
        <v>86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12</v>
      </c>
      <c r="D91" s="188">
        <v>12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</v>
      </c>
      <c r="D92" s="129">
        <f>SUM(D93:D95)</f>
        <v>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</v>
      </c>
      <c r="D94" s="188">
        <v>2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</v>
      </c>
      <c r="D95" s="188">
        <v>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1059</v>
      </c>
      <c r="D97" s="188">
        <v>1059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1164</v>
      </c>
      <c r="D98" s="424">
        <f>D87+D82+D77+D73+D97</f>
        <v>1164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1164</v>
      </c>
      <c r="D99" s="418">
        <f>D98+D70+D68</f>
        <v>1164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44112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4" sqref="G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44112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22589</v>
      </c>
      <c r="D6" s="644">
        <f aca="true" t="shared" si="0" ref="D6:D15">C6-E6</f>
        <v>0</v>
      </c>
      <c r="E6" s="643">
        <f>'1-Баланс'!G95</f>
        <v>22589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21425</v>
      </c>
      <c r="D7" s="644">
        <f t="shared" si="0"/>
        <v>1697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-126</v>
      </c>
      <c r="D8" s="644">
        <f t="shared" si="0"/>
        <v>0</v>
      </c>
      <c r="E8" s="643">
        <f>ABS('2-Отчет за доходите'!C44)-ABS('2-Отчет за доходите'!G44)</f>
        <v>-126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287</v>
      </c>
      <c r="D9" s="644">
        <f t="shared" si="0"/>
        <v>0</v>
      </c>
      <c r="E9" s="643">
        <f>'3-Отчет за паричния поток'!C45</f>
        <v>287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145</v>
      </c>
      <c r="D10" s="644">
        <f t="shared" si="0"/>
        <v>0</v>
      </c>
      <c r="E10" s="643">
        <f>'3-Отчет за паричния поток'!C46</f>
        <v>145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21425</v>
      </c>
      <c r="D11" s="644">
        <f t="shared" si="0"/>
        <v>0</v>
      </c>
      <c r="E11" s="643">
        <f>'4-Отчет за собствения капитал'!L34</f>
        <v>21425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2020-01-21T12:48:47Z</cp:lastPrinted>
  <dcterms:created xsi:type="dcterms:W3CDTF">2006-09-16T00:00:00Z</dcterms:created>
  <dcterms:modified xsi:type="dcterms:W3CDTF">2020-10-07T11:59:01Z</dcterms:modified>
  <cp:category/>
  <cp:version/>
  <cp:contentType/>
  <cp:contentStatus/>
</cp:coreProperties>
</file>