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Sheet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<sst xmlns="http://schemas.openxmlformats.org/spreadsheetml/2006/main" count="4191" uniqueCount="980">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</sst>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20" sqref="A20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42735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42835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42370</v>
      </c>
    </row>
    <row r="10" spans="1:2" ht="15.75">
      <c r="A10" s="7" t="s">
        <v>2</v>
      </c>
      <c r="B10" s="547">
        <v>42735</v>
      </c>
    </row>
    <row r="11" spans="1:2" ht="15.75">
      <c r="A11" s="7" t="s">
        <v>950</v>
      </c>
      <c r="B11" s="547">
        <v>42835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6" t="s">
        <v>971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-0.028281204326220402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-0.009583240472476042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-0.06520640269587194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-0.006768219101418353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0.959096748022446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2.9880251276010994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2.6372202591283864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2.329603455045151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0.7432273262661955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0.45178117468387863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0.23931863096591405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0.02040073743450417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0.1469677834732437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0.10379684849332797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63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0.0015600624024961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0.11708726913858734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3.5731487055990367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3648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16013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2340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129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755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3735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26620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1876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6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12387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11541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846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1039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1039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13456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41958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459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909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305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114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1787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788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534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245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1567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6327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2558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3769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1754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8081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191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3517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78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3786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15221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57179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-269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13511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12296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20649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13537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13537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-387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13150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40383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10861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42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42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6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793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841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587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3840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2465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783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322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71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199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667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5094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5094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57179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2179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2200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1598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5544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936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1824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-298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603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14586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63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167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230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14816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25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14791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-11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11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-22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14780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1437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4479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6976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792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13684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106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144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82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170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396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14186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630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14186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605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594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207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387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14780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15774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-7232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-6651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83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-1024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950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-2295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24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133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-2138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540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-7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201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734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42735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-454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42735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4240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42735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3786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42735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3708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42735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78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42735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42735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42735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42735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42735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42735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42735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42735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42735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42735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42735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42735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42735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42735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42735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42735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42735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42735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42735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42735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42735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42735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42735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42735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42735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42735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42735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42735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42735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42735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42735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42735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42735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42735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42735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42735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42735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42735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42735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42735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42735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42735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42735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42735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42735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-307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42735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42735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42735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42735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-307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42735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42735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42735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42735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42735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42735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42735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42735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42735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38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42735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38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42735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42735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42735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42735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-269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42735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42735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42735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-269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42735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42735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42735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42735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42735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42735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42735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42735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42735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42735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42735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42735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42735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42735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42735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42735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42735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42735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42735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42735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42735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42735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42735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42735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42735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42735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42735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42735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42735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42735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42735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42735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42735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42735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42735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42735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42735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42735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42735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42735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42735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42735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42735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42735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42735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12230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42735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42735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42735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42735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12230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42735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42735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66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42735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42735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66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42735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42735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42735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42735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42735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42735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42735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42735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42735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42735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12296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42735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42735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42735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12296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42735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13717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42735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42735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42735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42735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13717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42735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42735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-76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42735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42735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-76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42735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42735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42735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42735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42735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42735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42735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42735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42735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-104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42735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13537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42735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42735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42735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13537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42735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-10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42735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42735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42735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42735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-10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42735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-387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42735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10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42735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42735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10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42735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42735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42735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42735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42735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42735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42735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42735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42735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42735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-387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42735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42735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42735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-387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42735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42735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42735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42735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42735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42735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42735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42735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42735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42735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42735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42735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42735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42735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42735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42735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42735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42735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42735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42735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42735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42735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42735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40836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42735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42735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42735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42735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40836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42735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-387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42735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42735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42735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42735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42735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42735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42735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42735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38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42735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38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42735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42735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42735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-104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42735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40383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42735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42735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42735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40383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42735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11209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42735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42735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42735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42735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11209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42735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42735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42735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42735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42735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42735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42735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42735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42735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42735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42735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42735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42735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-348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42735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10861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42735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42735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42735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10861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42735</v>
      </c>
      <c r="D461" s="99" t="s">
        <v>523</v>
      </c>
      <c r="E461" s="482">
        <v>1</v>
      </c>
      <c r="F461" s="99" t="s">
        <v>522</v>
      </c>
      <c r="H461" s="99">
        <f>'Справка 6'!D11</f>
        <v>3648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42735</v>
      </c>
      <c r="D462" s="99" t="s">
        <v>526</v>
      </c>
      <c r="E462" s="482">
        <v>1</v>
      </c>
      <c r="F462" s="99" t="s">
        <v>525</v>
      </c>
      <c r="H462" s="99">
        <f>'Справка 6'!D12</f>
        <v>22515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42735</v>
      </c>
      <c r="D463" s="99" t="s">
        <v>529</v>
      </c>
      <c r="E463" s="482">
        <v>1</v>
      </c>
      <c r="F463" s="99" t="s">
        <v>528</v>
      </c>
      <c r="H463" s="99">
        <f>'Справка 6'!D13</f>
        <v>10497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42735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42735</v>
      </c>
      <c r="D465" s="99" t="s">
        <v>535</v>
      </c>
      <c r="E465" s="482">
        <v>1</v>
      </c>
      <c r="F465" s="99" t="s">
        <v>534</v>
      </c>
      <c r="H465" s="99">
        <f>'Справка 6'!D15</f>
        <v>1048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42735</v>
      </c>
      <c r="D466" s="99" t="s">
        <v>537</v>
      </c>
      <c r="E466" s="482">
        <v>1</v>
      </c>
      <c r="F466" s="99" t="s">
        <v>536</v>
      </c>
      <c r="H466" s="99">
        <f>'Справка 6'!D16</f>
        <v>4302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42735</v>
      </c>
      <c r="D467" s="99" t="s">
        <v>540</v>
      </c>
      <c r="E467" s="482">
        <v>1</v>
      </c>
      <c r="F467" s="99" t="s">
        <v>539</v>
      </c>
      <c r="H467" s="99">
        <f>'Справка 6'!D17</f>
        <v>2524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42735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42735</v>
      </c>
      <c r="D469" s="99" t="s">
        <v>545</v>
      </c>
      <c r="E469" s="482">
        <v>1</v>
      </c>
      <c r="F469" s="99" t="s">
        <v>804</v>
      </c>
      <c r="H469" s="99">
        <f>'Справка 6'!D19</f>
        <v>44534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42735</v>
      </c>
      <c r="D470" s="99" t="s">
        <v>547</v>
      </c>
      <c r="E470" s="482">
        <v>1</v>
      </c>
      <c r="F470" s="99" t="s">
        <v>546</v>
      </c>
      <c r="H470" s="99">
        <f>'Справка 6'!D20</f>
        <v>3129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42735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42735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42735</v>
      </c>
      <c r="D473" s="99" t="s">
        <v>555</v>
      </c>
      <c r="E473" s="482">
        <v>1</v>
      </c>
      <c r="F473" s="99" t="s">
        <v>554</v>
      </c>
      <c r="H473" s="99">
        <f>'Справка 6'!D24</f>
        <v>35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42735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42735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42735</v>
      </c>
      <c r="D476" s="99" t="s">
        <v>560</v>
      </c>
      <c r="E476" s="482">
        <v>1</v>
      </c>
      <c r="F476" s="99" t="s">
        <v>838</v>
      </c>
      <c r="H476" s="99">
        <f>'Справка 6'!D27</f>
        <v>92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42735</v>
      </c>
      <c r="D477" s="99" t="s">
        <v>562</v>
      </c>
      <c r="E477" s="482">
        <v>1</v>
      </c>
      <c r="F477" s="99" t="s">
        <v>561</v>
      </c>
      <c r="H477" s="99">
        <f>'Справка 6'!D29</f>
        <v>12366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42735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42735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42735</v>
      </c>
      <c r="D480" s="99" t="s">
        <v>565</v>
      </c>
      <c r="E480" s="482">
        <v>1</v>
      </c>
      <c r="F480" s="99" t="s">
        <v>113</v>
      </c>
      <c r="H480" s="99">
        <f>'Справка 6'!D32</f>
        <v>11520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42735</v>
      </c>
      <c r="D481" s="99" t="s">
        <v>566</v>
      </c>
      <c r="E481" s="482">
        <v>1</v>
      </c>
      <c r="F481" s="99" t="s">
        <v>115</v>
      </c>
      <c r="H481" s="99">
        <f>'Справка 6'!D33</f>
        <v>846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42735</v>
      </c>
      <c r="D482" s="99" t="s">
        <v>568</v>
      </c>
      <c r="E482" s="482">
        <v>1</v>
      </c>
      <c r="F482" s="99" t="s">
        <v>567</v>
      </c>
      <c r="H482" s="99">
        <f>'Справка 6'!D34</f>
        <v>995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42735</v>
      </c>
      <c r="D483" s="99" t="s">
        <v>569</v>
      </c>
      <c r="E483" s="482">
        <v>1</v>
      </c>
      <c r="F483" s="99" t="s">
        <v>121</v>
      </c>
      <c r="H483" s="99">
        <f>'Справка 6'!D35</f>
        <v>995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42735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42735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42735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42735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42735</v>
      </c>
      <c r="D488" s="99" t="s">
        <v>578</v>
      </c>
      <c r="E488" s="482">
        <v>1</v>
      </c>
      <c r="F488" s="99" t="s">
        <v>803</v>
      </c>
      <c r="H488" s="99">
        <f>'Справка 6'!D40</f>
        <v>13391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42735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42735</v>
      </c>
      <c r="D490" s="99" t="s">
        <v>583</v>
      </c>
      <c r="E490" s="482">
        <v>1</v>
      </c>
      <c r="F490" s="99" t="s">
        <v>582</v>
      </c>
      <c r="H490" s="99">
        <f>'Справка 6'!D42</f>
        <v>61146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42735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42735</v>
      </c>
      <c r="D492" s="99" t="s">
        <v>526</v>
      </c>
      <c r="E492" s="482">
        <v>2</v>
      </c>
      <c r="F492" s="99" t="s">
        <v>525</v>
      </c>
      <c r="H492" s="99">
        <f>'Справка 6'!E12</f>
        <v>176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42735</v>
      </c>
      <c r="D493" s="99" t="s">
        <v>529</v>
      </c>
      <c r="E493" s="482">
        <v>2</v>
      </c>
      <c r="F493" s="99" t="s">
        <v>528</v>
      </c>
      <c r="H493" s="99">
        <f>'Справка 6'!E13</f>
        <v>310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42735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42735</v>
      </c>
      <c r="D495" s="99" t="s">
        <v>535</v>
      </c>
      <c r="E495" s="482">
        <v>2</v>
      </c>
      <c r="F495" s="99" t="s">
        <v>534</v>
      </c>
      <c r="H495" s="99">
        <f>'Справка 6'!E15</f>
        <v>5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42735</v>
      </c>
      <c r="D496" s="99" t="s">
        <v>537</v>
      </c>
      <c r="E496" s="482">
        <v>2</v>
      </c>
      <c r="F496" s="99" t="s">
        <v>536</v>
      </c>
      <c r="H496" s="99">
        <f>'Справка 6'!E16</f>
        <v>224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42735</v>
      </c>
      <c r="D497" s="99" t="s">
        <v>540</v>
      </c>
      <c r="E497" s="482">
        <v>2</v>
      </c>
      <c r="F497" s="99" t="s">
        <v>539</v>
      </c>
      <c r="H497" s="99">
        <f>'Справка 6'!E17</f>
        <v>1211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42735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42735</v>
      </c>
      <c r="D499" s="99" t="s">
        <v>545</v>
      </c>
      <c r="E499" s="482">
        <v>2</v>
      </c>
      <c r="F499" s="99" t="s">
        <v>804</v>
      </c>
      <c r="H499" s="99">
        <f>'Справка 6'!E19</f>
        <v>1926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42735</v>
      </c>
      <c r="D500" s="99" t="s">
        <v>547</v>
      </c>
      <c r="E500" s="482">
        <v>2</v>
      </c>
      <c r="F500" s="99" t="s">
        <v>546</v>
      </c>
      <c r="H500" s="99">
        <f>'Справка 6'!E20</f>
        <v>31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42735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42735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42735</v>
      </c>
      <c r="D503" s="99" t="s">
        <v>555</v>
      </c>
      <c r="E503" s="482">
        <v>2</v>
      </c>
      <c r="F503" s="99" t="s">
        <v>554</v>
      </c>
      <c r="H503" s="99">
        <f>'Справка 6'!E24</f>
        <v>3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42735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42735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42735</v>
      </c>
      <c r="D506" s="99" t="s">
        <v>560</v>
      </c>
      <c r="E506" s="482">
        <v>2</v>
      </c>
      <c r="F506" s="99" t="s">
        <v>838</v>
      </c>
      <c r="H506" s="99">
        <f>'Справка 6'!E27</f>
        <v>3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42735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42735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42735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42735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42735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42735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42735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42735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42735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42735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42735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42735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42735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42735</v>
      </c>
      <c r="D520" s="99" t="s">
        <v>583</v>
      </c>
      <c r="E520" s="482">
        <v>2</v>
      </c>
      <c r="F520" s="99" t="s">
        <v>582</v>
      </c>
      <c r="H520" s="99">
        <f>'Справка 6'!E42</f>
        <v>1960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42735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42735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42735</v>
      </c>
      <c r="D523" s="99" t="s">
        <v>529</v>
      </c>
      <c r="E523" s="482">
        <v>3</v>
      </c>
      <c r="F523" s="99" t="s">
        <v>528</v>
      </c>
      <c r="H523" s="99">
        <f>'Справка 6'!F13</f>
        <v>8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42735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42735</v>
      </c>
      <c r="D525" s="99" t="s">
        <v>535</v>
      </c>
      <c r="E525" s="482">
        <v>3</v>
      </c>
      <c r="F525" s="99" t="s">
        <v>534</v>
      </c>
      <c r="H525" s="99">
        <f>'Справка 6'!F15</f>
        <v>13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42735</v>
      </c>
      <c r="D526" s="99" t="s">
        <v>537</v>
      </c>
      <c r="E526" s="482">
        <v>3</v>
      </c>
      <c r="F526" s="99" t="s">
        <v>536</v>
      </c>
      <c r="H526" s="99">
        <f>'Справка 6'!F16</f>
        <v>17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42735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42735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42735</v>
      </c>
      <c r="D529" s="99" t="s">
        <v>545</v>
      </c>
      <c r="E529" s="482">
        <v>3</v>
      </c>
      <c r="F529" s="99" t="s">
        <v>804</v>
      </c>
      <c r="H529" s="99">
        <f>'Справка 6'!F19</f>
        <v>38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42735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42735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42735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42735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42735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42735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42735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42735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42735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42735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42735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42735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42735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42735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42735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42735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42735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42735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42735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42735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42735</v>
      </c>
      <c r="D550" s="99" t="s">
        <v>583</v>
      </c>
      <c r="E550" s="482">
        <v>3</v>
      </c>
      <c r="F550" s="99" t="s">
        <v>582</v>
      </c>
      <c r="H550" s="99">
        <f>'Справка 6'!F42</f>
        <v>38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42735</v>
      </c>
      <c r="D551" s="99" t="s">
        <v>523</v>
      </c>
      <c r="E551" s="482">
        <v>4</v>
      </c>
      <c r="F551" s="99" t="s">
        <v>522</v>
      </c>
      <c r="H551" s="99">
        <f>'Справка 6'!G11</f>
        <v>3648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42735</v>
      </c>
      <c r="D552" s="99" t="s">
        <v>526</v>
      </c>
      <c r="E552" s="482">
        <v>4</v>
      </c>
      <c r="F552" s="99" t="s">
        <v>525</v>
      </c>
      <c r="H552" s="99">
        <f>'Справка 6'!G12</f>
        <v>22691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42735</v>
      </c>
      <c r="D553" s="99" t="s">
        <v>529</v>
      </c>
      <c r="E553" s="482">
        <v>4</v>
      </c>
      <c r="F553" s="99" t="s">
        <v>528</v>
      </c>
      <c r="H553" s="99">
        <f>'Справка 6'!G13</f>
        <v>10799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42735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42735</v>
      </c>
      <c r="D555" s="99" t="s">
        <v>535</v>
      </c>
      <c r="E555" s="482">
        <v>4</v>
      </c>
      <c r="F555" s="99" t="s">
        <v>534</v>
      </c>
      <c r="H555" s="99">
        <f>'Справка 6'!G15</f>
        <v>1040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42735</v>
      </c>
      <c r="D556" s="99" t="s">
        <v>537</v>
      </c>
      <c r="E556" s="482">
        <v>4</v>
      </c>
      <c r="F556" s="99" t="s">
        <v>536</v>
      </c>
      <c r="H556" s="99">
        <f>'Справка 6'!G16</f>
        <v>4509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42735</v>
      </c>
      <c r="D557" s="99" t="s">
        <v>540</v>
      </c>
      <c r="E557" s="482">
        <v>4</v>
      </c>
      <c r="F557" s="99" t="s">
        <v>539</v>
      </c>
      <c r="H557" s="99">
        <f>'Справка 6'!G17</f>
        <v>3735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42735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42735</v>
      </c>
      <c r="D559" s="99" t="s">
        <v>545</v>
      </c>
      <c r="E559" s="482">
        <v>4</v>
      </c>
      <c r="F559" s="99" t="s">
        <v>804</v>
      </c>
      <c r="H559" s="99">
        <f>'Справка 6'!G19</f>
        <v>46422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42735</v>
      </c>
      <c r="D560" s="99" t="s">
        <v>547</v>
      </c>
      <c r="E560" s="482">
        <v>4</v>
      </c>
      <c r="F560" s="99" t="s">
        <v>546</v>
      </c>
      <c r="H560" s="99">
        <f>'Справка 6'!G20</f>
        <v>3160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42735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42735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42735</v>
      </c>
      <c r="D563" s="99" t="s">
        <v>555</v>
      </c>
      <c r="E563" s="482">
        <v>4</v>
      </c>
      <c r="F563" s="99" t="s">
        <v>554</v>
      </c>
      <c r="H563" s="99">
        <f>'Справка 6'!G24</f>
        <v>38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42735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42735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42735</v>
      </c>
      <c r="D566" s="99" t="s">
        <v>560</v>
      </c>
      <c r="E566" s="482">
        <v>4</v>
      </c>
      <c r="F566" s="99" t="s">
        <v>838</v>
      </c>
      <c r="H566" s="99">
        <f>'Справка 6'!G27</f>
        <v>95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42735</v>
      </c>
      <c r="D567" s="99" t="s">
        <v>562</v>
      </c>
      <c r="E567" s="482">
        <v>4</v>
      </c>
      <c r="F567" s="99" t="s">
        <v>561</v>
      </c>
      <c r="H567" s="99">
        <f>'Справка 6'!G29</f>
        <v>12366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42735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42735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42735</v>
      </c>
      <c r="D570" s="99" t="s">
        <v>565</v>
      </c>
      <c r="E570" s="482">
        <v>4</v>
      </c>
      <c r="F570" s="99" t="s">
        <v>113</v>
      </c>
      <c r="H570" s="99">
        <f>'Справка 6'!G32</f>
        <v>11520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42735</v>
      </c>
      <c r="D571" s="99" t="s">
        <v>566</v>
      </c>
      <c r="E571" s="482">
        <v>4</v>
      </c>
      <c r="F571" s="99" t="s">
        <v>115</v>
      </c>
      <c r="H571" s="99">
        <f>'Справка 6'!G33</f>
        <v>846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42735</v>
      </c>
      <c r="D572" s="99" t="s">
        <v>568</v>
      </c>
      <c r="E572" s="482">
        <v>4</v>
      </c>
      <c r="F572" s="99" t="s">
        <v>567</v>
      </c>
      <c r="H572" s="99">
        <f>'Справка 6'!G34</f>
        <v>995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42735</v>
      </c>
      <c r="D573" s="99" t="s">
        <v>569</v>
      </c>
      <c r="E573" s="482">
        <v>4</v>
      </c>
      <c r="F573" s="99" t="s">
        <v>121</v>
      </c>
      <c r="H573" s="99">
        <f>'Справка 6'!G35</f>
        <v>995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42735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42735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42735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42735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42735</v>
      </c>
      <c r="D578" s="99" t="s">
        <v>578</v>
      </c>
      <c r="E578" s="482">
        <v>4</v>
      </c>
      <c r="F578" s="99" t="s">
        <v>803</v>
      </c>
      <c r="H578" s="99">
        <f>'Справка 6'!G40</f>
        <v>13391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42735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42735</v>
      </c>
      <c r="D580" s="99" t="s">
        <v>583</v>
      </c>
      <c r="E580" s="482">
        <v>4</v>
      </c>
      <c r="F580" s="99" t="s">
        <v>582</v>
      </c>
      <c r="H580" s="99">
        <f>'Справка 6'!G42</f>
        <v>63068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42735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42735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42735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42735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42735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42735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42735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42735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42735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42735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42735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42735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42735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42735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42735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42735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42735</v>
      </c>
      <c r="D597" s="99" t="s">
        <v>562</v>
      </c>
      <c r="E597" s="482">
        <v>5</v>
      </c>
      <c r="F597" s="99" t="s">
        <v>561</v>
      </c>
      <c r="H597" s="99">
        <f>'Справка 6'!H29</f>
        <v>21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42735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42735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42735</v>
      </c>
      <c r="D600" s="99" t="s">
        <v>565</v>
      </c>
      <c r="E600" s="482">
        <v>5</v>
      </c>
      <c r="F600" s="99" t="s">
        <v>113</v>
      </c>
      <c r="H600" s="99">
        <f>'Справка 6'!H32</f>
        <v>21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42735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42735</v>
      </c>
      <c r="D602" s="99" t="s">
        <v>568</v>
      </c>
      <c r="E602" s="482">
        <v>5</v>
      </c>
      <c r="F602" s="99" t="s">
        <v>567</v>
      </c>
      <c r="H602" s="99">
        <f>'Справка 6'!H34</f>
        <v>42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42735</v>
      </c>
      <c r="D603" s="99" t="s">
        <v>569</v>
      </c>
      <c r="E603" s="482">
        <v>5</v>
      </c>
      <c r="F603" s="99" t="s">
        <v>121</v>
      </c>
      <c r="H603" s="99">
        <f>'Справка 6'!H35</f>
        <v>42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42735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42735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42735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42735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42735</v>
      </c>
      <c r="D608" s="99" t="s">
        <v>578</v>
      </c>
      <c r="E608" s="482">
        <v>5</v>
      </c>
      <c r="F608" s="99" t="s">
        <v>803</v>
      </c>
      <c r="H608" s="99">
        <f>'Справка 6'!H40</f>
        <v>63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42735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42735</v>
      </c>
      <c r="D610" s="99" t="s">
        <v>583</v>
      </c>
      <c r="E610" s="482">
        <v>5</v>
      </c>
      <c r="F610" s="99" t="s">
        <v>582</v>
      </c>
      <c r="H610" s="99">
        <f>'Справка 6'!H42</f>
        <v>63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42735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42735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42735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42735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42735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42735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42735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42735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42735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42735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42735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42735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42735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42735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42735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42735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42735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42735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42735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42735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42735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42735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42735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42735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42735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42735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42735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42735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42735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42735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42735</v>
      </c>
      <c r="D641" s="99" t="s">
        <v>523</v>
      </c>
      <c r="E641" s="482">
        <v>7</v>
      </c>
      <c r="F641" s="99" t="s">
        <v>522</v>
      </c>
      <c r="H641" s="99">
        <f>'Справка 6'!J11</f>
        <v>3648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42735</v>
      </c>
      <c r="D642" s="99" t="s">
        <v>526</v>
      </c>
      <c r="E642" s="482">
        <v>7</v>
      </c>
      <c r="F642" s="99" t="s">
        <v>525</v>
      </c>
      <c r="H642" s="99">
        <f>'Справка 6'!J12</f>
        <v>22691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42735</v>
      </c>
      <c r="D643" s="99" t="s">
        <v>529</v>
      </c>
      <c r="E643" s="482">
        <v>7</v>
      </c>
      <c r="F643" s="99" t="s">
        <v>528</v>
      </c>
      <c r="H643" s="99">
        <f>'Справка 6'!J13</f>
        <v>10799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42735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42735</v>
      </c>
      <c r="D645" s="99" t="s">
        <v>535</v>
      </c>
      <c r="E645" s="482">
        <v>7</v>
      </c>
      <c r="F645" s="99" t="s">
        <v>534</v>
      </c>
      <c r="H645" s="99">
        <f>'Справка 6'!J15</f>
        <v>1040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42735</v>
      </c>
      <c r="D646" s="99" t="s">
        <v>537</v>
      </c>
      <c r="E646" s="482">
        <v>7</v>
      </c>
      <c r="F646" s="99" t="s">
        <v>536</v>
      </c>
      <c r="H646" s="99">
        <f>'Справка 6'!J16</f>
        <v>4509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42735</v>
      </c>
      <c r="D647" s="99" t="s">
        <v>540</v>
      </c>
      <c r="E647" s="482">
        <v>7</v>
      </c>
      <c r="F647" s="99" t="s">
        <v>539</v>
      </c>
      <c r="H647" s="99">
        <f>'Справка 6'!J17</f>
        <v>3735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42735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42735</v>
      </c>
      <c r="D649" s="99" t="s">
        <v>545</v>
      </c>
      <c r="E649" s="482">
        <v>7</v>
      </c>
      <c r="F649" s="99" t="s">
        <v>804</v>
      </c>
      <c r="H649" s="99">
        <f>'Справка 6'!J19</f>
        <v>46422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42735</v>
      </c>
      <c r="D650" s="99" t="s">
        <v>547</v>
      </c>
      <c r="E650" s="482">
        <v>7</v>
      </c>
      <c r="F650" s="99" t="s">
        <v>546</v>
      </c>
      <c r="H650" s="99">
        <f>'Справка 6'!J20</f>
        <v>3160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42735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42735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42735</v>
      </c>
      <c r="D653" s="99" t="s">
        <v>555</v>
      </c>
      <c r="E653" s="482">
        <v>7</v>
      </c>
      <c r="F653" s="99" t="s">
        <v>554</v>
      </c>
      <c r="H653" s="99">
        <f>'Справка 6'!J24</f>
        <v>38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42735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42735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42735</v>
      </c>
      <c r="D656" s="99" t="s">
        <v>560</v>
      </c>
      <c r="E656" s="482">
        <v>7</v>
      </c>
      <c r="F656" s="99" t="s">
        <v>838</v>
      </c>
      <c r="H656" s="99">
        <f>'Справка 6'!J27</f>
        <v>95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42735</v>
      </c>
      <c r="D657" s="99" t="s">
        <v>562</v>
      </c>
      <c r="E657" s="482">
        <v>7</v>
      </c>
      <c r="F657" s="99" t="s">
        <v>561</v>
      </c>
      <c r="H657" s="99">
        <f>'Справка 6'!J29</f>
        <v>12387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42735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42735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42735</v>
      </c>
      <c r="D660" s="99" t="s">
        <v>565</v>
      </c>
      <c r="E660" s="482">
        <v>7</v>
      </c>
      <c r="F660" s="99" t="s">
        <v>113</v>
      </c>
      <c r="H660" s="99">
        <f>'Справка 6'!J32</f>
        <v>11541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42735</v>
      </c>
      <c r="D661" s="99" t="s">
        <v>566</v>
      </c>
      <c r="E661" s="482">
        <v>7</v>
      </c>
      <c r="F661" s="99" t="s">
        <v>115</v>
      </c>
      <c r="H661" s="99">
        <f>'Справка 6'!J33</f>
        <v>846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42735</v>
      </c>
      <c r="D662" s="99" t="s">
        <v>568</v>
      </c>
      <c r="E662" s="482">
        <v>7</v>
      </c>
      <c r="F662" s="99" t="s">
        <v>567</v>
      </c>
      <c r="H662" s="99">
        <f>'Справка 6'!J34</f>
        <v>1037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42735</v>
      </c>
      <c r="D663" s="99" t="s">
        <v>569</v>
      </c>
      <c r="E663" s="482">
        <v>7</v>
      </c>
      <c r="F663" s="99" t="s">
        <v>121</v>
      </c>
      <c r="H663" s="99">
        <f>'Справка 6'!J35</f>
        <v>1037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42735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42735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42735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42735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42735</v>
      </c>
      <c r="D668" s="99" t="s">
        <v>578</v>
      </c>
      <c r="E668" s="482">
        <v>7</v>
      </c>
      <c r="F668" s="99" t="s">
        <v>803</v>
      </c>
      <c r="H668" s="99">
        <f>'Справка 6'!J40</f>
        <v>13454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42735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42735</v>
      </c>
      <c r="D670" s="99" t="s">
        <v>583</v>
      </c>
      <c r="E670" s="482">
        <v>7</v>
      </c>
      <c r="F670" s="99" t="s">
        <v>582</v>
      </c>
      <c r="H670" s="99">
        <f>'Справка 6'!J42</f>
        <v>63131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42735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42735</v>
      </c>
      <c r="D672" s="99" t="s">
        <v>526</v>
      </c>
      <c r="E672" s="482">
        <v>8</v>
      </c>
      <c r="F672" s="99" t="s">
        <v>525</v>
      </c>
      <c r="H672" s="99">
        <f>'Справка 6'!K12</f>
        <v>6069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42735</v>
      </c>
      <c r="D673" s="99" t="s">
        <v>529</v>
      </c>
      <c r="E673" s="482">
        <v>8</v>
      </c>
      <c r="F673" s="99" t="s">
        <v>528</v>
      </c>
      <c r="H673" s="99">
        <f>'Справка 6'!K13</f>
        <v>7881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42735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42735</v>
      </c>
      <c r="D675" s="99" t="s">
        <v>535</v>
      </c>
      <c r="E675" s="482">
        <v>8</v>
      </c>
      <c r="F675" s="99" t="s">
        <v>534</v>
      </c>
      <c r="H675" s="99">
        <f>'Справка 6'!K15</f>
        <v>879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42735</v>
      </c>
      <c r="D676" s="99" t="s">
        <v>537</v>
      </c>
      <c r="E676" s="482">
        <v>8</v>
      </c>
      <c r="F676" s="99" t="s">
        <v>536</v>
      </c>
      <c r="H676" s="99">
        <f>'Справка 6'!K16</f>
        <v>3507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42735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42735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42735</v>
      </c>
      <c r="D679" s="99" t="s">
        <v>545</v>
      </c>
      <c r="E679" s="482">
        <v>8</v>
      </c>
      <c r="F679" s="99" t="s">
        <v>804</v>
      </c>
      <c r="H679" s="99">
        <f>'Справка 6'!K19</f>
        <v>18336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42735</v>
      </c>
      <c r="D680" s="99" t="s">
        <v>547</v>
      </c>
      <c r="E680" s="482">
        <v>8</v>
      </c>
      <c r="F680" s="99" t="s">
        <v>546</v>
      </c>
      <c r="H680" s="99">
        <f>'Справка 6'!K20</f>
        <v>1194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42735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42735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42735</v>
      </c>
      <c r="D683" s="99" t="s">
        <v>555</v>
      </c>
      <c r="E683" s="482">
        <v>8</v>
      </c>
      <c r="F683" s="99" t="s">
        <v>554</v>
      </c>
      <c r="H683" s="99">
        <f>'Справка 6'!K24</f>
        <v>32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42735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42735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42735</v>
      </c>
      <c r="D686" s="99" t="s">
        <v>560</v>
      </c>
      <c r="E686" s="482">
        <v>8</v>
      </c>
      <c r="F686" s="99" t="s">
        <v>838</v>
      </c>
      <c r="H686" s="99">
        <f>'Справка 6'!K27</f>
        <v>89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42735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42735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42735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42735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42735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42735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42735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42735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42735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42735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42735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42735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42735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42735</v>
      </c>
      <c r="D700" s="99" t="s">
        <v>583</v>
      </c>
      <c r="E700" s="482">
        <v>8</v>
      </c>
      <c r="F700" s="99" t="s">
        <v>582</v>
      </c>
      <c r="H700" s="99">
        <f>'Справка 6'!K42</f>
        <v>19619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42735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42735</v>
      </c>
      <c r="D702" s="99" t="s">
        <v>526</v>
      </c>
      <c r="E702" s="482">
        <v>9</v>
      </c>
      <c r="F702" s="99" t="s">
        <v>525</v>
      </c>
      <c r="H702" s="99">
        <f>'Справка 6'!L12</f>
        <v>609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42735</v>
      </c>
      <c r="D703" s="99" t="s">
        <v>529</v>
      </c>
      <c r="E703" s="482">
        <v>9</v>
      </c>
      <c r="F703" s="99" t="s">
        <v>528</v>
      </c>
      <c r="H703" s="99">
        <f>'Справка 6'!L13</f>
        <v>586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42735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42735</v>
      </c>
      <c r="D705" s="99" t="s">
        <v>535</v>
      </c>
      <c r="E705" s="482">
        <v>9</v>
      </c>
      <c r="F705" s="99" t="s">
        <v>534</v>
      </c>
      <c r="H705" s="99">
        <f>'Справка 6'!L15</f>
        <v>45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42735</v>
      </c>
      <c r="D706" s="99" t="s">
        <v>537</v>
      </c>
      <c r="E706" s="482">
        <v>9</v>
      </c>
      <c r="F706" s="99" t="s">
        <v>536</v>
      </c>
      <c r="H706" s="99">
        <f>'Справка 6'!L16</f>
        <v>264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42735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42735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42735</v>
      </c>
      <c r="D709" s="99" t="s">
        <v>545</v>
      </c>
      <c r="E709" s="482">
        <v>9</v>
      </c>
      <c r="F709" s="99" t="s">
        <v>804</v>
      </c>
      <c r="H709" s="99">
        <f>'Справка 6'!L19</f>
        <v>1504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42735</v>
      </c>
      <c r="D710" s="99" t="s">
        <v>547</v>
      </c>
      <c r="E710" s="482">
        <v>9</v>
      </c>
      <c r="F710" s="99" t="s">
        <v>546</v>
      </c>
      <c r="H710" s="99">
        <f>'Справка 6'!L20</f>
        <v>90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42735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42735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42735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42735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42735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42735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42735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42735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42735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42735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42735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42735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42735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42735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42735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42735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42735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42735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42735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42735</v>
      </c>
      <c r="D730" s="99" t="s">
        <v>583</v>
      </c>
      <c r="E730" s="482">
        <v>9</v>
      </c>
      <c r="F730" s="99" t="s">
        <v>582</v>
      </c>
      <c r="H730" s="99">
        <f>'Справка 6'!L42</f>
        <v>1594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42735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42735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42735</v>
      </c>
      <c r="D733" s="99" t="s">
        <v>529</v>
      </c>
      <c r="E733" s="482">
        <v>10</v>
      </c>
      <c r="F733" s="99" t="s">
        <v>528</v>
      </c>
      <c r="H733" s="99">
        <f>'Справка 6'!M13</f>
        <v>8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42735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42735</v>
      </c>
      <c r="D735" s="99" t="s">
        <v>535</v>
      </c>
      <c r="E735" s="482">
        <v>10</v>
      </c>
      <c r="F735" s="99" t="s">
        <v>534</v>
      </c>
      <c r="H735" s="99">
        <f>'Справка 6'!M15</f>
        <v>13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42735</v>
      </c>
      <c r="D736" s="99" t="s">
        <v>537</v>
      </c>
      <c r="E736" s="482">
        <v>10</v>
      </c>
      <c r="F736" s="99" t="s">
        <v>536</v>
      </c>
      <c r="H736" s="99">
        <f>'Справка 6'!M16</f>
        <v>17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42735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42735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42735</v>
      </c>
      <c r="D739" s="99" t="s">
        <v>545</v>
      </c>
      <c r="E739" s="482">
        <v>10</v>
      </c>
      <c r="F739" s="99" t="s">
        <v>804</v>
      </c>
      <c r="H739" s="99">
        <f>'Справка 6'!M19</f>
        <v>38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42735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42735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42735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42735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42735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42735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42735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42735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42735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42735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42735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42735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42735</v>
      </c>
      <c r="D752" s="99" t="s">
        <v>568</v>
      </c>
      <c r="E752" s="482">
        <v>10</v>
      </c>
      <c r="F752" s="99" t="s">
        <v>567</v>
      </c>
      <c r="H752" s="99">
        <f>'Справка 6'!M34</f>
        <v>2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42735</v>
      </c>
      <c r="D753" s="99" t="s">
        <v>569</v>
      </c>
      <c r="E753" s="482">
        <v>10</v>
      </c>
      <c r="F753" s="99" t="s">
        <v>121</v>
      </c>
      <c r="H753" s="99">
        <f>'Справка 6'!M35</f>
        <v>2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42735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42735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42735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42735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42735</v>
      </c>
      <c r="D758" s="99" t="s">
        <v>578</v>
      </c>
      <c r="E758" s="482">
        <v>10</v>
      </c>
      <c r="F758" s="99" t="s">
        <v>803</v>
      </c>
      <c r="H758" s="99">
        <f>'Справка 6'!M40</f>
        <v>2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42735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42735</v>
      </c>
      <c r="D760" s="99" t="s">
        <v>583</v>
      </c>
      <c r="E760" s="482">
        <v>10</v>
      </c>
      <c r="F760" s="99" t="s">
        <v>582</v>
      </c>
      <c r="H760" s="99">
        <f>'Справка 6'!M42</f>
        <v>40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42735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42735</v>
      </c>
      <c r="D762" s="99" t="s">
        <v>526</v>
      </c>
      <c r="E762" s="482">
        <v>11</v>
      </c>
      <c r="F762" s="99" t="s">
        <v>525</v>
      </c>
      <c r="H762" s="99">
        <f>'Справка 6'!N12</f>
        <v>6678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42735</v>
      </c>
      <c r="D763" s="99" t="s">
        <v>529</v>
      </c>
      <c r="E763" s="482">
        <v>11</v>
      </c>
      <c r="F763" s="99" t="s">
        <v>528</v>
      </c>
      <c r="H763" s="99">
        <f>'Справка 6'!N13</f>
        <v>8459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42735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42735</v>
      </c>
      <c r="D765" s="99" t="s">
        <v>535</v>
      </c>
      <c r="E765" s="482">
        <v>11</v>
      </c>
      <c r="F765" s="99" t="s">
        <v>534</v>
      </c>
      <c r="H765" s="99">
        <f>'Справка 6'!N15</f>
        <v>911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42735</v>
      </c>
      <c r="D766" s="99" t="s">
        <v>537</v>
      </c>
      <c r="E766" s="482">
        <v>11</v>
      </c>
      <c r="F766" s="99" t="s">
        <v>536</v>
      </c>
      <c r="H766" s="99">
        <f>'Справка 6'!N16</f>
        <v>3754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42735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42735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42735</v>
      </c>
      <c r="D769" s="99" t="s">
        <v>545</v>
      </c>
      <c r="E769" s="482">
        <v>11</v>
      </c>
      <c r="F769" s="99" t="s">
        <v>804</v>
      </c>
      <c r="H769" s="99">
        <f>'Справка 6'!N19</f>
        <v>19802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42735</v>
      </c>
      <c r="D770" s="99" t="s">
        <v>547</v>
      </c>
      <c r="E770" s="482">
        <v>11</v>
      </c>
      <c r="F770" s="99" t="s">
        <v>546</v>
      </c>
      <c r="H770" s="99">
        <f>'Справка 6'!N20</f>
        <v>1284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42735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42735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42735</v>
      </c>
      <c r="D773" s="99" t="s">
        <v>555</v>
      </c>
      <c r="E773" s="482">
        <v>11</v>
      </c>
      <c r="F773" s="99" t="s">
        <v>554</v>
      </c>
      <c r="H773" s="99">
        <f>'Справка 6'!N24</f>
        <v>32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42735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42735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42735</v>
      </c>
      <c r="D776" s="99" t="s">
        <v>560</v>
      </c>
      <c r="E776" s="482">
        <v>11</v>
      </c>
      <c r="F776" s="99" t="s">
        <v>838</v>
      </c>
      <c r="H776" s="99">
        <f>'Справка 6'!N27</f>
        <v>89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42735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42735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42735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42735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42735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42735</v>
      </c>
      <c r="D782" s="99" t="s">
        <v>568</v>
      </c>
      <c r="E782" s="482">
        <v>11</v>
      </c>
      <c r="F782" s="99" t="s">
        <v>567</v>
      </c>
      <c r="H782" s="99">
        <f>'Справка 6'!N34</f>
        <v>-2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42735</v>
      </c>
      <c r="D783" s="99" t="s">
        <v>569</v>
      </c>
      <c r="E783" s="482">
        <v>11</v>
      </c>
      <c r="F783" s="99" t="s">
        <v>121</v>
      </c>
      <c r="H783" s="99">
        <f>'Справка 6'!N35</f>
        <v>-2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42735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42735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42735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42735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42735</v>
      </c>
      <c r="D788" s="99" t="s">
        <v>578</v>
      </c>
      <c r="E788" s="482">
        <v>11</v>
      </c>
      <c r="F788" s="99" t="s">
        <v>803</v>
      </c>
      <c r="H788" s="99">
        <f>'Справка 6'!N40</f>
        <v>-2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42735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42735</v>
      </c>
      <c r="D790" s="99" t="s">
        <v>583</v>
      </c>
      <c r="E790" s="482">
        <v>11</v>
      </c>
      <c r="F790" s="99" t="s">
        <v>582</v>
      </c>
      <c r="H790" s="99">
        <f>'Справка 6'!N42</f>
        <v>21173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42735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42735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42735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42735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42735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42735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42735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42735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42735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42735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42735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42735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42735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42735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42735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42735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42735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42735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42735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42735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42735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42735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42735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42735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42735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42735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42735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42735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42735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42735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42735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42735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42735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42735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42735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42735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42735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42735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42735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42735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42735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42735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42735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42735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42735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42735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42735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42735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42735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42735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42735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42735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42735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42735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42735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42735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42735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42735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42735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42735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42735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42735</v>
      </c>
      <c r="D852" s="99" t="s">
        <v>526</v>
      </c>
      <c r="E852" s="482">
        <v>14</v>
      </c>
      <c r="F852" s="99" t="s">
        <v>525</v>
      </c>
      <c r="H852" s="99">
        <f>'Справка 6'!Q12</f>
        <v>6678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42735</v>
      </c>
      <c r="D853" s="99" t="s">
        <v>529</v>
      </c>
      <c r="E853" s="482">
        <v>14</v>
      </c>
      <c r="F853" s="99" t="s">
        <v>528</v>
      </c>
      <c r="H853" s="99">
        <f>'Справка 6'!Q13</f>
        <v>8459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42735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42735</v>
      </c>
      <c r="D855" s="99" t="s">
        <v>535</v>
      </c>
      <c r="E855" s="482">
        <v>14</v>
      </c>
      <c r="F855" s="99" t="s">
        <v>534</v>
      </c>
      <c r="H855" s="99">
        <f>'Справка 6'!Q15</f>
        <v>911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42735</v>
      </c>
      <c r="D856" s="99" t="s">
        <v>537</v>
      </c>
      <c r="E856" s="482">
        <v>14</v>
      </c>
      <c r="F856" s="99" t="s">
        <v>536</v>
      </c>
      <c r="H856" s="99">
        <f>'Справка 6'!Q16</f>
        <v>3754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42735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42735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42735</v>
      </c>
      <c r="D859" s="99" t="s">
        <v>545</v>
      </c>
      <c r="E859" s="482">
        <v>14</v>
      </c>
      <c r="F859" s="99" t="s">
        <v>804</v>
      </c>
      <c r="H859" s="99">
        <f>'Справка 6'!Q19</f>
        <v>19802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42735</v>
      </c>
      <c r="D860" s="99" t="s">
        <v>547</v>
      </c>
      <c r="E860" s="482">
        <v>14</v>
      </c>
      <c r="F860" s="99" t="s">
        <v>546</v>
      </c>
      <c r="H860" s="99">
        <f>'Справка 6'!Q20</f>
        <v>1284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42735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42735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42735</v>
      </c>
      <c r="D863" s="99" t="s">
        <v>555</v>
      </c>
      <c r="E863" s="482">
        <v>14</v>
      </c>
      <c r="F863" s="99" t="s">
        <v>554</v>
      </c>
      <c r="H863" s="99">
        <f>'Справка 6'!Q24</f>
        <v>32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42735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42735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42735</v>
      </c>
      <c r="D866" s="99" t="s">
        <v>560</v>
      </c>
      <c r="E866" s="482">
        <v>14</v>
      </c>
      <c r="F866" s="99" t="s">
        <v>838</v>
      </c>
      <c r="H866" s="99">
        <f>'Справка 6'!Q27</f>
        <v>89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42735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42735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42735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42735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42735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42735</v>
      </c>
      <c r="D872" s="99" t="s">
        <v>568</v>
      </c>
      <c r="E872" s="482">
        <v>14</v>
      </c>
      <c r="F872" s="99" t="s">
        <v>567</v>
      </c>
      <c r="H872" s="99">
        <f>'Справка 6'!Q34</f>
        <v>-2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42735</v>
      </c>
      <c r="D873" s="99" t="s">
        <v>569</v>
      </c>
      <c r="E873" s="482">
        <v>14</v>
      </c>
      <c r="F873" s="99" t="s">
        <v>121</v>
      </c>
      <c r="H873" s="99">
        <f>'Справка 6'!Q35</f>
        <v>-2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42735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42735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42735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42735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42735</v>
      </c>
      <c r="D878" s="99" t="s">
        <v>578</v>
      </c>
      <c r="E878" s="482">
        <v>14</v>
      </c>
      <c r="F878" s="99" t="s">
        <v>803</v>
      </c>
      <c r="H878" s="99">
        <f>'Справка 6'!Q40</f>
        <v>-2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42735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42735</v>
      </c>
      <c r="D880" s="99" t="s">
        <v>583</v>
      </c>
      <c r="E880" s="482">
        <v>14</v>
      </c>
      <c r="F880" s="99" t="s">
        <v>582</v>
      </c>
      <c r="H880" s="99">
        <f>'Справка 6'!Q42</f>
        <v>21173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42735</v>
      </c>
      <c r="D881" s="99" t="s">
        <v>523</v>
      </c>
      <c r="E881" s="482">
        <v>15</v>
      </c>
      <c r="F881" s="99" t="s">
        <v>522</v>
      </c>
      <c r="H881" s="99">
        <f>'Справка 6'!R11</f>
        <v>3648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42735</v>
      </c>
      <c r="D882" s="99" t="s">
        <v>526</v>
      </c>
      <c r="E882" s="482">
        <v>15</v>
      </c>
      <c r="F882" s="99" t="s">
        <v>525</v>
      </c>
      <c r="H882" s="99">
        <f>'Справка 6'!R12</f>
        <v>16013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42735</v>
      </c>
      <c r="D883" s="99" t="s">
        <v>529</v>
      </c>
      <c r="E883" s="482">
        <v>15</v>
      </c>
      <c r="F883" s="99" t="s">
        <v>528</v>
      </c>
      <c r="H883" s="99">
        <f>'Справка 6'!R13</f>
        <v>2340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42735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42735</v>
      </c>
      <c r="D885" s="99" t="s">
        <v>535</v>
      </c>
      <c r="E885" s="482">
        <v>15</v>
      </c>
      <c r="F885" s="99" t="s">
        <v>534</v>
      </c>
      <c r="H885" s="99">
        <f>'Справка 6'!R15</f>
        <v>129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42735</v>
      </c>
      <c r="D886" s="99" t="s">
        <v>537</v>
      </c>
      <c r="E886" s="482">
        <v>15</v>
      </c>
      <c r="F886" s="99" t="s">
        <v>536</v>
      </c>
      <c r="H886" s="99">
        <f>'Справка 6'!R16</f>
        <v>755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42735</v>
      </c>
      <c r="D887" s="99" t="s">
        <v>540</v>
      </c>
      <c r="E887" s="482">
        <v>15</v>
      </c>
      <c r="F887" s="99" t="s">
        <v>539</v>
      </c>
      <c r="H887" s="99">
        <f>'Справка 6'!R17</f>
        <v>3735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42735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42735</v>
      </c>
      <c r="D889" s="99" t="s">
        <v>545</v>
      </c>
      <c r="E889" s="482">
        <v>15</v>
      </c>
      <c r="F889" s="99" t="s">
        <v>804</v>
      </c>
      <c r="H889" s="99">
        <f>'Справка 6'!R19</f>
        <v>26620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42735</v>
      </c>
      <c r="D890" s="99" t="s">
        <v>547</v>
      </c>
      <c r="E890" s="482">
        <v>15</v>
      </c>
      <c r="F890" s="99" t="s">
        <v>546</v>
      </c>
      <c r="H890" s="99">
        <f>'Справка 6'!R20</f>
        <v>1876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42735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42735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42735</v>
      </c>
      <c r="D893" s="99" t="s">
        <v>555</v>
      </c>
      <c r="E893" s="482">
        <v>15</v>
      </c>
      <c r="F893" s="99" t="s">
        <v>554</v>
      </c>
      <c r="H893" s="99">
        <f>'Справка 6'!R24</f>
        <v>6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42735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42735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42735</v>
      </c>
      <c r="D896" s="99" t="s">
        <v>560</v>
      </c>
      <c r="E896" s="482">
        <v>15</v>
      </c>
      <c r="F896" s="99" t="s">
        <v>838</v>
      </c>
      <c r="H896" s="99">
        <f>'Справка 6'!R27</f>
        <v>6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42735</v>
      </c>
      <c r="D897" s="99" t="s">
        <v>562</v>
      </c>
      <c r="E897" s="482">
        <v>15</v>
      </c>
      <c r="F897" s="99" t="s">
        <v>561</v>
      </c>
      <c r="H897" s="99">
        <f>'Справка 6'!R29</f>
        <v>12387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42735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42735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42735</v>
      </c>
      <c r="D900" s="99" t="s">
        <v>565</v>
      </c>
      <c r="E900" s="482">
        <v>15</v>
      </c>
      <c r="F900" s="99" t="s">
        <v>113</v>
      </c>
      <c r="H900" s="99">
        <f>'Справка 6'!R32</f>
        <v>11541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42735</v>
      </c>
      <c r="D901" s="99" t="s">
        <v>566</v>
      </c>
      <c r="E901" s="482">
        <v>15</v>
      </c>
      <c r="F901" s="99" t="s">
        <v>115</v>
      </c>
      <c r="H901" s="99">
        <f>'Справка 6'!R33</f>
        <v>846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42735</v>
      </c>
      <c r="D902" s="99" t="s">
        <v>568</v>
      </c>
      <c r="E902" s="482">
        <v>15</v>
      </c>
      <c r="F902" s="99" t="s">
        <v>567</v>
      </c>
      <c r="H902" s="99">
        <f>'Справка 6'!R34</f>
        <v>1039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42735</v>
      </c>
      <c r="D903" s="99" t="s">
        <v>569</v>
      </c>
      <c r="E903" s="482">
        <v>15</v>
      </c>
      <c r="F903" s="99" t="s">
        <v>121</v>
      </c>
      <c r="H903" s="99">
        <f>'Справка 6'!R35</f>
        <v>1039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42735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42735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42735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42735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42735</v>
      </c>
      <c r="D908" s="99" t="s">
        <v>578</v>
      </c>
      <c r="E908" s="482">
        <v>15</v>
      </c>
      <c r="F908" s="99" t="s">
        <v>803</v>
      </c>
      <c r="H908" s="99">
        <f>'Справка 6'!R40</f>
        <v>13456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42735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42735</v>
      </c>
      <c r="D910" s="99" t="s">
        <v>583</v>
      </c>
      <c r="E910" s="482">
        <v>15</v>
      </c>
      <c r="F910" s="99" t="s">
        <v>582</v>
      </c>
      <c r="H910" s="99">
        <f>'Справка 6'!R42</f>
        <v>41958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42735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42735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42735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42735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42735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42735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42735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42735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42735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42735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42735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42735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788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42735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42735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788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42735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42735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534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42735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42735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42735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42735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42735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42735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42735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42735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42735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42735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245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42735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42735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42735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42735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245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42735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1567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42735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1567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42735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42735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42735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42735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42735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42735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42735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42735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42735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42735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42735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42735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788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42735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42735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788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42735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42735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534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42735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42735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42735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42735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42735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42735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42735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42735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42735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42735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245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42735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42735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42735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42735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245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42735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1567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42735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1567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42735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42735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42735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42735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42735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42735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42735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42735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42735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42735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42735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42735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42735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42735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42735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42735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42735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42735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42735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42735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42735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42735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42735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42735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42735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42735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42735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42735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42735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42735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42735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42735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42735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42735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42735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42735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42735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42735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42735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42735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42735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42735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42735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42735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42735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48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42735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42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42735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48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42735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793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42735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2465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42735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354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42735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42735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2111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42735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587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42735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587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42735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42735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42735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42735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42735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42735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42735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42735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42735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1375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42735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42735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783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42735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42735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322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42735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199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42735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42735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42735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199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42735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71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42735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667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42735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5094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42735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5935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42735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42735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42735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42735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42735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42735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42735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42735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42735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42735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42735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42735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42735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42735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42735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42735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42735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2465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42735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354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42735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42735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2111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42735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587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42735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587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42735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42735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42735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42735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42735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42735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42735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42735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42735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1375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42735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42735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783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42735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42735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322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42735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199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42735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42735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42735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199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42735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71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42735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667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42735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5094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42735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5094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42735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42735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42735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42735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42735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42735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42735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42735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42735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42735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42735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42735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42735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48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42735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42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42735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48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42735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793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42735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42735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42735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42735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42735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42735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42735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42735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42735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42735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42735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42735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42735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42735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42735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42735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42735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42735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42735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42735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42735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42735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42735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42735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42735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42735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42735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841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42735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42735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42735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42735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42735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42735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42735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42735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42735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42735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42735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42735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42735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42735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42735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42735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42735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42735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42735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42735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42735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42735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42735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42735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42735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42735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42735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42735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42735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42735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42735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42735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42735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42735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42735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42735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42735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42735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42735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42735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42735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42735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42735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42735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42735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42735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42735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42735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42735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42735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42735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42735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42735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42735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42735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42735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42735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42735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42735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4">
        <f>'Справка 8'!C13</f>
        <v>7474516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42735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42735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42735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42735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42735</v>
      </c>
      <c r="D1202" s="99" t="s">
        <v>770</v>
      </c>
      <c r="E1202" s="99">
        <v>1</v>
      </c>
      <c r="F1202" s="99" t="s">
        <v>761</v>
      </c>
      <c r="H1202" s="484">
        <f>'Справка 8'!C18</f>
        <v>7974516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42735</v>
      </c>
      <c r="D1203" s="99" t="s">
        <v>772</v>
      </c>
      <c r="E1203" s="99">
        <v>1</v>
      </c>
      <c r="F1203" s="99" t="s">
        <v>762</v>
      </c>
      <c r="H1203" s="484">
        <f>'Справка 8'!C20</f>
        <v>3388386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42735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42735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42735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42735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42735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42735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42735</v>
      </c>
      <c r="D1210" s="99" t="s">
        <v>786</v>
      </c>
      <c r="E1210" s="99">
        <v>1</v>
      </c>
      <c r="F1210" s="99" t="s">
        <v>771</v>
      </c>
      <c r="H1210" s="484">
        <f>'Справка 8'!C27</f>
        <v>4388386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42735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42735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42735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42735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42735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42735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42735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42735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42735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42735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42735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42735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42735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42735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42735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42735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42735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42735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42735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42735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42735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42735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42735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42735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42735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42735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42735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42735</v>
      </c>
      <c r="D1239" s="99" t="s">
        <v>763</v>
      </c>
      <c r="E1239" s="99">
        <v>4</v>
      </c>
      <c r="F1239" s="99" t="s">
        <v>762</v>
      </c>
      <c r="H1239" s="484">
        <f>'Справка 8'!F13</f>
        <v>12366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42735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42735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42735</v>
      </c>
      <c r="D1242" s="99" t="s">
        <v>768</v>
      </c>
      <c r="E1242" s="99">
        <v>4</v>
      </c>
      <c r="F1242" s="99" t="s">
        <v>767</v>
      </c>
      <c r="H1242" s="484">
        <f>'Справка 8'!F16</f>
        <v>997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42735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42735</v>
      </c>
      <c r="D1244" s="99" t="s">
        <v>770</v>
      </c>
      <c r="E1244" s="99">
        <v>4</v>
      </c>
      <c r="F1244" s="99" t="s">
        <v>761</v>
      </c>
      <c r="H1244" s="484">
        <f>'Справка 8'!F18</f>
        <v>13393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42735</v>
      </c>
      <c r="D1245" s="99" t="s">
        <v>772</v>
      </c>
      <c r="E1245" s="99">
        <v>4</v>
      </c>
      <c r="F1245" s="99" t="s">
        <v>762</v>
      </c>
      <c r="H1245" s="484">
        <f>'Справка 8'!F20</f>
        <v>3345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42735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42735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42735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42735</v>
      </c>
      <c r="D1249" s="99" t="s">
        <v>780</v>
      </c>
      <c r="E1249" s="99">
        <v>4</v>
      </c>
      <c r="F1249" s="99" t="s">
        <v>779</v>
      </c>
      <c r="H1249" s="484">
        <f>'Справка 8'!F24</f>
        <v>2482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42735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42735</v>
      </c>
      <c r="D1251" s="99" t="s">
        <v>784</v>
      </c>
      <c r="E1251" s="99">
        <v>4</v>
      </c>
      <c r="F1251" s="99" t="s">
        <v>783</v>
      </c>
      <c r="H1251" s="484">
        <f>'Справка 8'!F26</f>
        <v>632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42735</v>
      </c>
      <c r="D1252" s="99" t="s">
        <v>786</v>
      </c>
      <c r="E1252" s="99">
        <v>4</v>
      </c>
      <c r="F1252" s="99" t="s">
        <v>771</v>
      </c>
      <c r="H1252" s="484">
        <f>'Справка 8'!F27</f>
        <v>6459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42735</v>
      </c>
      <c r="D1253" s="99" t="s">
        <v>763</v>
      </c>
      <c r="E1253" s="99">
        <v>5</v>
      </c>
      <c r="F1253" s="99" t="s">
        <v>762</v>
      </c>
      <c r="H1253" s="484">
        <f>'Справка 8'!G13</f>
        <v>21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42735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42735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42735</v>
      </c>
      <c r="D1256" s="99" t="s">
        <v>768</v>
      </c>
      <c r="E1256" s="99">
        <v>5</v>
      </c>
      <c r="F1256" s="99" t="s">
        <v>767</v>
      </c>
      <c r="H1256" s="484">
        <f>'Справка 8'!G16</f>
        <v>42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42735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42735</v>
      </c>
      <c r="D1258" s="99" t="s">
        <v>770</v>
      </c>
      <c r="E1258" s="99">
        <v>5</v>
      </c>
      <c r="F1258" s="99" t="s">
        <v>761</v>
      </c>
      <c r="H1258" s="484">
        <f>'Справка 8'!G18</f>
        <v>63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42735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42735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42735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42735</v>
      </c>
      <c r="D1263" s="99" t="s">
        <v>780</v>
      </c>
      <c r="E1263" s="99">
        <v>5</v>
      </c>
      <c r="F1263" s="99" t="s">
        <v>779</v>
      </c>
      <c r="H1263" s="484">
        <f>'Справка 8'!G24</f>
        <v>104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42735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42735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42735</v>
      </c>
      <c r="D1266" s="99" t="s">
        <v>786</v>
      </c>
      <c r="E1266" s="99">
        <v>5</v>
      </c>
      <c r="F1266" s="99" t="s">
        <v>771</v>
      </c>
      <c r="H1266" s="484">
        <f>'Справка 8'!G27</f>
        <v>104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42735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42735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42735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42735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42735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42735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42735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42735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42735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42735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42735</v>
      </c>
      <c r="D1277" s="99" t="s">
        <v>780</v>
      </c>
      <c r="E1277" s="99">
        <v>6</v>
      </c>
      <c r="F1277" s="99" t="s">
        <v>779</v>
      </c>
      <c r="H1277" s="484">
        <f>'Справка 8'!H24</f>
        <v>28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42735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42735</v>
      </c>
      <c r="D1279" s="99" t="s">
        <v>784</v>
      </c>
      <c r="E1279" s="99">
        <v>6</v>
      </c>
      <c r="F1279" s="99" t="s">
        <v>783</v>
      </c>
      <c r="H1279" s="484">
        <f>'Справка 8'!H26</f>
        <v>208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42735</v>
      </c>
      <c r="D1280" s="99" t="s">
        <v>786</v>
      </c>
      <c r="E1280" s="99">
        <v>6</v>
      </c>
      <c r="F1280" s="99" t="s">
        <v>771</v>
      </c>
      <c r="H1280" s="484">
        <f>'Справка 8'!H27</f>
        <v>236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42735</v>
      </c>
      <c r="D1281" s="99" t="s">
        <v>763</v>
      </c>
      <c r="E1281" s="99">
        <v>7</v>
      </c>
      <c r="F1281" s="99" t="s">
        <v>762</v>
      </c>
      <c r="H1281" s="484">
        <f>'Справка 8'!I13</f>
        <v>12387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42735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42735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42735</v>
      </c>
      <c r="D1284" s="99" t="s">
        <v>768</v>
      </c>
      <c r="E1284" s="99">
        <v>7</v>
      </c>
      <c r="F1284" s="99" t="s">
        <v>767</v>
      </c>
      <c r="H1284" s="484">
        <f>'Справка 8'!I16</f>
        <v>1039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42735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42735</v>
      </c>
      <c r="D1286" s="99" t="s">
        <v>770</v>
      </c>
      <c r="E1286" s="99">
        <v>7</v>
      </c>
      <c r="F1286" s="99" t="s">
        <v>761</v>
      </c>
      <c r="H1286" s="484">
        <f>'Справка 8'!I18</f>
        <v>13456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42735</v>
      </c>
      <c r="D1287" s="99" t="s">
        <v>772</v>
      </c>
      <c r="E1287" s="99">
        <v>7</v>
      </c>
      <c r="F1287" s="99" t="s">
        <v>762</v>
      </c>
      <c r="H1287" s="484">
        <f>'Справка 8'!I20</f>
        <v>3345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42735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42735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42735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42735</v>
      </c>
      <c r="D1291" s="99" t="s">
        <v>780</v>
      </c>
      <c r="E1291" s="99">
        <v>7</v>
      </c>
      <c r="F1291" s="99" t="s">
        <v>779</v>
      </c>
      <c r="H1291" s="484">
        <f>'Справка 8'!I24</f>
        <v>2558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42735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42735</v>
      </c>
      <c r="D1293" s="99" t="s">
        <v>784</v>
      </c>
      <c r="E1293" s="99">
        <v>7</v>
      </c>
      <c r="F1293" s="99" t="s">
        <v>783</v>
      </c>
      <c r="H1293" s="484">
        <f>'Справка 8'!I26</f>
        <v>424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42735</v>
      </c>
      <c r="D1294" s="99" t="s">
        <v>786</v>
      </c>
      <c r="E1294" s="99">
        <v>7</v>
      </c>
      <c r="F1294" s="99" t="s">
        <v>771</v>
      </c>
      <c r="H1294" s="484">
        <f>'Справка 8'!I27</f>
        <v>6327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7">
      <selection activeCell="C79" sqref="C7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3648</v>
      </c>
      <c r="D12" s="187">
        <v>3648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16013</v>
      </c>
      <c r="D13" s="187">
        <v>16446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2340</v>
      </c>
      <c r="D14" s="187">
        <v>2616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129</v>
      </c>
      <c r="D16" s="187">
        <v>168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755</v>
      </c>
      <c r="D17" s="187">
        <v>796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3735</v>
      </c>
      <c r="D18" s="187">
        <v>2524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26620</v>
      </c>
      <c r="D20" s="567">
        <f>SUM(D12:D19)</f>
        <v>26198</v>
      </c>
      <c r="E20" s="84" t="s">
        <v>54</v>
      </c>
      <c r="F20" s="87" t="s">
        <v>55</v>
      </c>
      <c r="G20" s="188">
        <v>7407</v>
      </c>
      <c r="H20" s="187">
        <v>7407</v>
      </c>
    </row>
    <row r="21" spans="1:8" ht="15.75">
      <c r="A21" s="94" t="s">
        <v>56</v>
      </c>
      <c r="B21" s="90" t="s">
        <v>57</v>
      </c>
      <c r="C21" s="463">
        <v>1876</v>
      </c>
      <c r="D21" s="464">
        <v>1935</v>
      </c>
      <c r="E21" s="84" t="s">
        <v>58</v>
      </c>
      <c r="F21" s="87" t="s">
        <v>59</v>
      </c>
      <c r="G21" s="188">
        <v>-269</v>
      </c>
      <c r="H21" s="187">
        <v>-307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13511</v>
      </c>
      <c r="H22" s="583">
        <f>SUM(H23:H25)</f>
        <v>13445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6</v>
      </c>
      <c r="D25" s="187">
        <v>3</v>
      </c>
      <c r="E25" s="84" t="s">
        <v>73</v>
      </c>
      <c r="F25" s="87" t="s">
        <v>74</v>
      </c>
      <c r="G25" s="188">
        <v>12296</v>
      </c>
      <c r="H25" s="187">
        <v>12230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20649</v>
      </c>
      <c r="H26" s="567">
        <f>H20+H21+H22</f>
        <v>20545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6</v>
      </c>
      <c r="D28" s="567">
        <f>SUM(D24:D27)</f>
        <v>3</v>
      </c>
      <c r="E28" s="193" t="s">
        <v>84</v>
      </c>
      <c r="F28" s="87" t="s">
        <v>85</v>
      </c>
      <c r="G28" s="564">
        <f>SUM(G29:G31)</f>
        <v>13537</v>
      </c>
      <c r="H28" s="565">
        <f>SUM(H29:H31)</f>
        <v>13717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13537</v>
      </c>
      <c r="H29" s="187">
        <v>13717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-387</v>
      </c>
      <c r="H33" s="187">
        <v>-10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13150</v>
      </c>
      <c r="H34" s="567">
        <f>H28+H32+H33</f>
        <v>13707</v>
      </c>
    </row>
    <row r="35" spans="1:8" ht="15.75">
      <c r="A35" s="84" t="s">
        <v>106</v>
      </c>
      <c r="B35" s="88" t="s">
        <v>107</v>
      </c>
      <c r="C35" s="564">
        <f>SUM(C36:C39)</f>
        <v>12387</v>
      </c>
      <c r="D35" s="565">
        <f>SUM(D36:D39)</f>
        <v>12366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40383</v>
      </c>
      <c r="H37" s="569">
        <f>H26+H18+H34</f>
        <v>40836</v>
      </c>
    </row>
    <row r="38" spans="1:13" ht="15.75">
      <c r="A38" s="84" t="s">
        <v>113</v>
      </c>
      <c r="B38" s="86" t="s">
        <v>114</v>
      </c>
      <c r="C38" s="188">
        <v>11541</v>
      </c>
      <c r="D38" s="187">
        <v>11520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846</v>
      </c>
      <c r="D39" s="187">
        <v>846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1039</v>
      </c>
      <c r="D40" s="565">
        <f>D41+D42+D44</f>
        <v>995</v>
      </c>
      <c r="E40" s="206" t="s">
        <v>119</v>
      </c>
      <c r="F40" s="203" t="s">
        <v>120</v>
      </c>
      <c r="G40" s="551">
        <v>10861</v>
      </c>
      <c r="H40" s="552">
        <v>11209</v>
      </c>
      <c r="M40" s="92"/>
    </row>
    <row r="41" spans="1:8" ht="16.5" thickBot="1">
      <c r="A41" s="84" t="s">
        <v>121</v>
      </c>
      <c r="B41" s="86" t="s">
        <v>122</v>
      </c>
      <c r="C41" s="188">
        <v>1039</v>
      </c>
      <c r="D41" s="187">
        <v>995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13456</v>
      </c>
      <c r="D46" s="567">
        <f>D35+D40+D45</f>
        <v>13391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42</v>
      </c>
      <c r="H49" s="187">
        <v>58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42</v>
      </c>
      <c r="H50" s="565">
        <f>SUM(H44:H49)</f>
        <v>58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6</v>
      </c>
      <c r="H53" s="187">
        <v>13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793</v>
      </c>
      <c r="H54" s="187">
        <v>784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41958</v>
      </c>
      <c r="D56" s="571">
        <f>D20+D21+D22+D28+D33+D46+D52+D54+D55</f>
        <v>41527</v>
      </c>
      <c r="E56" s="94" t="s">
        <v>825</v>
      </c>
      <c r="F56" s="93" t="s">
        <v>172</v>
      </c>
      <c r="G56" s="568">
        <f>G50+G52+G53+G54+G55</f>
        <v>841</v>
      </c>
      <c r="H56" s="569">
        <f>H50+H52+H53+H54+H55</f>
        <v>855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459</v>
      </c>
      <c r="D59" s="187">
        <v>453</v>
      </c>
      <c r="E59" s="192" t="s">
        <v>180</v>
      </c>
      <c r="F59" s="473" t="s">
        <v>181</v>
      </c>
      <c r="G59" s="188">
        <v>587</v>
      </c>
      <c r="H59" s="187">
        <v>601</v>
      </c>
    </row>
    <row r="60" spans="1:13" ht="15.75">
      <c r="A60" s="84" t="s">
        <v>178</v>
      </c>
      <c r="B60" s="86" t="s">
        <v>179</v>
      </c>
      <c r="C60" s="188">
        <v>909</v>
      </c>
      <c r="D60" s="187">
        <v>801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305</v>
      </c>
      <c r="D61" s="187">
        <v>330</v>
      </c>
      <c r="E61" s="191" t="s">
        <v>188</v>
      </c>
      <c r="F61" s="87" t="s">
        <v>189</v>
      </c>
      <c r="G61" s="564">
        <f>SUM(G62:G68)</f>
        <v>3840</v>
      </c>
      <c r="H61" s="565">
        <f>SUM(H62:H68)</f>
        <v>2844</v>
      </c>
    </row>
    <row r="62" spans="1:13" ht="15.75">
      <c r="A62" s="84" t="s">
        <v>186</v>
      </c>
      <c r="B62" s="88" t="s">
        <v>187</v>
      </c>
      <c r="C62" s="188">
        <v>114</v>
      </c>
      <c r="D62" s="187">
        <v>116</v>
      </c>
      <c r="E62" s="191" t="s">
        <v>192</v>
      </c>
      <c r="F62" s="87" t="s">
        <v>193</v>
      </c>
      <c r="G62" s="188">
        <v>2465</v>
      </c>
      <c r="H62" s="187">
        <v>1532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783</v>
      </c>
      <c r="H64" s="187">
        <v>769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1787</v>
      </c>
      <c r="D65" s="567">
        <f>SUM(D59:D64)</f>
        <v>1700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322</v>
      </c>
      <c r="H66" s="187">
        <v>275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71</v>
      </c>
      <c r="H67" s="187">
        <v>78</v>
      </c>
    </row>
    <row r="68" spans="1:8" ht="15.75">
      <c r="A68" s="84" t="s">
        <v>206</v>
      </c>
      <c r="B68" s="86" t="s">
        <v>207</v>
      </c>
      <c r="C68" s="188">
        <v>788</v>
      </c>
      <c r="D68" s="187">
        <v>668</v>
      </c>
      <c r="E68" s="84" t="s">
        <v>212</v>
      </c>
      <c r="F68" s="87" t="s">
        <v>213</v>
      </c>
      <c r="G68" s="188">
        <v>199</v>
      </c>
      <c r="H68" s="187">
        <v>190</v>
      </c>
    </row>
    <row r="69" spans="1:8" ht="15.75">
      <c r="A69" s="84" t="s">
        <v>210</v>
      </c>
      <c r="B69" s="86" t="s">
        <v>211</v>
      </c>
      <c r="C69" s="188">
        <v>534</v>
      </c>
      <c r="D69" s="187">
        <v>369</v>
      </c>
      <c r="E69" s="192" t="s">
        <v>79</v>
      </c>
      <c r="F69" s="87" t="s">
        <v>216</v>
      </c>
      <c r="G69" s="188">
        <v>667</v>
      </c>
      <c r="H69" s="187">
        <v>762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5094</v>
      </c>
      <c r="H71" s="567">
        <f>H59+H60+H61+H69+H70</f>
        <v>4207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245</v>
      </c>
      <c r="D75" s="187">
        <v>259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1567</v>
      </c>
      <c r="D76" s="567">
        <f>SUM(D68:D75)</f>
        <v>1296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6327</v>
      </c>
      <c r="D79" s="565">
        <f>SUM(D80:D82)</f>
        <v>6459</v>
      </c>
      <c r="E79" s="196" t="s">
        <v>824</v>
      </c>
      <c r="F79" s="93" t="s">
        <v>241</v>
      </c>
      <c r="G79" s="568">
        <f>G71+G73+G75+G77</f>
        <v>5094</v>
      </c>
      <c r="H79" s="569">
        <f>H71+H73+H75+H77</f>
        <v>4207</v>
      </c>
    </row>
    <row r="80" spans="1:8" ht="15.75">
      <c r="A80" s="84" t="s">
        <v>239</v>
      </c>
      <c r="B80" s="86" t="s">
        <v>240</v>
      </c>
      <c r="C80" s="188">
        <v>2558</v>
      </c>
      <c r="D80" s="187">
        <v>2482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3769</v>
      </c>
      <c r="D82" s="187">
        <v>3977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1754</v>
      </c>
      <c r="D84" s="187">
        <v>1885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8081</v>
      </c>
      <c r="D85" s="567">
        <f>D84+D83+D79</f>
        <v>8344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191</v>
      </c>
      <c r="D88" s="187">
        <v>181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3517</v>
      </c>
      <c r="D89" s="187">
        <v>3981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78</v>
      </c>
      <c r="D90" s="187">
        <v>78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3786</v>
      </c>
      <c r="D92" s="567">
        <f>SUM(D88:D91)</f>
        <v>4240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15221</v>
      </c>
      <c r="D94" s="571">
        <f>D65+D76+D85+D92+D93</f>
        <v>15580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57179</v>
      </c>
      <c r="D95" s="573">
        <f>D94+D56</f>
        <v>57107</v>
      </c>
      <c r="E95" s="220" t="s">
        <v>916</v>
      </c>
      <c r="F95" s="476" t="s">
        <v>268</v>
      </c>
      <c r="G95" s="572">
        <f>G37+G40+G56+G79</f>
        <v>57179</v>
      </c>
      <c r="H95" s="573">
        <f>H37+H40+H56+H79</f>
        <v>57107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42835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976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7">
      <selection activeCell="G43" sqref="G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2179</v>
      </c>
      <c r="D12" s="308">
        <v>2283</v>
      </c>
      <c r="E12" s="185" t="s">
        <v>277</v>
      </c>
      <c r="F12" s="231" t="s">
        <v>278</v>
      </c>
      <c r="G12" s="307">
        <v>1437</v>
      </c>
      <c r="H12" s="308">
        <v>1784</v>
      </c>
    </row>
    <row r="13" spans="1:8" ht="15.75">
      <c r="A13" s="185" t="s">
        <v>279</v>
      </c>
      <c r="B13" s="181" t="s">
        <v>280</v>
      </c>
      <c r="C13" s="307">
        <v>2200</v>
      </c>
      <c r="D13" s="308">
        <v>2402</v>
      </c>
      <c r="E13" s="185" t="s">
        <v>281</v>
      </c>
      <c r="F13" s="231" t="s">
        <v>282</v>
      </c>
      <c r="G13" s="307">
        <v>4479</v>
      </c>
      <c r="H13" s="308">
        <v>4311</v>
      </c>
    </row>
    <row r="14" spans="1:8" ht="15.75">
      <c r="A14" s="185" t="s">
        <v>283</v>
      </c>
      <c r="B14" s="181" t="s">
        <v>284</v>
      </c>
      <c r="C14" s="307">
        <v>1598</v>
      </c>
      <c r="D14" s="308">
        <v>1593</v>
      </c>
      <c r="E14" s="236" t="s">
        <v>285</v>
      </c>
      <c r="F14" s="231" t="s">
        <v>286</v>
      </c>
      <c r="G14" s="307">
        <v>6976</v>
      </c>
      <c r="H14" s="308">
        <v>6683</v>
      </c>
    </row>
    <row r="15" spans="1:8" ht="15.75">
      <c r="A15" s="185" t="s">
        <v>287</v>
      </c>
      <c r="B15" s="181" t="s">
        <v>288</v>
      </c>
      <c r="C15" s="307">
        <v>5544</v>
      </c>
      <c r="D15" s="308">
        <v>5258</v>
      </c>
      <c r="E15" s="236" t="s">
        <v>79</v>
      </c>
      <c r="F15" s="231" t="s">
        <v>289</v>
      </c>
      <c r="G15" s="307">
        <v>792</v>
      </c>
      <c r="H15" s="308">
        <v>1106</v>
      </c>
    </row>
    <row r="16" spans="1:8" ht="15.75">
      <c r="A16" s="185" t="s">
        <v>290</v>
      </c>
      <c r="B16" s="181" t="s">
        <v>291</v>
      </c>
      <c r="C16" s="307">
        <v>936</v>
      </c>
      <c r="D16" s="308">
        <v>893</v>
      </c>
      <c r="E16" s="227" t="s">
        <v>52</v>
      </c>
      <c r="F16" s="255" t="s">
        <v>292</v>
      </c>
      <c r="G16" s="597">
        <f>SUM(G12:G15)</f>
        <v>13684</v>
      </c>
      <c r="H16" s="598">
        <f>SUM(H12:H15)</f>
        <v>13884</v>
      </c>
    </row>
    <row r="17" spans="1:8" ht="31.5">
      <c r="A17" s="185" t="s">
        <v>293</v>
      </c>
      <c r="B17" s="181" t="s">
        <v>294</v>
      </c>
      <c r="C17" s="307">
        <v>1824</v>
      </c>
      <c r="D17" s="308">
        <v>1811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-298</v>
      </c>
      <c r="D18" s="308">
        <v>-344</v>
      </c>
      <c r="E18" s="225" t="s">
        <v>297</v>
      </c>
      <c r="F18" s="229" t="s">
        <v>298</v>
      </c>
      <c r="G18" s="608">
        <v>106</v>
      </c>
      <c r="H18" s="609">
        <v>151</v>
      </c>
    </row>
    <row r="19" spans="1:8" ht="15.75">
      <c r="A19" s="185" t="s">
        <v>299</v>
      </c>
      <c r="B19" s="181" t="s">
        <v>300</v>
      </c>
      <c r="C19" s="307">
        <v>603</v>
      </c>
      <c r="D19" s="308">
        <v>548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14586</v>
      </c>
      <c r="D22" s="598">
        <f>SUM(D12:D18)+D19</f>
        <v>14444</v>
      </c>
      <c r="E22" s="185" t="s">
        <v>309</v>
      </c>
      <c r="F22" s="228" t="s">
        <v>310</v>
      </c>
      <c r="G22" s="307">
        <v>144</v>
      </c>
      <c r="H22" s="308">
        <v>175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63</v>
      </c>
      <c r="D25" s="308">
        <v>70</v>
      </c>
      <c r="E25" s="185" t="s">
        <v>318</v>
      </c>
      <c r="F25" s="228" t="s">
        <v>319</v>
      </c>
      <c r="G25" s="307">
        <v>82</v>
      </c>
      <c r="H25" s="308">
        <v>250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170</v>
      </c>
      <c r="H26" s="308">
        <v>126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396</v>
      </c>
      <c r="H27" s="598">
        <f>SUM(H22:H26)</f>
        <v>551</v>
      </c>
    </row>
    <row r="28" spans="1:8" ht="15.75">
      <c r="A28" s="185" t="s">
        <v>79</v>
      </c>
      <c r="B28" s="228" t="s">
        <v>327</v>
      </c>
      <c r="C28" s="307">
        <v>167</v>
      </c>
      <c r="D28" s="308">
        <v>667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230</v>
      </c>
      <c r="D29" s="598">
        <f>SUM(D25:D28)</f>
        <v>737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14816</v>
      </c>
      <c r="D31" s="604">
        <f>D29+D22</f>
        <v>15181</v>
      </c>
      <c r="E31" s="242" t="s">
        <v>800</v>
      </c>
      <c r="F31" s="257" t="s">
        <v>331</v>
      </c>
      <c r="G31" s="244">
        <f>G16+G18+G27</f>
        <v>14186</v>
      </c>
      <c r="H31" s="245">
        <f>H16+H18+H27</f>
        <v>14586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630</v>
      </c>
      <c r="H33" s="598">
        <f>IF((D31-H31)&gt;0,D31-H31,0)</f>
        <v>595</v>
      </c>
    </row>
    <row r="34" spans="1:8" ht="31.5">
      <c r="A34" s="230" t="s">
        <v>336</v>
      </c>
      <c r="B34" s="229" t="s">
        <v>337</v>
      </c>
      <c r="C34" s="307">
        <v>25</v>
      </c>
      <c r="D34" s="308">
        <v>155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14791</v>
      </c>
      <c r="D36" s="606">
        <f>D31-D34+D35</f>
        <v>15026</v>
      </c>
      <c r="E36" s="253" t="s">
        <v>346</v>
      </c>
      <c r="F36" s="247" t="s">
        <v>347</v>
      </c>
      <c r="G36" s="258">
        <f>G35-G34+G31</f>
        <v>14186</v>
      </c>
      <c r="H36" s="259">
        <f>H35-H34+H31</f>
        <v>14586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605</v>
      </c>
      <c r="H37" s="245">
        <f>IF((D36-H36)&gt;0,D36-H36,0)</f>
        <v>440</v>
      </c>
    </row>
    <row r="38" spans="1:8" ht="15.75">
      <c r="A38" s="225" t="s">
        <v>352</v>
      </c>
      <c r="B38" s="229" t="s">
        <v>353</v>
      </c>
      <c r="C38" s="597">
        <f>C39+C40+C41</f>
        <v>-11</v>
      </c>
      <c r="D38" s="598">
        <f>D39+D40+D41</f>
        <v>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11</v>
      </c>
      <c r="D39" s="308">
        <v>11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-22</v>
      </c>
      <c r="D40" s="308">
        <v>-2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594</v>
      </c>
      <c r="H42" s="235">
        <f>IF(H37&gt;0,IF(D38+H37&lt;0,0,D38+H37),IF(D37-D38&lt;0,D38-D37,0))</f>
        <v>449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207</v>
      </c>
      <c r="H43" s="607">
        <v>439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387</v>
      </c>
      <c r="H44" s="259">
        <f>IF(D42=0,IF(H42-H43&gt;0,H42-H43+D43,0),IF(D42-D43&lt;0,D43-D42+H43,0))</f>
        <v>10</v>
      </c>
    </row>
    <row r="45" spans="1:8" ht="16.5" thickBot="1">
      <c r="A45" s="261" t="s">
        <v>371</v>
      </c>
      <c r="B45" s="262" t="s">
        <v>372</v>
      </c>
      <c r="C45" s="599">
        <f>C36+C38+C42</f>
        <v>14780</v>
      </c>
      <c r="D45" s="600">
        <f>D36+D38+D42</f>
        <v>15035</v>
      </c>
      <c r="E45" s="261" t="s">
        <v>373</v>
      </c>
      <c r="F45" s="263" t="s">
        <v>374</v>
      </c>
      <c r="G45" s="599">
        <f>G42+G36</f>
        <v>14780</v>
      </c>
      <c r="H45" s="600">
        <f>H42+H36</f>
        <v>15035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42835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977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5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15774</v>
      </c>
      <c r="D11" s="187">
        <v>16180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-7232</v>
      </c>
      <c r="D12" s="187">
        <v>-7687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-6651</v>
      </c>
      <c r="D14" s="187">
        <v>-6442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83</v>
      </c>
      <c r="D19" s="187">
        <v>295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-1024</v>
      </c>
      <c r="D20" s="187">
        <v>-876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950</v>
      </c>
      <c r="D21" s="628">
        <f>SUM(D11:D20)</f>
        <v>1470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-2295</v>
      </c>
      <c r="D23" s="187">
        <v>-2130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24</v>
      </c>
      <c r="D24" s="187">
        <v>14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133</v>
      </c>
      <c r="D32" s="187">
        <v>3655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-2138</v>
      </c>
      <c r="D33" s="628">
        <f>SUM(D23:D32)</f>
        <v>1539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540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>
        <v>-525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-7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201</v>
      </c>
      <c r="D42" s="187">
        <v>-757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734</v>
      </c>
      <c r="D43" s="630">
        <f>SUM(D35:D42)</f>
        <v>-1282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-454</v>
      </c>
      <c r="D44" s="298">
        <f>D43+D33+D21</f>
        <v>1727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4240</v>
      </c>
      <c r="D45" s="300">
        <v>2513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3786</v>
      </c>
      <c r="D46" s="302">
        <f>D45+D44</f>
        <v>4240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3708</v>
      </c>
      <c r="D47" s="289">
        <v>4162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78</v>
      </c>
      <c r="D48" s="272">
        <v>78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42835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976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6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-307</v>
      </c>
      <c r="F13" s="553">
        <f>'1-Баланс'!H23</f>
        <v>1215</v>
      </c>
      <c r="G13" s="553">
        <f>'1-Баланс'!H24</f>
        <v>0</v>
      </c>
      <c r="H13" s="554">
        <v>12230</v>
      </c>
      <c r="I13" s="553">
        <f>'1-Баланс'!H29+'1-Баланс'!H32</f>
        <v>13717</v>
      </c>
      <c r="J13" s="553">
        <f>'1-Баланс'!H30+'1-Баланс'!H33</f>
        <v>-10</v>
      </c>
      <c r="K13" s="554"/>
      <c r="L13" s="553">
        <f>SUM(C13:K13)</f>
        <v>40836</v>
      </c>
      <c r="M13" s="555">
        <f>'1-Баланс'!H40</f>
        <v>11209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-307</v>
      </c>
      <c r="F17" s="622">
        <f t="shared" si="2"/>
        <v>1215</v>
      </c>
      <c r="G17" s="622">
        <f t="shared" si="2"/>
        <v>0</v>
      </c>
      <c r="H17" s="622">
        <f t="shared" si="2"/>
        <v>12230</v>
      </c>
      <c r="I17" s="622">
        <f t="shared" si="2"/>
        <v>13717</v>
      </c>
      <c r="J17" s="622">
        <f t="shared" si="2"/>
        <v>-10</v>
      </c>
      <c r="K17" s="622">
        <f t="shared" si="2"/>
        <v>0</v>
      </c>
      <c r="L17" s="553">
        <f t="shared" si="1"/>
        <v>40836</v>
      </c>
      <c r="M17" s="623">
        <f t="shared" si="2"/>
        <v>11209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-387</v>
      </c>
      <c r="K18" s="554"/>
      <c r="L18" s="553">
        <f t="shared" si="1"/>
        <v>-387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66</v>
      </c>
      <c r="I19" s="159">
        <f t="shared" si="3"/>
        <v>-76</v>
      </c>
      <c r="J19" s="159">
        <f>J20+J21</f>
        <v>10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>
        <v>66</v>
      </c>
      <c r="I21" s="307">
        <v>-76</v>
      </c>
      <c r="J21" s="307">
        <v>10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38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38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38</v>
      </c>
      <c r="F27" s="307"/>
      <c r="G27" s="307"/>
      <c r="H27" s="307"/>
      <c r="I27" s="307"/>
      <c r="J27" s="307"/>
      <c r="K27" s="307"/>
      <c r="L27" s="553">
        <f t="shared" si="1"/>
        <v>38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-104</v>
      </c>
      <c r="J30" s="307"/>
      <c r="K30" s="307"/>
      <c r="L30" s="553">
        <f t="shared" si="1"/>
        <v>-104</v>
      </c>
      <c r="M30" s="308">
        <v>-348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-269</v>
      </c>
      <c r="F31" s="622">
        <f t="shared" si="6"/>
        <v>1215</v>
      </c>
      <c r="G31" s="622">
        <f t="shared" si="6"/>
        <v>0</v>
      </c>
      <c r="H31" s="622">
        <f t="shared" si="6"/>
        <v>12296</v>
      </c>
      <c r="I31" s="622">
        <f t="shared" si="6"/>
        <v>13537</v>
      </c>
      <c r="J31" s="622">
        <f t="shared" si="6"/>
        <v>-387</v>
      </c>
      <c r="K31" s="622">
        <f t="shared" si="6"/>
        <v>0</v>
      </c>
      <c r="L31" s="553">
        <f t="shared" si="1"/>
        <v>40383</v>
      </c>
      <c r="M31" s="623">
        <f t="shared" si="6"/>
        <v>10861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-269</v>
      </c>
      <c r="F34" s="556">
        <f t="shared" si="7"/>
        <v>1215</v>
      </c>
      <c r="G34" s="556">
        <f t="shared" si="7"/>
        <v>0</v>
      </c>
      <c r="H34" s="556">
        <f t="shared" si="7"/>
        <v>12296</v>
      </c>
      <c r="I34" s="556">
        <f t="shared" si="7"/>
        <v>13537</v>
      </c>
      <c r="J34" s="556">
        <f t="shared" si="7"/>
        <v>-387</v>
      </c>
      <c r="K34" s="556">
        <f t="shared" si="7"/>
        <v>0</v>
      </c>
      <c r="L34" s="620">
        <f t="shared" si="1"/>
        <v>40383</v>
      </c>
      <c r="M34" s="557">
        <f>M31+M32+M33</f>
        <v>10861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42835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976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1">
      <selection activeCell="A42" sqref="A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3648</v>
      </c>
      <c r="E11" s="319"/>
      <c r="F11" s="319"/>
      <c r="G11" s="320">
        <f>D11+E11-F11</f>
        <v>3648</v>
      </c>
      <c r="H11" s="319"/>
      <c r="I11" s="319"/>
      <c r="J11" s="320">
        <f>G11+H11-I11</f>
        <v>3648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3648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22515</v>
      </c>
      <c r="E12" s="319">
        <v>176</v>
      </c>
      <c r="F12" s="319"/>
      <c r="G12" s="320">
        <f aca="true" t="shared" si="2" ref="G12:G41">D12+E12-F12</f>
        <v>22691</v>
      </c>
      <c r="H12" s="319"/>
      <c r="I12" s="319"/>
      <c r="J12" s="320">
        <f aca="true" t="shared" si="3" ref="J12:J41">G12+H12-I12</f>
        <v>22691</v>
      </c>
      <c r="K12" s="319">
        <v>6069</v>
      </c>
      <c r="L12" s="319">
        <v>609</v>
      </c>
      <c r="M12" s="319"/>
      <c r="N12" s="320">
        <f aca="true" t="shared" si="4" ref="N12:N41">K12+L12-M12</f>
        <v>6678</v>
      </c>
      <c r="O12" s="319"/>
      <c r="P12" s="319"/>
      <c r="Q12" s="320">
        <f t="shared" si="0"/>
        <v>6678</v>
      </c>
      <c r="R12" s="331">
        <f t="shared" si="1"/>
        <v>16013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10497</v>
      </c>
      <c r="E13" s="319">
        <v>310</v>
      </c>
      <c r="F13" s="319">
        <v>8</v>
      </c>
      <c r="G13" s="320">
        <f t="shared" si="2"/>
        <v>10799</v>
      </c>
      <c r="H13" s="319"/>
      <c r="I13" s="319"/>
      <c r="J13" s="320">
        <f t="shared" si="3"/>
        <v>10799</v>
      </c>
      <c r="K13" s="319">
        <v>7881</v>
      </c>
      <c r="L13" s="319">
        <v>586</v>
      </c>
      <c r="M13" s="319">
        <v>8</v>
      </c>
      <c r="N13" s="320">
        <f t="shared" si="4"/>
        <v>8459</v>
      </c>
      <c r="O13" s="319"/>
      <c r="P13" s="319"/>
      <c r="Q13" s="320">
        <f t="shared" si="0"/>
        <v>8459</v>
      </c>
      <c r="R13" s="331">
        <f t="shared" si="1"/>
        <v>2340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1048</v>
      </c>
      <c r="E15" s="319">
        <v>5</v>
      </c>
      <c r="F15" s="319">
        <v>13</v>
      </c>
      <c r="G15" s="320">
        <f t="shared" si="2"/>
        <v>1040</v>
      </c>
      <c r="H15" s="319"/>
      <c r="I15" s="319"/>
      <c r="J15" s="320">
        <f t="shared" si="3"/>
        <v>1040</v>
      </c>
      <c r="K15" s="319">
        <v>879</v>
      </c>
      <c r="L15" s="319">
        <v>45</v>
      </c>
      <c r="M15" s="319">
        <v>13</v>
      </c>
      <c r="N15" s="320">
        <f t="shared" si="4"/>
        <v>911</v>
      </c>
      <c r="O15" s="319"/>
      <c r="P15" s="319"/>
      <c r="Q15" s="320">
        <f t="shared" si="0"/>
        <v>911</v>
      </c>
      <c r="R15" s="331">
        <f t="shared" si="1"/>
        <v>129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4302</v>
      </c>
      <c r="E16" s="319">
        <v>224</v>
      </c>
      <c r="F16" s="319">
        <v>17</v>
      </c>
      <c r="G16" s="320">
        <f t="shared" si="2"/>
        <v>4509</v>
      </c>
      <c r="H16" s="319"/>
      <c r="I16" s="319"/>
      <c r="J16" s="320">
        <f t="shared" si="3"/>
        <v>4509</v>
      </c>
      <c r="K16" s="319">
        <v>3507</v>
      </c>
      <c r="L16" s="319">
        <v>264</v>
      </c>
      <c r="M16" s="319">
        <v>17</v>
      </c>
      <c r="N16" s="320">
        <f t="shared" si="4"/>
        <v>3754</v>
      </c>
      <c r="O16" s="319"/>
      <c r="P16" s="319"/>
      <c r="Q16" s="320">
        <f t="shared" si="0"/>
        <v>3754</v>
      </c>
      <c r="R16" s="331">
        <f t="shared" si="1"/>
        <v>755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2524</v>
      </c>
      <c r="E17" s="319">
        <v>1211</v>
      </c>
      <c r="F17" s="319"/>
      <c r="G17" s="320">
        <f t="shared" si="2"/>
        <v>3735</v>
      </c>
      <c r="H17" s="319"/>
      <c r="I17" s="319"/>
      <c r="J17" s="320">
        <f t="shared" si="3"/>
        <v>3735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3735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44534</v>
      </c>
      <c r="E19" s="321">
        <f>SUM(E11:E18)</f>
        <v>1926</v>
      </c>
      <c r="F19" s="321">
        <f>SUM(F11:F18)</f>
        <v>38</v>
      </c>
      <c r="G19" s="320">
        <f t="shared" si="2"/>
        <v>46422</v>
      </c>
      <c r="H19" s="321">
        <f>SUM(H11:H18)</f>
        <v>0</v>
      </c>
      <c r="I19" s="321">
        <f>SUM(I11:I18)</f>
        <v>0</v>
      </c>
      <c r="J19" s="320">
        <f t="shared" si="3"/>
        <v>46422</v>
      </c>
      <c r="K19" s="321">
        <f>SUM(K11:K18)</f>
        <v>18336</v>
      </c>
      <c r="L19" s="321">
        <f>SUM(L11:L18)</f>
        <v>1504</v>
      </c>
      <c r="M19" s="321">
        <f>SUM(M11:M18)</f>
        <v>38</v>
      </c>
      <c r="N19" s="320">
        <f t="shared" si="4"/>
        <v>19802</v>
      </c>
      <c r="O19" s="321">
        <f>SUM(O11:O18)</f>
        <v>0</v>
      </c>
      <c r="P19" s="321">
        <f>SUM(P11:P18)</f>
        <v>0</v>
      </c>
      <c r="Q19" s="320">
        <f t="shared" si="0"/>
        <v>19802</v>
      </c>
      <c r="R19" s="331">
        <f t="shared" si="1"/>
        <v>26620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3129</v>
      </c>
      <c r="E20" s="319">
        <v>31</v>
      </c>
      <c r="F20" s="319"/>
      <c r="G20" s="320">
        <f t="shared" si="2"/>
        <v>3160</v>
      </c>
      <c r="H20" s="319"/>
      <c r="I20" s="319"/>
      <c r="J20" s="320">
        <f t="shared" si="3"/>
        <v>3160</v>
      </c>
      <c r="K20" s="319">
        <v>1194</v>
      </c>
      <c r="L20" s="319">
        <v>90</v>
      </c>
      <c r="M20" s="319"/>
      <c r="N20" s="320">
        <f t="shared" si="4"/>
        <v>1284</v>
      </c>
      <c r="O20" s="319"/>
      <c r="P20" s="319"/>
      <c r="Q20" s="320">
        <f t="shared" si="0"/>
        <v>1284</v>
      </c>
      <c r="R20" s="331">
        <f t="shared" si="1"/>
        <v>1876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35</v>
      </c>
      <c r="E24" s="319">
        <v>3</v>
      </c>
      <c r="F24" s="319"/>
      <c r="G24" s="320">
        <f t="shared" si="2"/>
        <v>38</v>
      </c>
      <c r="H24" s="319"/>
      <c r="I24" s="319"/>
      <c r="J24" s="320">
        <f t="shared" si="3"/>
        <v>38</v>
      </c>
      <c r="K24" s="319">
        <v>32</v>
      </c>
      <c r="L24" s="319"/>
      <c r="M24" s="319"/>
      <c r="N24" s="320">
        <f t="shared" si="4"/>
        <v>32</v>
      </c>
      <c r="O24" s="319"/>
      <c r="P24" s="319"/>
      <c r="Q24" s="320">
        <f t="shared" si="0"/>
        <v>32</v>
      </c>
      <c r="R24" s="331">
        <f t="shared" si="1"/>
        <v>6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92</v>
      </c>
      <c r="E27" s="323">
        <f aca="true" t="shared" si="5" ref="E27:P27">SUM(E23:E26)</f>
        <v>3</v>
      </c>
      <c r="F27" s="323">
        <f t="shared" si="5"/>
        <v>0</v>
      </c>
      <c r="G27" s="324">
        <f t="shared" si="2"/>
        <v>95</v>
      </c>
      <c r="H27" s="323">
        <f t="shared" si="5"/>
        <v>0</v>
      </c>
      <c r="I27" s="323">
        <f t="shared" si="5"/>
        <v>0</v>
      </c>
      <c r="J27" s="324">
        <f t="shared" si="3"/>
        <v>95</v>
      </c>
      <c r="K27" s="323">
        <f t="shared" si="5"/>
        <v>89</v>
      </c>
      <c r="L27" s="323">
        <f t="shared" si="5"/>
        <v>0</v>
      </c>
      <c r="M27" s="323">
        <f t="shared" si="5"/>
        <v>0</v>
      </c>
      <c r="N27" s="324">
        <f t="shared" si="4"/>
        <v>89</v>
      </c>
      <c r="O27" s="323">
        <f t="shared" si="5"/>
        <v>0</v>
      </c>
      <c r="P27" s="323">
        <f t="shared" si="5"/>
        <v>0</v>
      </c>
      <c r="Q27" s="324">
        <f t="shared" si="0"/>
        <v>89</v>
      </c>
      <c r="R27" s="334">
        <f t="shared" si="1"/>
        <v>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12366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12366</v>
      </c>
      <c r="H29" s="326">
        <f t="shared" si="6"/>
        <v>21</v>
      </c>
      <c r="I29" s="326">
        <f t="shared" si="6"/>
        <v>0</v>
      </c>
      <c r="J29" s="327">
        <f t="shared" si="3"/>
        <v>12387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12387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11520</v>
      </c>
      <c r="E32" s="319"/>
      <c r="F32" s="319"/>
      <c r="G32" s="320">
        <f t="shared" si="2"/>
        <v>11520</v>
      </c>
      <c r="H32" s="319">
        <v>21</v>
      </c>
      <c r="I32" s="319"/>
      <c r="J32" s="320">
        <f t="shared" si="3"/>
        <v>11541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11541</v>
      </c>
    </row>
    <row r="33" spans="1:18" ht="15.75">
      <c r="A33" s="330"/>
      <c r="B33" s="312" t="s">
        <v>115</v>
      </c>
      <c r="C33" s="143" t="s">
        <v>566</v>
      </c>
      <c r="D33" s="319">
        <v>846</v>
      </c>
      <c r="E33" s="319"/>
      <c r="F33" s="319"/>
      <c r="G33" s="320">
        <f t="shared" si="2"/>
        <v>846</v>
      </c>
      <c r="H33" s="319"/>
      <c r="I33" s="319"/>
      <c r="J33" s="320">
        <f t="shared" si="3"/>
        <v>846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846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995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995</v>
      </c>
      <c r="H34" s="315">
        <f t="shared" si="9"/>
        <v>42</v>
      </c>
      <c r="I34" s="315">
        <f t="shared" si="9"/>
        <v>0</v>
      </c>
      <c r="J34" s="320">
        <f t="shared" si="3"/>
        <v>1037</v>
      </c>
      <c r="K34" s="315">
        <f t="shared" si="9"/>
        <v>0</v>
      </c>
      <c r="L34" s="315">
        <f t="shared" si="9"/>
        <v>0</v>
      </c>
      <c r="M34" s="315">
        <f t="shared" si="9"/>
        <v>2</v>
      </c>
      <c r="N34" s="320">
        <f t="shared" si="4"/>
        <v>-2</v>
      </c>
      <c r="O34" s="315">
        <f t="shared" si="9"/>
        <v>0</v>
      </c>
      <c r="P34" s="315">
        <f t="shared" si="9"/>
        <v>0</v>
      </c>
      <c r="Q34" s="320">
        <f t="shared" si="7"/>
        <v>-2</v>
      </c>
      <c r="R34" s="331">
        <f t="shared" si="8"/>
        <v>1039</v>
      </c>
    </row>
    <row r="35" spans="1:18" ht="15.75">
      <c r="A35" s="330"/>
      <c r="B35" s="312" t="s">
        <v>121</v>
      </c>
      <c r="C35" s="143" t="s">
        <v>569</v>
      </c>
      <c r="D35" s="319">
        <v>995</v>
      </c>
      <c r="E35" s="319"/>
      <c r="F35" s="319"/>
      <c r="G35" s="320">
        <f t="shared" si="2"/>
        <v>995</v>
      </c>
      <c r="H35" s="319">
        <v>42</v>
      </c>
      <c r="I35" s="319"/>
      <c r="J35" s="320">
        <f t="shared" si="3"/>
        <v>1037</v>
      </c>
      <c r="K35" s="319"/>
      <c r="L35" s="319"/>
      <c r="M35" s="319">
        <v>2</v>
      </c>
      <c r="N35" s="320">
        <f t="shared" si="4"/>
        <v>-2</v>
      </c>
      <c r="O35" s="319"/>
      <c r="P35" s="319"/>
      <c r="Q35" s="320">
        <f t="shared" si="7"/>
        <v>-2</v>
      </c>
      <c r="R35" s="331">
        <f t="shared" si="8"/>
        <v>1039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13391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13391</v>
      </c>
      <c r="H40" s="321">
        <f t="shared" si="10"/>
        <v>63</v>
      </c>
      <c r="I40" s="321">
        <f t="shared" si="10"/>
        <v>0</v>
      </c>
      <c r="J40" s="320">
        <f t="shared" si="3"/>
        <v>13454</v>
      </c>
      <c r="K40" s="321">
        <f t="shared" si="10"/>
        <v>0</v>
      </c>
      <c r="L40" s="321">
        <f t="shared" si="10"/>
        <v>0</v>
      </c>
      <c r="M40" s="321">
        <f t="shared" si="10"/>
        <v>2</v>
      </c>
      <c r="N40" s="320">
        <f t="shared" si="4"/>
        <v>-2</v>
      </c>
      <c r="O40" s="321">
        <f t="shared" si="10"/>
        <v>0</v>
      </c>
      <c r="P40" s="321">
        <f t="shared" si="10"/>
        <v>0</v>
      </c>
      <c r="Q40" s="320">
        <f t="shared" si="7"/>
        <v>-2</v>
      </c>
      <c r="R40" s="331">
        <f t="shared" si="8"/>
        <v>13456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61146</v>
      </c>
      <c r="E42" s="340">
        <f>E19+E20+E21+E27+E40+E41</f>
        <v>1960</v>
      </c>
      <c r="F42" s="340">
        <f aca="true" t="shared" si="11" ref="F42:R42">F19+F20+F21+F27+F40+F41</f>
        <v>38</v>
      </c>
      <c r="G42" s="340">
        <f t="shared" si="11"/>
        <v>63068</v>
      </c>
      <c r="H42" s="340">
        <f t="shared" si="11"/>
        <v>63</v>
      </c>
      <c r="I42" s="340">
        <f t="shared" si="11"/>
        <v>0</v>
      </c>
      <c r="J42" s="340">
        <f t="shared" si="11"/>
        <v>63131</v>
      </c>
      <c r="K42" s="340">
        <f t="shared" si="11"/>
        <v>19619</v>
      </c>
      <c r="L42" s="340">
        <f t="shared" si="11"/>
        <v>1594</v>
      </c>
      <c r="M42" s="340">
        <f t="shared" si="11"/>
        <v>40</v>
      </c>
      <c r="N42" s="340">
        <f t="shared" si="11"/>
        <v>21173</v>
      </c>
      <c r="O42" s="340">
        <f t="shared" si="11"/>
        <v>0</v>
      </c>
      <c r="P42" s="340">
        <f t="shared" si="11"/>
        <v>0</v>
      </c>
      <c r="Q42" s="340">
        <f t="shared" si="11"/>
        <v>21173</v>
      </c>
      <c r="R42" s="341">
        <f t="shared" si="11"/>
        <v>41958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42835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2">
      <selection activeCell="E96" sqref="E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788</v>
      </c>
      <c r="D26" s="353">
        <f>SUM(D27:D29)</f>
        <v>788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788</v>
      </c>
      <c r="D28" s="359">
        <v>788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534</v>
      </c>
      <c r="D30" s="359">
        <v>534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245</v>
      </c>
      <c r="D40" s="353">
        <f>SUM(D41:D44)</f>
        <v>245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245</v>
      </c>
      <c r="D44" s="359">
        <v>245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1567</v>
      </c>
      <c r="D45" s="429">
        <f>D26+D30+D31+D33+D32+D34+D35+D40</f>
        <v>1567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1567</v>
      </c>
      <c r="D46" s="435">
        <f>D45+D23+D21+D11</f>
        <v>1567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48</v>
      </c>
      <c r="D66" s="188"/>
      <c r="E66" s="127">
        <f t="shared" si="1"/>
        <v>48</v>
      </c>
      <c r="F66" s="187"/>
    </row>
    <row r="67" spans="1:6" ht="15.75">
      <c r="A67" s="361" t="s">
        <v>684</v>
      </c>
      <c r="B67" s="126" t="s">
        <v>685</v>
      </c>
      <c r="C67" s="188">
        <v>42</v>
      </c>
      <c r="D67" s="188"/>
      <c r="E67" s="127">
        <f t="shared" si="1"/>
        <v>42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48</v>
      </c>
      <c r="D68" s="426">
        <f>D54+D58+D63+D64+D65+D66</f>
        <v>0</v>
      </c>
      <c r="E68" s="427">
        <f t="shared" si="1"/>
        <v>48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793</v>
      </c>
      <c r="D70" s="188"/>
      <c r="E70" s="127">
        <f t="shared" si="1"/>
        <v>793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2465</v>
      </c>
      <c r="D73" s="128">
        <f>SUM(D74:D76)</f>
        <v>2465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354</v>
      </c>
      <c r="D74" s="188">
        <v>354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2111</v>
      </c>
      <c r="D76" s="188">
        <v>2111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587</v>
      </c>
      <c r="D77" s="129">
        <f>D78+D80</f>
        <v>587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587</v>
      </c>
      <c r="D78" s="188">
        <v>587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1375</v>
      </c>
      <c r="D87" s="125">
        <f>SUM(D88:D92)+D96</f>
        <v>1375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783</v>
      </c>
      <c r="D89" s="188">
        <v>783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322</v>
      </c>
      <c r="D91" s="188">
        <v>322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199</v>
      </c>
      <c r="D92" s="129">
        <f>SUM(D93:D95)</f>
        <v>199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199</v>
      </c>
      <c r="D95" s="188">
        <v>199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71</v>
      </c>
      <c r="D96" s="188">
        <v>71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667</v>
      </c>
      <c r="D97" s="188">
        <v>667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5094</v>
      </c>
      <c r="D98" s="424">
        <f>D87+D82+D77+D73+D97</f>
        <v>5094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5935</v>
      </c>
      <c r="D99" s="418">
        <f>D98+D70+D68</f>
        <v>5094</v>
      </c>
      <c r="E99" s="418">
        <f>E98+E70+E68</f>
        <v>841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42835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976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978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979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G28" sqref="G2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7474516</v>
      </c>
      <c r="D13" s="440"/>
      <c r="E13" s="440"/>
      <c r="F13" s="440">
        <v>12366</v>
      </c>
      <c r="G13" s="440">
        <v>21</v>
      </c>
      <c r="H13" s="440"/>
      <c r="I13" s="441">
        <f>F13+G13-H13</f>
        <v>12387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997</v>
      </c>
      <c r="G16" s="440">
        <v>42</v>
      </c>
      <c r="H16" s="440"/>
      <c r="I16" s="441">
        <f t="shared" si="0"/>
        <v>1039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7974516</v>
      </c>
      <c r="D18" s="447">
        <f t="shared" si="1"/>
        <v>0</v>
      </c>
      <c r="E18" s="447">
        <f t="shared" si="1"/>
        <v>0</v>
      </c>
      <c r="F18" s="447">
        <f t="shared" si="1"/>
        <v>13393</v>
      </c>
      <c r="G18" s="447">
        <f t="shared" si="1"/>
        <v>63</v>
      </c>
      <c r="H18" s="447">
        <f t="shared" si="1"/>
        <v>0</v>
      </c>
      <c r="I18" s="448">
        <f t="shared" si="0"/>
        <v>13456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3388386</v>
      </c>
      <c r="D20" s="440"/>
      <c r="E20" s="440"/>
      <c r="F20" s="440">
        <v>3345</v>
      </c>
      <c r="G20" s="440"/>
      <c r="H20" s="440"/>
      <c r="I20" s="441">
        <f t="shared" si="0"/>
        <v>3345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2482</v>
      </c>
      <c r="G24" s="440">
        <v>104</v>
      </c>
      <c r="H24" s="440">
        <v>28</v>
      </c>
      <c r="I24" s="441">
        <f t="shared" si="0"/>
        <v>2558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632</v>
      </c>
      <c r="G26" s="440"/>
      <c r="H26" s="440">
        <v>208</v>
      </c>
      <c r="I26" s="441">
        <f t="shared" si="0"/>
        <v>424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4388386</v>
      </c>
      <c r="D27" s="447">
        <f t="shared" si="2"/>
        <v>0</v>
      </c>
      <c r="E27" s="447">
        <f t="shared" si="2"/>
        <v>0</v>
      </c>
      <c r="F27" s="447">
        <f t="shared" si="2"/>
        <v>6459</v>
      </c>
      <c r="G27" s="447">
        <f t="shared" si="2"/>
        <v>104</v>
      </c>
      <c r="H27" s="447">
        <f t="shared" si="2"/>
        <v>236</v>
      </c>
      <c r="I27" s="448">
        <f t="shared" si="0"/>
        <v>6327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42835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976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31.12.2016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57179</v>
      </c>
      <c r="D6" s="644">
        <f aca="true" t="shared" si="0" ref="D6:D15">C6-E6</f>
        <v>0</v>
      </c>
      <c r="E6" s="643">
        <f>'1-Баланс'!G95</f>
        <v>57179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40383</v>
      </c>
      <c r="D7" s="644">
        <f t="shared" si="0"/>
        <v>33799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-387</v>
      </c>
      <c r="D8" s="644">
        <f t="shared" si="0"/>
        <v>0</v>
      </c>
      <c r="E8" s="643">
        <f>ABS('2-Отчет за доходите'!C44)-ABS('2-Отчет за доходите'!G44)</f>
        <v>-387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4240</v>
      </c>
      <c r="D9" s="644">
        <f t="shared" si="0"/>
        <v>0</v>
      </c>
      <c r="E9" s="643">
        <f>'3-Отчет за паричния поток'!C45</f>
        <v>4240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3786</v>
      </c>
      <c r="D10" s="644">
        <f t="shared" si="0"/>
        <v>0</v>
      </c>
      <c r="E10" s="643">
        <f>'3-Отчет за паричния поток'!C46</f>
        <v>3786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40383</v>
      </c>
      <c r="D11" s="644">
        <f t="shared" si="0"/>
        <v>0</v>
      </c>
      <c r="E11" s="643">
        <f>'4-Отчет за собствения капитал'!L34</f>
        <v>40383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11541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846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</cp:lastModifiedBy>
  <cp:lastPrinted>2017-04-18T06:50:26Z</cp:lastPrinted>
  <dcterms:created xsi:type="dcterms:W3CDTF">2006-09-16T00:00:00Z</dcterms:created>
  <dcterms:modified xsi:type="dcterms:W3CDTF">2017-04-25T09:01:07Z</dcterms:modified>
  <cp:category/>
  <cp:version/>
  <cp:contentType/>
  <cp:contentStatus/>
</cp:coreProperties>
</file>