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70" windowWidth="11505" windowHeight="5145" tabRatio="721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<sst xmlns="http://schemas.openxmlformats.org/spreadsheetml/2006/main" count="1077" uniqueCount="874">
  <si>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</si>
  <si>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</si>
  <si>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</si>
  <si>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</si>
  <si>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</si>
  <si>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</si>
  <si>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</si>
  <si>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</si>
  <si>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</si>
  <si>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</si>
  <si>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</si>
  <si>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</si>
  <si>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</si>
  <si>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</si>
  <si>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</si>
  <si>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</si>
  <si>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</si>
  <si>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</si>
  <si>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</si>
  <si>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</si>
  <si>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</si>
  <si>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</si>
  <si>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</si>
  <si>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</si>
  <si>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</si>
  <si>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</si>
  <si>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</si>
  <si>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</si>
  <si>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</si>
  <si>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</si>
  <si>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</si>
  <si>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</si>
  <si>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</si>
  <si>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</si>
  <si>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</si>
  <si>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</si>
  <si>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</si>
  <si>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</si>
  <si>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</si>
  <si>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</si>
  <si>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</si>
  <si>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</si>
  <si>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</si>
  <si>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</si>
  <si>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</si>
  <si>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</si>
  <si>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</si>
  <si>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</si>
  <si>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</si>
  <si>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</si>
  <si>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</si>
  <si>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</si>
  <si>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</si>
  <si>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</si>
  <si>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</si>
  <si>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</si>
  <si>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</si>
  <si>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</si>
  <si>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</si>
  <si>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</si>
  <si>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</si>
  <si>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</si>
  <si>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</si>
  <si>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</si>
  <si>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</si>
  <si>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</si>
  <si>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</si>
  <si>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</si>
  <si>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</si>
  <si>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</si>
  <si>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</si>
  <si>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</si>
  <si>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</si>
  <si>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</si>
  <si>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</si>
  <si>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</si>
  <si>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</si>
  <si>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</si>
  <si>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</si>
  <si>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</si>
  <si>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</si>
  <si>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</si>
  <si>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</si>
  <si>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</si>
  <si>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</si>
  <si>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</si>
  <si>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</si>
  <si>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</si>
  <si>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</si>
  <si>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</si>
  <si>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</si>
  <si>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</si>
  <si>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</si>
  <si>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</si>
  <si>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</si>
  <si>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</si>
  <si>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</si>
  <si>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</si>
  <si>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</si>
  <si>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</si>
  <si>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</si>
  <si>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</si>
  <si>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</si>
  <si>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</si>
  <si>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</si>
  <si>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</si>
  <si>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</si>
  <si>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</si>
  <si>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</si>
  <si>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</si>
  <si>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</si>
  <si>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</si>
  <si>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</si>
  <si>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</si>
  <si>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</si>
  <si>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</si>
  <si>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</si>
  <si>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</si>
  <si>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</si>
  <si>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</si>
  <si>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</si>
  <si>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</si>
  <si>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</si>
  <si>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</si>
  <si>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</si>
  <si>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</si>
  <si>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</si>
  <si>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</si>
  <si>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</si>
  <si>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</si>
  <si>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</si>
  <si>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</si>
  <si>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</si>
  <si>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</si>
  <si>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</si>
  <si>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</si>
  <si>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</si>
  <si>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</si>
  <si>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</si>
  <si>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</si>
  <si>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</si>
  <si>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</si>
  <si>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</si>
  <si>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</si>
  <si>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</si>
  <si>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</si>
  <si>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</si>
  <si>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</si>
  <si>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</si>
  <si>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</si>
  <si>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</si>
  <si>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</si>
  <si>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</si>
  <si>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</si>
  <si>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</si>
  <si>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</si>
  <si>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</si>
  <si>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</si>
  <si>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</si>
  <si>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</si>
  <si>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</si>
  <si>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</si>
  <si>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</si>
  <si>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</si>
  <si>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</si>
  <si>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</si>
  <si>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</si>
  <si>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</si>
  <si>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</si>
  <si>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</si>
  <si>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</si>
  <si>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</si>
  <si>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</si>
  <si>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</si>
  <si>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</si>
  <si>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</si>
  <si>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</si>
  <si>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</si>
  <si>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</si>
  <si>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</si>
  <si>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</si>
  <si>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</si>
  <si>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</si>
  <si>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</si>
  <si>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</si>
  <si>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</si>
  <si>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</si>
  <si>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</si>
  <si>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</si>
  <si>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</si>
  <si>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</si>
  <si>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</si>
  <si>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</si>
  <si>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</si>
  <si>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</si>
  <si>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</si>
  <si>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</si>
  <si>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</si>
  <si>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</si>
  <si>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</si>
  <si>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</si>
  <si>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</si>
  <si>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</si>
  <si>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</si>
  <si>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</si>
  <si>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</si>
  <si>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</si>
  <si>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</si>
  <si>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</si>
  <si>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</si>
  <si>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</si>
  <si>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</si>
  <si>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</si>
  <si>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</si>
  <si>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</si>
  <si>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</si>
  <si>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</si>
  <si>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</si>
  <si>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</si>
  <si>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</si>
  <si>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</si>
  <si>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</si>
  <si>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</si>
  <si>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</si>
  <si>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</si>
  <si>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</si>
  <si>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</si>
  <si>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</si>
  <si>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</si>
  <si>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</si>
  <si>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</si>
  <si>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</si>
  <si>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</si>
  <si>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</si>
  <si>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</si>
  <si>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</si>
  <si>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</si>
  <si>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</si>
  <si>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</si>
  <si>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</si>
  <si>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</si>
  <si>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</si>
  <si>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</si>
  <si>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</si>
  <si>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</si>
  <si>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</si>
  <si>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</si>
  <si>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</si>
  <si>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</si>
  <si>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</si>
  <si>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</si>
  <si>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</si>
  <si>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</si>
  <si>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</si>
  <si>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</si>
  <si>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</si>
  <si>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</si>
  <si>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</si>
  <si>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</si>
  <si>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</si>
  <si>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</si>
  <si>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</si>
  <si>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</si>
  <si>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</si>
  <si>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</si>
  <si>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</si>
  <si>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</si>
  <si>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</si>
  <si>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</si>
  <si>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</si>
  <si>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</si>
  <si>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</si>
  <si>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</si>
  <si>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</si>
  <si>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</si>
  <si>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</si>
  <si>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</si>
  <si>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</si>
  <si>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</si>
  <si>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</si>
  <si>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</si>
  <si>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</si>
  <si>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</si>
  <si>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</si>
  <si>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</si>
  <si>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</si>
  <si>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</si>
  <si>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</si>
  <si>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</si>
  <si>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</si>
  <si>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</si>
  <si>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</si>
  <si>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</si>
  <si>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</si>
  <si>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</si>
  <si>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</si>
  <si>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</si>
  <si>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</si>
  <si>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</si>
  <si>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</si>
  <si>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</si>
  <si>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</si>
  <si>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</si>
  <si>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</si>
  <si>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</si>
  <si>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</si>
  <si>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</si>
  <si>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</si>
  <si>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</si>
  <si>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</si>
  <si>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</si>
  <si>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</si>
  <si>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</si>
  <si>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</si>
  <si>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</si>
  <si>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</si>
  <si>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</si>
  <si>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</si>
  <si>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</si>
  <si>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</si>
  <si>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</si>
  <si>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</si>
  <si>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</si>
  <si>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</si>
  <si>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</si>
  <si>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</si>
  <si>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</si>
  <si>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</si>
  <si>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</si>
  <si>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</si>
  <si>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</si>
  <si>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</si>
  <si>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</si>
  <si>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</si>
  <si>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</si>
  <si>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</si>
  <si>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</si>
  <si>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</si>
  <si>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</si>
  <si>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</si>
  <si>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</si>
  <si>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</si>
  <si>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</si>
  <si>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</si>
  <si>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</si>
  <si>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</si>
  <si>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</si>
  <si>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</si>
  <si>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</si>
  <si>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</si>
  <si>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</si>
  <si>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</si>
  <si>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</si>
  <si>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</si>
  <si>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</si>
  <si>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</si>
  <si>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</si>
  <si>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</si>
  <si>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</si>
  <si>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</si>
  <si>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</si>
  <si>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</si>
  <si>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</si>
  <si>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</si>
  <si>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</si>
  <si>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</si>
  <si>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</si>
  <si>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</si>
  <si>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</si>
  <si>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</si>
  <si>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</si>
  <si>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</si>
  <si>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</si>
  <si>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</si>
  <si>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</si>
  <si>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</si>
  <si>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</si>
  <si>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</si>
  <si>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</si>
  <si>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</si>
  <si>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</si>
  <si>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</si>
  <si>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</si>
  <si>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</si>
  <si>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</si>
  <si>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</si>
  <si>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</si>
  <si>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</si>
  <si>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</si>
  <si>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</si>
  <si>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</si>
  <si>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</si>
  <si>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</si>
  <si>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</si>
  <si>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</si>
  <si>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</si>
  <si>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</si>
  <si>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</si>
  <si>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</si>
  <si>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</si>
  <si>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</si>
  <si>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</si>
  <si>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</si>
  <si>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</si>
  <si>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</si>
  <si>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</si>
  <si>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</si>
  <si>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</si>
  <si>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</si>
  <si>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</si>
  <si>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</si>
  <si>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</si>
  <si>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</si>
  <si>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</si>
  <si>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</si>
  <si>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</si>
  <si>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</si>
  <si>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</si>
  <si>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</si>
  <si>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</si>
  <si>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</si>
  <si>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</si>
  <si>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</si>
  <si>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</si>
  <si>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</si>
  <si>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</si>
  <si>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</si>
  <si>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</si>
  <si>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</si>
  <si>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</si>
  <si>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</si>
  <si>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</si>
  <si>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</si>
  <si>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</si>
  <si>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</si>
  <si>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</si>
  <si>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</si>
  <si>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</si>
  <si>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</si>
  <si>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</si>
  <si>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</si>
  <si>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</si>
  <si>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</si>
  <si>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</si>
  <si>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</si>
  <si>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</si>
  <si>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</si>
  <si>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</si>
  <si>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</si>
  <si>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</si>
  <si>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</si>
  <si>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</si>
  <si>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</si>
  <si>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</si>
  <si>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</si>
  <si>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</si>
  <si>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</si>
  <si>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</si>
  <si>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</si>
  <si>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</si>
  <si>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</si>
  <si>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</si>
  <si>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</si>
  <si>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</si>
  <si>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</si>
  <si>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</si>
  <si>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</si>
  <si>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</si>
  <si>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</si>
  <si>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</si>
  <si>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</si>
  <si>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</si>
  <si>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</si>
  <si>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</si>
  <si>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</si>
  <si>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</si>
  <si>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</si>
  <si>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</si>
  <si>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</si>
  <si>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</si>
  <si>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</si>
  <si>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</si>
  <si>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</si>
  <si>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</si>
  <si>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</si>
  <si>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</si>
  <si>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</si>
  <si>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</si>
  <si>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</si>
  <si>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</si>
  <si>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</si>
  <si>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</si>
  <si>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</si>
  <si>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</si>
  <si>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</si>
  <si>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</si>
  <si>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</si>
  <si>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</si>
  <si>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</si>
  <si>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</si>
  <si>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</si>
  <si>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</si>
  <si>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</si>
  <si>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</si>
  <si>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</si>
  <si>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</si>
  <si>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</si>
  <si>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</si>
  <si>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</si>
  <si>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</si>
  <si>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</si>
  <si>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</si>
  <si>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</si>
  <si>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</si>
  <si>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</si>
  <si>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</si>
  <si>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</si>
  <si>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</si>
  <si>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</si>
  <si>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</si>
  <si>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</si>
  <si>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</si>
  <si>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</si>
  <si>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</si>
  <si>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</si>
  <si>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</si>
  <si>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</si>
  <si>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</si>
  <si>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</si>
  <si>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</si>
  <si>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</si>
  <si>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</si>
  <si>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</si>
  <si>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</si>
  <si>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</si>
  <si>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</si>
  <si>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</si>
  <si>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</si>
  <si>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</si>
  <si>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</si>
  <si>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</si>
  <si>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</si>
  <si>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</si>
  <si>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</si>
  <si>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</si>
  <si>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</si>
  <si>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</si>
  <si>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</si>
  <si>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</si>
  <si>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</si>
  <si>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</si>
  <si>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</si>
  <si>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</si>
  <si>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</si>
  <si>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</si>
  <si>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</si>
  <si>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</si>
  <si>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</si>
  <si>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</si>
  <si>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</si>
  <si>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</si>
  <si>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</si>
  <si>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</si>
  <si>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</si>
  <si>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</si>
  <si>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</si>
  <si>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</si>
  <si>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</si>
  <si>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</si>
  <si>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</si>
  <si>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</si>
  <si>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</si>
  <si>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</si>
  <si>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</si>
  <si>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</si>
  <si>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</si>
  <si>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</si>
  <si>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</si>
  <si>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</si>
  <si>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</si>
  <si>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</si>
  <si>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</si>
  <si>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</si>
  <si>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</si>
  <si>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</si>
  <si>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</si>
  <si>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</si>
  <si>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</si>
  <si>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</si>
  <si>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</si>
  <si>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</si>
  <si>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</si>
  <si>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</si>
  <si>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</si>
  <si>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</si>
  <si>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</si>
  <si>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</si>
  <si>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</si>
  <si>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</si>
  <si>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</si>
  <si>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</si>
  <si>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</si>
  <si>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</si>
  <si>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</si>
  <si>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</si>
  <si>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</si>
  <si>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</si>
  <si>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</si>
  <si>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</si>
  <si>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</si>
  <si>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</si>
  <si>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</si>
  <si>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</si>
  <si>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</si>
  <si>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</si>
  <si>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</si>
  <si>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</si>
  <si>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</si>
  <si>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</si>
  <si>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</si>
  <si>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</si>
  <si>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</si>
  <si>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</si>
  <si>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</si>
  <si>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</si>
  <si>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</si>
  <si>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</si>
  <si>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</si>
  <si>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</si>
  <si>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</si>
  <si>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</si>
  <si>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</si>
  <si>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</si>
  <si>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</si>
  <si>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</si>
  <si>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</si>
  <si>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</si>
  <si>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</si>
  <si>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</si>
  <si>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</si>
  <si>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</si>
  <si>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</si>
  <si>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</si>
  <si>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</si>
  <si>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</si>
  <si>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</si>
  <si>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</si>
  <si>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</si>
  <si>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</si>
  <si>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</si>
  <si>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</si>
  <si>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</si>
  <si>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</si>
  <si>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</si>
  <si>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</si>
  <si>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</si>
  <si>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</si>
  <si>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</si>
  <si>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</si>
  <si>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</si>
  <si>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</si>
  <si>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</si>
  <si>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</si>
  <si>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</si>
  <si>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</si>
  <si>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</si>
  <si>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</si>
  <si>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</si>
  <si>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</si>
  <si>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</si>
  <si>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</si>
  <si>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</si>
  <si>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</si>
  <si>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</si>
  <si>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</si>
  <si>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</si>
  <si>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</si>
  <si>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</si>
  <si>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</si>
  <si>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</si>
  <si>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</si>
  <si>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</si>
  <si>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</si>
  <si>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</si>
  <si>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</si>
  <si>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</si>
  <si>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</si>
  <si>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</si>
  <si>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</si>
  <si>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</si>
  <si>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</si>
  <si>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</si>
  <si>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</si>
  <si>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</si>
  <si>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</si>
  <si>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</si>
  <si>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</si>
  <si>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</si>
  <si>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</si>
  <si>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</si>
  <si>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</si>
  <si>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</si>
  <si>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</si>
  <si>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</si>
  <si>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</si>
  <si>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</si>
  <si>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</si>
  <si>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</si>
  <si>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</si>
  <si>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</si>
  <si>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</si>
  <si>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</si>
  <si>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</si>
  <si>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</si>
  <si>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</si>
  <si>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</si>
  <si>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</si>
  <si>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</si>
  <si>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</si>
  <si>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</si>
  <si>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</si>
  <si>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</si>
  <si>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</si>
  <si>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</si>
  <si>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</si>
  <si>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</si>
  <si>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</si>
  <si>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</si>
  <si>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</si>
  <si>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</si>
  <si>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</si>
  <si>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</si>
  <si>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</si>
  <si>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</si>
  <si>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</si>
  <si>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</si>
  <si>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</si>
  <si>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</si>
  <si>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</si>
  <si>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</si>
  <si>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</si>
  <si>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</si>
  <si>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</si>
  <si>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</si>
  <si>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</si>
  <si>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</si>
  <si>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</si>
  <si>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</si>
  <si>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</si>
  <si>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</si>
  <si>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</si>
  <si>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</si>
  <si>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</si>
  <si>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</si>
  <si>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</si>
  <si>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</si>
  <si>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</si>
  <si>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</si>
  <si>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</si>
  <si>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</si>
  <si>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</si>
  <si>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</si>
  <si>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</si>
  <si>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</si>
  <si>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</si>
  <si>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</si>
  <si>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</si>
  <si>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</si>
  <si>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</si>
  <si>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</si>
  <si>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</si>
  <si>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</si>
  <si>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</si>
  <si>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</si>
  <si>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</si>
  <si>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</si>
  <si>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</si>
  <si>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</si>
  <si>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</si>
  <si>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</si>
  <si>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</si>
  <si>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</si>
  <si>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</si>
  <si>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</si>
  <si>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</si>
  <si>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</si>
  <si>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</si>
  <si>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</si>
  <si>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</si>
  <si>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</si>
  <si>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</si>
  <si>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</si>
  <si>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</si>
  <si>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</si>
  <si>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</si>
  <si>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</si>
  <si>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</si>
  <si>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</si>
  <si>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</si>
  <si>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</si>
  <si>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</si>
  <si>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</si>
  <si>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</si>
  <si>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</si>
  <si>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</si>
  <si>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</si>
  <si>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</si>
  <si>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</si>
  <si>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</si>
  <si>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</si>
  <si>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</si>
  <si>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</si>
  <si>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</si>
  <si>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</si>
  <si>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</si>
  <si>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</si>
  <si>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</si>
  <si>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</si>
  <si>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</si>
  <si>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</si>
  <si>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</si>
  <si>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</si>
  <si>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</si>
  <si>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</si>
  <si>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</si>
  <si>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</si>
  <si>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</si>
  <si>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</si>
  <si>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</si>
  <si>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</si>
  <si>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</si>
  <si>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</si>
  <si>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</si>
  <si>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</si>
  <si>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</si>
  <si>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</si>
  <si>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</si>
  <si>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</si>
  <si>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</si>
  <si>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</si>
  <si>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</si>
  <si>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</si>
  <si>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</si>
  <si>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</si>
  <si>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</si>
  <si>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</si>
  <si>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</si>
  <si>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</si>
  <si>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</si>
  <si>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</si>
  <si>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</si>
  <si>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</si>
  <si>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</si>
  <si>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</si>
  <si>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</si>
  <si>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</si>
  <si>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БОЛКАН ЕНД СИЙ ПРОПЪРТИС АДСИЦ</t>
  </si>
  <si>
    <t>НЕКОНСОЛИДИРАН</t>
  </si>
  <si>
    <t>Людмила Даскалова</t>
  </si>
  <si>
    <t xml:space="preserve"> Ръководител: </t>
  </si>
  <si>
    <t xml:space="preserve">Ръководител: </t>
  </si>
  <si>
    <t>Стен Лазаров</t>
  </si>
  <si>
    <t>Ръководител: Людмила Даскалова</t>
  </si>
  <si>
    <t>01.01.2009-30.09.2009 - МЕЖДИНЕН</t>
  </si>
  <si>
    <t>Дата на съставяне: 29.10.2009</t>
  </si>
  <si>
    <t>Зорница Неделчева</t>
  </si>
  <si>
    <t xml:space="preserve">Дата на съставяне:29.10.2009                                       </t>
  </si>
  <si>
    <t xml:space="preserve">Дата  на съставяне:29.10.2009                                                                                                                   </t>
  </si>
  <si>
    <t xml:space="preserve">Дата на съставяне: 29.10.2009                    </t>
  </si>
  <si>
    <t xml:space="preserve">                                    Съставител:Зорница Неделчева      </t>
  </si>
  <si>
    <t>Дата на съставяне:29.10.2009</t>
  </si>
  <si>
    <t>Съставител: Зорница Неделчева</t>
  </si>
  <si>
    <r>
      <t>Дата на съставяне:29.10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2009</t>
    </r>
  </si>
  <si>
    <t>Съставител:Зорница Неделчева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</si>
</sst>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0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3" fontId="10" fillId="0" borderId="0" xfId="62" applyNumberFormat="1" applyFont="1" applyFill="1" applyAlignment="1" applyProtection="1">
      <alignment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="60" zoomScalePageLayoutView="0" workbookViewId="0" topLeftCell="A1">
      <selection activeCell="C100" sqref="C100:E100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175161352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5333</v>
      </c>
      <c r="H11" s="206">
        <v>650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93</v>
      </c>
      <c r="D17" s="205"/>
      <c r="E17" s="299" t="s">
        <v>46</v>
      </c>
      <c r="F17" s="301" t="s">
        <v>47</v>
      </c>
      <c r="G17" s="208">
        <f>G11+G14+G15+G16</f>
        <v>5333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93</v>
      </c>
      <c r="D19" s="209">
        <f>SUM(D11:D18)</f>
        <v>0</v>
      </c>
      <c r="E19" s="293" t="s">
        <v>53</v>
      </c>
      <c r="F19" s="298" t="s">
        <v>54</v>
      </c>
      <c r="G19" s="206">
        <v>20264</v>
      </c>
      <c r="H19" s="206">
        <v>631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23169</v>
      </c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20264</v>
      </c>
      <c r="H25" s="208">
        <f>H19+H20+H21</f>
        <v>631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262</v>
      </c>
      <c r="H27" s="208">
        <f>SUM(H28:H30)</f>
        <v>-67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262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>
        <v>-67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102</v>
      </c>
      <c r="H31" s="206">
        <v>2689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364</v>
      </c>
      <c r="H33" s="208">
        <f>H27+H31+H32</f>
        <v>2622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25961</v>
      </c>
      <c r="H36" s="208">
        <f>H25+H17+H33</f>
        <v>3903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>
        <v>0</v>
      </c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1600</v>
      </c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23262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1600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2811</v>
      </c>
      <c r="H61" s="208">
        <f>SUM(H62:H68)</f>
        <v>15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2363</v>
      </c>
      <c r="H62" s="206">
        <v>6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148</v>
      </c>
      <c r="H64" s="206">
        <v>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293</v>
      </c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/>
      <c r="H66" s="206">
        <v>6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>
        <v>0</v>
      </c>
    </row>
    <row r="68" spans="1:8" ht="15">
      <c r="A68" s="291" t="s">
        <v>211</v>
      </c>
      <c r="B68" s="297" t="s">
        <v>212</v>
      </c>
      <c r="C68" s="205">
        <v>6741</v>
      </c>
      <c r="D68" s="205">
        <v>2658</v>
      </c>
      <c r="E68" s="293" t="s">
        <v>213</v>
      </c>
      <c r="F68" s="298" t="s">
        <v>214</v>
      </c>
      <c r="G68" s="206">
        <v>7</v>
      </c>
      <c r="H68" s="206"/>
    </row>
    <row r="69" spans="1:8" ht="15">
      <c r="A69" s="291" t="s">
        <v>215</v>
      </c>
      <c r="B69" s="297" t="s">
        <v>216</v>
      </c>
      <c r="C69" s="205"/>
      <c r="D69" s="205">
        <v>1200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2811</v>
      </c>
      <c r="H71" s="215">
        <f>H59+H60+H61+H69+H70</f>
        <v>15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290</v>
      </c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>
        <v>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7031</v>
      </c>
      <c r="D75" s="209">
        <f>SUM(D67:D74)</f>
        <v>3863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2811</v>
      </c>
      <c r="H79" s="216">
        <f>H71+H74+H75+H76</f>
        <v>15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3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76</v>
      </c>
      <c r="D88" s="205">
        <v>55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79</v>
      </c>
      <c r="D91" s="209">
        <f>SUM(D87:D90)</f>
        <v>55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7110</v>
      </c>
      <c r="D93" s="209">
        <f>D64+D75+D84+D91+D92</f>
        <v>3918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30372</v>
      </c>
      <c r="D94" s="218">
        <f>D93+D55</f>
        <v>3918</v>
      </c>
      <c r="E94" s="558" t="s">
        <v>270</v>
      </c>
      <c r="F94" s="345" t="s">
        <v>271</v>
      </c>
      <c r="G94" s="219">
        <f>G36+G39+G55+G79</f>
        <v>30372</v>
      </c>
      <c r="H94" s="219">
        <f>H36+H39+H55+H79</f>
        <v>3918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599" t="s">
        <v>381</v>
      </c>
      <c r="D98" s="599"/>
      <c r="E98" s="599"/>
      <c r="F98" s="224"/>
      <c r="G98" s="225"/>
      <c r="H98" s="226"/>
      <c r="M98" s="211"/>
    </row>
    <row r="99" spans="3:8" ht="15">
      <c r="C99" s="78"/>
      <c r="D99" s="1" t="s">
        <v>865</v>
      </c>
      <c r="E99" s="78"/>
      <c r="F99" s="224"/>
      <c r="G99" s="225"/>
      <c r="H99" s="226"/>
    </row>
    <row r="100" spans="1:5" ht="15">
      <c r="A100" s="227"/>
      <c r="B100" s="227"/>
      <c r="C100" s="599" t="s">
        <v>779</v>
      </c>
      <c r="D100" s="600"/>
      <c r="E100" s="600"/>
    </row>
    <row r="101" ht="12.75">
      <c r="E101" s="223" t="s">
        <v>858</v>
      </c>
    </row>
    <row r="102" ht="12.75">
      <c r="E102" s="230"/>
    </row>
    <row r="103" ht="12.75">
      <c r="E103" s="223" t="s">
        <v>861</v>
      </c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6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3">
      <selection activeCell="E51" sqref="E50:E5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БОЛКАН ЕНД СИЙ ПРОПЪРТИС АДСИЦ</v>
      </c>
      <c r="F2" s="603" t="s">
        <v>2</v>
      </c>
      <c r="G2" s="603"/>
      <c r="H2" s="353">
        <f>'справка №1-БАЛАНС'!H3</f>
        <v>175161352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01.01.2009-30.09.2009 - МЕЖДИНЕН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23</v>
      </c>
      <c r="D10" s="79">
        <v>6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>
        <v>146</v>
      </c>
      <c r="H11" s="87"/>
    </row>
    <row r="12" spans="1:8" ht="12">
      <c r="A12" s="363" t="s">
        <v>293</v>
      </c>
      <c r="B12" s="364" t="s">
        <v>294</v>
      </c>
      <c r="C12" s="79">
        <v>5</v>
      </c>
      <c r="D12" s="79">
        <v>7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>
        <v>1</v>
      </c>
      <c r="D13" s="79">
        <v>2</v>
      </c>
      <c r="E13" s="367" t="s">
        <v>51</v>
      </c>
      <c r="F13" s="368" t="s">
        <v>298</v>
      </c>
      <c r="G13" s="88">
        <f>SUM(G9:G12)</f>
        <v>146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14</v>
      </c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43</v>
      </c>
      <c r="D19" s="82">
        <f>SUM(D9:D15)+D16</f>
        <v>15</v>
      </c>
      <c r="E19" s="373" t="s">
        <v>315</v>
      </c>
      <c r="F19" s="369" t="s">
        <v>316</v>
      </c>
      <c r="G19" s="87">
        <v>0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44</v>
      </c>
      <c r="D28" s="83">
        <f>D26+D19</f>
        <v>15</v>
      </c>
      <c r="E28" s="174" t="s">
        <v>337</v>
      </c>
      <c r="F28" s="370" t="s">
        <v>338</v>
      </c>
      <c r="G28" s="88">
        <f>G13+G15+G24</f>
        <v>146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102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15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44</v>
      </c>
      <c r="D33" s="82">
        <f>D28+D31+D32</f>
        <v>15</v>
      </c>
      <c r="E33" s="174" t="s">
        <v>351</v>
      </c>
      <c r="F33" s="370" t="s">
        <v>352</v>
      </c>
      <c r="G33" s="90">
        <f>G32+G31+G28</f>
        <v>146</v>
      </c>
      <c r="H33" s="90">
        <f>H32+H31+H28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102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15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102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15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102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15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146</v>
      </c>
      <c r="D42" s="86">
        <f>D33+D35+D39</f>
        <v>15</v>
      </c>
      <c r="E42" s="177" t="s">
        <v>378</v>
      </c>
      <c r="F42" s="178" t="s">
        <v>379</v>
      </c>
      <c r="G42" s="90">
        <f>G39+G33</f>
        <v>146</v>
      </c>
      <c r="H42" s="90">
        <f>H39+H33</f>
        <v>15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1" t="s">
        <v>865</v>
      </c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2"/>
      <c r="E46" s="602"/>
      <c r="F46" s="602"/>
      <c r="G46" s="602"/>
      <c r="H46" s="602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 t="s">
        <v>861</v>
      </c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D51" sqref="D5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45.6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БОЛКАН ЕНД СИЙ ПРОПЪРТИС АДСИЦ</v>
      </c>
      <c r="C4" s="397" t="s">
        <v>2</v>
      </c>
      <c r="D4" s="353">
        <f>'справка №1-БАЛАНС'!H3</f>
        <v>175161352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01.01.2009-30.09.2009 - МЕЖДИНЕН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22</v>
      </c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-37</v>
      </c>
      <c r="D11" s="92">
        <v>-4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-12</v>
      </c>
      <c r="D13" s="92">
        <v>-7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4042</v>
      </c>
      <c r="D14" s="92">
        <v>-1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</v>
      </c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>
        <v>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4014</v>
      </c>
      <c r="D20" s="93">
        <f>SUM(D10:D19)</f>
        <v>-8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-28311</v>
      </c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0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-28311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24350</v>
      </c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-29</v>
      </c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SUM(C33:C41)</f>
        <v>24321</v>
      </c>
      <c r="D42" s="93"/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24</v>
      </c>
      <c r="D43" s="93">
        <f>D42+D32+D20</f>
        <v>-8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55</v>
      </c>
      <c r="D44" s="184">
        <v>20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79</v>
      </c>
      <c r="D45" s="93">
        <f>D44+D43</f>
        <v>12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79</v>
      </c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866</v>
      </c>
      <c r="B49" s="544"/>
      <c r="C49" s="598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4" t="s">
        <v>865</v>
      </c>
      <c r="D50" s="604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5"/>
      <c r="D52" s="605"/>
      <c r="G52" s="186"/>
      <c r="H52" s="186"/>
    </row>
    <row r="53" spans="1:8" ht="12">
      <c r="A53" s="546"/>
      <c r="B53" s="546"/>
      <c r="C53" s="542" t="s">
        <v>858</v>
      </c>
      <c r="D53" s="542"/>
      <c r="G53" s="186"/>
      <c r="H53" s="186"/>
    </row>
    <row r="54" spans="7:8" ht="12">
      <c r="G54" s="186"/>
      <c r="H54" s="186"/>
    </row>
    <row r="55" spans="3:8" ht="12">
      <c r="C55" s="422" t="s">
        <v>861</v>
      </c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6">
      <selection activeCell="A35" sqref="A3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8" t="str">
        <f>'справка №1-БАЛАНС'!E3</f>
        <v>БОЛКАН ЕНД СИЙ ПРОПЪРТИС АДСИЦ</v>
      </c>
      <c r="D3" s="609"/>
      <c r="E3" s="609"/>
      <c r="F3" s="609"/>
      <c r="G3" s="609"/>
      <c r="H3" s="574"/>
      <c r="I3" s="574"/>
      <c r="J3" s="2"/>
      <c r="K3" s="573" t="s">
        <v>2</v>
      </c>
      <c r="L3" s="573"/>
      <c r="M3" s="592">
        <f>'справка №1-БАЛАНС'!H3</f>
        <v>175161352</v>
      </c>
      <c r="N3" s="3"/>
    </row>
    <row r="4" spans="1:15" s="5" customFormat="1" ht="13.5" customHeight="1">
      <c r="A4" s="6" t="s">
        <v>460</v>
      </c>
      <c r="B4" s="574"/>
      <c r="C4" s="608" t="str">
        <f>'справка №1-БАЛАНС'!E4</f>
        <v>НЕКОНСОЛИДИРАН</v>
      </c>
      <c r="D4" s="608"/>
      <c r="E4" s="610"/>
      <c r="F4" s="608"/>
      <c r="G4" s="608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8" t="str">
        <f>'справка №1-БАЛАНС'!E5</f>
        <v>01.01.2009-30.09.2009 - МЕЖДИНЕН</v>
      </c>
      <c r="D5" s="609"/>
      <c r="E5" s="609"/>
      <c r="F5" s="609"/>
      <c r="G5" s="609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650</v>
      </c>
      <c r="D11" s="96">
        <f>'справка №1-БАЛАНС'!H19</f>
        <v>631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2689</v>
      </c>
      <c r="J11" s="96">
        <f>'справка №1-БАЛАНС'!H29+'справка №1-БАЛАНС'!H32</f>
        <v>-67</v>
      </c>
      <c r="K11" s="98"/>
      <c r="L11" s="424">
        <f>SUM(C11:K11)</f>
        <v>3903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650</v>
      </c>
      <c r="D15" s="99">
        <f aca="true" t="shared" si="2" ref="D15:M15">D11+D12</f>
        <v>631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2689</v>
      </c>
      <c r="J15" s="99">
        <f t="shared" si="2"/>
        <v>-67</v>
      </c>
      <c r="K15" s="99">
        <f t="shared" si="2"/>
        <v>0</v>
      </c>
      <c r="L15" s="424">
        <f t="shared" si="1"/>
        <v>3903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102</v>
      </c>
      <c r="J16" s="425">
        <f>+'справка №1-БАЛАНС'!G32</f>
        <v>0</v>
      </c>
      <c r="K16" s="98"/>
      <c r="L16" s="424">
        <f t="shared" si="1"/>
        <v>102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-2360</v>
      </c>
      <c r="J17" s="100">
        <f>J18+J19</f>
        <v>0</v>
      </c>
      <c r="K17" s="100">
        <f t="shared" si="3"/>
        <v>0</v>
      </c>
      <c r="L17" s="424">
        <f t="shared" si="1"/>
        <v>-2360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>
        <v>-2360</v>
      </c>
      <c r="J18" s="98"/>
      <c r="K18" s="98"/>
      <c r="L18" s="424">
        <f t="shared" si="1"/>
        <v>-2360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>
        <v>-67</v>
      </c>
      <c r="J20" s="98">
        <v>67</v>
      </c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>
        <v>4683</v>
      </c>
      <c r="D28" s="98">
        <v>19633</v>
      </c>
      <c r="E28" s="98"/>
      <c r="F28" s="98"/>
      <c r="G28" s="98"/>
      <c r="H28" s="98"/>
      <c r="I28" s="98"/>
      <c r="J28" s="98"/>
      <c r="K28" s="98"/>
      <c r="L28" s="424">
        <f t="shared" si="1"/>
        <v>24316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5333</v>
      </c>
      <c r="D29" s="97">
        <f aca="true" t="shared" si="6" ref="D29:M29">D17+D20+D21+D24+D28+D27+D15+D16</f>
        <v>20264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364</v>
      </c>
      <c r="J29" s="97">
        <f t="shared" si="6"/>
        <v>0</v>
      </c>
      <c r="K29" s="97">
        <f t="shared" si="6"/>
        <v>0</v>
      </c>
      <c r="L29" s="424">
        <f t="shared" si="1"/>
        <v>25961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5333</v>
      </c>
      <c r="D32" s="97">
        <f t="shared" si="7"/>
        <v>20264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364</v>
      </c>
      <c r="J32" s="97">
        <f t="shared" si="7"/>
        <v>0</v>
      </c>
      <c r="K32" s="97">
        <f t="shared" si="7"/>
        <v>0</v>
      </c>
      <c r="L32" s="424">
        <f t="shared" si="1"/>
        <v>25961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867</v>
      </c>
      <c r="B35" s="37"/>
      <c r="C35" s="24"/>
      <c r="D35" s="607" t="s">
        <v>381</v>
      </c>
      <c r="E35" s="607"/>
      <c r="F35" s="607"/>
      <c r="G35" s="607"/>
      <c r="H35" s="607"/>
      <c r="I35" s="607"/>
      <c r="J35" s="24" t="s">
        <v>859</v>
      </c>
      <c r="K35" s="24"/>
      <c r="L35" s="607"/>
      <c r="M35" s="607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 t="s">
        <v>858</v>
      </c>
      <c r="M36" s="433"/>
    </row>
    <row r="37" spans="1:13" ht="12">
      <c r="A37" s="430"/>
      <c r="B37" s="431"/>
      <c r="C37" s="432"/>
      <c r="D37" s="432"/>
      <c r="E37" s="432" t="s">
        <v>865</v>
      </c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 t="s">
        <v>861</v>
      </c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267716535433072" right="0.31496062992125984" top="0.7874015748031497" bottom="0" header="0.35433070866141736" footer="0.2362204724409449"/>
  <pageSetup fitToHeight="1" fitToWidth="1" horizontalDpi="600" verticalDpi="600" orientation="landscape" paperSize="9" scale="78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H45" sqref="H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3" t="s">
        <v>383</v>
      </c>
      <c r="B2" s="624"/>
      <c r="C2" s="585"/>
      <c r="D2" s="585"/>
      <c r="E2" s="608" t="str">
        <f>'справка №1-БАЛАНС'!E3</f>
        <v>БОЛКАН ЕНД СИЙ ПРОПЪРТИС АДСИЦ</v>
      </c>
      <c r="F2" s="625"/>
      <c r="G2" s="625"/>
      <c r="H2" s="585"/>
      <c r="I2" s="441"/>
      <c r="J2" s="441"/>
      <c r="K2" s="441"/>
      <c r="L2" s="441"/>
      <c r="M2" s="627" t="s">
        <v>2</v>
      </c>
      <c r="N2" s="628"/>
      <c r="O2" s="628"/>
      <c r="P2" s="613">
        <f>'справка №1-БАЛАНС'!H3</f>
        <v>175161352</v>
      </c>
      <c r="Q2" s="613"/>
      <c r="R2" s="353"/>
    </row>
    <row r="3" spans="1:18" ht="15">
      <c r="A3" s="623" t="s">
        <v>5</v>
      </c>
      <c r="B3" s="624"/>
      <c r="C3" s="586"/>
      <c r="D3" s="586"/>
      <c r="E3" s="608" t="str">
        <f>'справка №1-БАЛАНС'!E5</f>
        <v>01.01.2009-30.09.2009 - МЕЖДИНЕН</v>
      </c>
      <c r="F3" s="626"/>
      <c r="G3" s="626"/>
      <c r="H3" s="443"/>
      <c r="I3" s="443"/>
      <c r="J3" s="443"/>
      <c r="K3" s="443"/>
      <c r="L3" s="443"/>
      <c r="M3" s="614" t="s">
        <v>4</v>
      </c>
      <c r="N3" s="614"/>
      <c r="O3" s="577"/>
      <c r="P3" s="615" t="str">
        <f>'справка №1-БАЛАНС'!H4</f>
        <v> </v>
      </c>
      <c r="Q3" s="615"/>
      <c r="R3" s="354"/>
    </row>
    <row r="4" spans="1:18" ht="12.75">
      <c r="A4" s="436" t="s">
        <v>522</v>
      </c>
      <c r="B4" s="442"/>
      <c r="C4" s="442"/>
      <c r="D4" s="443"/>
      <c r="E4" s="611"/>
      <c r="F4" s="612"/>
      <c r="G4" s="61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6" t="s">
        <v>463</v>
      </c>
      <c r="B5" s="617"/>
      <c r="C5" s="620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9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9" t="s">
        <v>528</v>
      </c>
      <c r="R5" s="629" t="s">
        <v>529</v>
      </c>
    </row>
    <row r="6" spans="1:18" s="44" customFormat="1" ht="48">
      <c r="A6" s="618"/>
      <c r="B6" s="619"/>
      <c r="C6" s="621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0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0"/>
      <c r="R6" s="630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>
        <v>93</v>
      </c>
      <c r="F15" s="565"/>
      <c r="G15" s="113">
        <f t="shared" si="2"/>
        <v>93</v>
      </c>
      <c r="H15" s="566"/>
      <c r="I15" s="566"/>
      <c r="J15" s="113">
        <f t="shared" si="3"/>
        <v>93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93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93</v>
      </c>
      <c r="F17" s="248">
        <f>SUM(F9:F16)</f>
        <v>0</v>
      </c>
      <c r="G17" s="113">
        <f t="shared" si="2"/>
        <v>93</v>
      </c>
      <c r="H17" s="114">
        <f>SUM(H9:H16)</f>
        <v>0</v>
      </c>
      <c r="I17" s="114">
        <f>SUM(I9:I16)</f>
        <v>0</v>
      </c>
      <c r="J17" s="113">
        <f t="shared" si="3"/>
        <v>93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93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>
        <v>23169</v>
      </c>
      <c r="F18" s="241"/>
      <c r="G18" s="113">
        <f t="shared" si="2"/>
        <v>23169</v>
      </c>
      <c r="H18" s="101"/>
      <c r="I18" s="101"/>
      <c r="J18" s="113">
        <f t="shared" si="3"/>
        <v>23169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23169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23262</v>
      </c>
      <c r="F40" s="547">
        <f aca="true" t="shared" si="13" ref="F40:R40">F17+F18+F19+F25+F38+F39</f>
        <v>0</v>
      </c>
      <c r="G40" s="547">
        <f t="shared" si="13"/>
        <v>23262</v>
      </c>
      <c r="H40" s="547">
        <f t="shared" si="13"/>
        <v>0</v>
      </c>
      <c r="I40" s="547">
        <f t="shared" si="13"/>
        <v>0</v>
      </c>
      <c r="J40" s="547">
        <f t="shared" si="13"/>
        <v>23262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23262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869</v>
      </c>
      <c r="I44" s="447"/>
      <c r="J44" s="447"/>
      <c r="K44" s="622"/>
      <c r="L44" s="622"/>
      <c r="M44" s="622"/>
      <c r="N44" s="622"/>
      <c r="O44" s="628" t="s">
        <v>779</v>
      </c>
      <c r="P44" s="624"/>
      <c r="Q44" s="624"/>
      <c r="R44" s="624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 t="s">
        <v>858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 t="s">
        <v>861</v>
      </c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  <mergeCell ref="E4:G4"/>
    <mergeCell ref="P2:Q2"/>
    <mergeCell ref="M3:N3"/>
    <mergeCell ref="P3:Q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6">
      <selection activeCell="C110" sqref="C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БОЛКАН ЕНД СИЙ ПРОПЪРТИС АДСИЦ</v>
      </c>
      <c r="B3" s="635"/>
      <c r="C3" s="353" t="s">
        <v>2</v>
      </c>
      <c r="E3" s="353">
        <f>'справка №1-БАЛАНС'!H3</f>
        <v>175161352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01.01.2009-30.09.2009 - МЕЖДИНЕН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6741</v>
      </c>
      <c r="D28" s="153">
        <f>C28</f>
        <v>6741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290</v>
      </c>
      <c r="D33" s="150">
        <f>SUM(D34:D37)</f>
        <v>290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>
        <f>C34</f>
        <v>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287</v>
      </c>
      <c r="D35" s="153">
        <f>C35</f>
        <v>287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3</v>
      </c>
      <c r="D37" s="153">
        <f>C37</f>
        <v>3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7031</v>
      </c>
      <c r="D43" s="149">
        <f>D24+D28+D29+D31+D30+D32+D33+D38</f>
        <v>7031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7031</v>
      </c>
      <c r="D44" s="148">
        <f>D43+D21+D19+D9</f>
        <v>7031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1600</v>
      </c>
      <c r="D64" s="153"/>
      <c r="E64" s="165">
        <f t="shared" si="1"/>
        <v>1600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1600</v>
      </c>
      <c r="D66" s="148">
        <f>D52+D56+D61+D62+D63+D64</f>
        <v>0</v>
      </c>
      <c r="E66" s="165">
        <f t="shared" si="1"/>
        <v>1600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2363</v>
      </c>
      <c r="D71" s="150">
        <f>SUM(D72:D74)</f>
        <v>2363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>
        <f>C72</f>
        <v>0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2359</v>
      </c>
      <c r="D73" s="153">
        <f>C73</f>
        <v>2359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4</v>
      </c>
      <c r="D74" s="153">
        <f>C74</f>
        <v>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448</v>
      </c>
      <c r="D85" s="149">
        <f>SUM(D86:D90)+D94</f>
        <v>448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148</v>
      </c>
      <c r="D87" s="153">
        <f>C87</f>
        <v>148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293</v>
      </c>
      <c r="D88" s="153">
        <f>C88</f>
        <v>293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7</v>
      </c>
      <c r="D90" s="148">
        <f>SUM(D91:D93)</f>
        <v>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7</v>
      </c>
      <c r="D93" s="153">
        <f>C93</f>
        <v>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2811</v>
      </c>
      <c r="D96" s="149">
        <f>D85+D80+D75+D71+D95</f>
        <v>2811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4411</v>
      </c>
      <c r="D97" s="149">
        <f>D96+D68+D66</f>
        <v>2811</v>
      </c>
      <c r="E97" s="149">
        <f>E96+E68+E66</f>
        <v>1600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870</v>
      </c>
      <c r="B109" s="632"/>
      <c r="C109" s="632" t="s">
        <v>871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862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 t="s">
        <v>861</v>
      </c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E31" sqref="E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8" t="str">
        <f>'справка №1-БАЛАНС'!E3</f>
        <v>БОЛКАН ЕНД СИЙ ПРОПЪРТИС АДСИЦ</v>
      </c>
      <c r="D4" s="626"/>
      <c r="E4" s="626"/>
      <c r="F4" s="578"/>
      <c r="G4" s="580" t="s">
        <v>2</v>
      </c>
      <c r="H4" s="580"/>
      <c r="I4" s="589">
        <f>'справка №1-БАЛАНС'!H3</f>
        <v>175161352</v>
      </c>
    </row>
    <row r="5" spans="1:9" ht="15">
      <c r="A5" s="522" t="s">
        <v>5</v>
      </c>
      <c r="B5" s="579"/>
      <c r="C5" s="608" t="str">
        <f>'справка №1-БАЛАНС'!E5</f>
        <v>01.01.2009-30.09.2009 - МЕЖДИНЕН</v>
      </c>
      <c r="D5" s="639"/>
      <c r="E5" s="639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870</v>
      </c>
      <c r="B30" s="638"/>
      <c r="C30" s="638"/>
      <c r="D30" s="568" t="s">
        <v>817</v>
      </c>
      <c r="E30" s="637" t="s">
        <v>865</v>
      </c>
      <c r="F30" s="637"/>
      <c r="G30" s="637"/>
      <c r="H30" s="519" t="s">
        <v>779</v>
      </c>
      <c r="I30" s="637"/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 t="s">
        <v>861</v>
      </c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PageLayoutView="0" workbookViewId="0" topLeftCell="A131">
      <selection activeCell="A164" sqref="A164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8" t="str">
        <f>'справка №1-БАЛАНС'!E3</f>
        <v>БОЛКАН ЕНД СИЙ ПРОПЪРТИС АДСИЦ</v>
      </c>
      <c r="C5" s="625"/>
      <c r="D5" s="587"/>
      <c r="E5" s="353" t="s">
        <v>2</v>
      </c>
      <c r="F5" s="590">
        <f>'справка №1-БАЛАНС'!H3</f>
        <v>175161352</v>
      </c>
    </row>
    <row r="6" spans="1:13" ht="15" customHeight="1">
      <c r="A6" s="54" t="s">
        <v>820</v>
      </c>
      <c r="B6" s="608" t="str">
        <f>'справка №1-БАЛАНС'!E5</f>
        <v>01.01.2009-30.09.2009 - МЕЖДИНЕН</v>
      </c>
      <c r="C6" s="639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1"/>
      <c r="C7" s="641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872</v>
      </c>
      <c r="B151" s="561"/>
      <c r="C151" s="640" t="s">
        <v>873</v>
      </c>
      <c r="D151" s="640"/>
      <c r="E151" s="640"/>
      <c r="F151" s="64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0" t="s">
        <v>860</v>
      </c>
      <c r="D153" s="640"/>
      <c r="E153" s="640"/>
      <c r="F153" s="640"/>
    </row>
    <row r="154" spans="3:5" ht="12.75">
      <c r="C154" s="75"/>
      <c r="D154" s="51" t="s">
        <v>858</v>
      </c>
      <c r="E154" s="75"/>
    </row>
    <row r="156" ht="12.75">
      <c r="D156" s="51" t="s">
        <v>861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2" fitToWidth="1" horizontalDpi="300" verticalDpi="300" orientation="portrait" paperSize="9" scale="76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2009-10-28T09:07:35Z</cp:lastPrinted>
  <dcterms:created xsi:type="dcterms:W3CDTF">2000-06-29T12:02:40Z</dcterms:created>
  <dcterms:modified xsi:type="dcterms:W3CDTF">2009-10-28T09:07:36Z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