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59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<sst xmlns="http://schemas.openxmlformats.org/spreadsheetml/2006/main" count="1060" uniqueCount="877">
  <si>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</si>
  <si>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</si>
  <si>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</si>
  <si>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</si>
  <si>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</si>
  <si>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</si>
  <si>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</si>
  <si>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</si>
  <si>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</si>
  <si>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</si>
  <si>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</si>
  <si>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</si>
  <si>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</si>
  <si>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</si>
  <si>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</si>
  <si>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</si>
  <si>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</si>
  <si>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</si>
  <si>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</si>
  <si>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</si>
  <si>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</si>
  <si>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</si>
  <si>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</si>
  <si>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</si>
  <si>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</si>
  <si>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</si>
  <si>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</si>
  <si>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</si>
  <si>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</si>
  <si>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</si>
  <si>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</si>
  <si>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</si>
  <si>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</si>
  <si>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</si>
  <si>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</si>
  <si>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</si>
  <si>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</si>
  <si>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</si>
  <si>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</si>
  <si>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</si>
  <si>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</si>
  <si>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</si>
  <si>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</si>
  <si>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</si>
  <si>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</si>
  <si>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</si>
  <si>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</si>
  <si>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</si>
  <si>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</si>
  <si>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</si>
  <si>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</si>
  <si>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</si>
  <si>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</si>
  <si>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</si>
  <si>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</si>
  <si>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</si>
  <si>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</si>
  <si>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</si>
  <si>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</si>
  <si>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</si>
  <si>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</si>
  <si>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</si>
  <si>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</si>
  <si>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</si>
  <si>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</si>
  <si>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</si>
  <si>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</si>
  <si>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</si>
  <si>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</si>
  <si>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</si>
  <si>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</si>
  <si>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</si>
  <si>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</si>
  <si>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</si>
  <si>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</si>
  <si>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</si>
  <si>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</si>
  <si>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</si>
  <si>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</si>
  <si>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</si>
  <si>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</si>
  <si>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</si>
  <si>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</si>
  <si>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</si>
  <si>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</si>
  <si>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</si>
  <si>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</si>
  <si>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</si>
  <si>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</si>
  <si>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</si>
  <si>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</si>
  <si>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</si>
  <si>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</si>
  <si>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</si>
  <si>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</si>
  <si>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</si>
  <si>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</si>
  <si>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</si>
  <si>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</si>
  <si>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</si>
  <si>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</si>
  <si>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</si>
  <si>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</si>
  <si>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</si>
  <si>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</si>
  <si>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</si>
  <si>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</si>
  <si>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</si>
  <si>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</si>
  <si>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</si>
  <si>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</si>
  <si>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</si>
  <si>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</si>
  <si>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</si>
  <si>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</si>
  <si>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</si>
  <si>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</si>
  <si>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</si>
  <si>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</si>
  <si>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</si>
  <si>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</si>
  <si>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</si>
  <si>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</si>
  <si>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</si>
  <si>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</si>
  <si>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</si>
  <si>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</si>
  <si>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</si>
  <si>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</si>
  <si>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</si>
  <si>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</si>
  <si>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</si>
  <si>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</si>
  <si>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</si>
  <si>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</si>
  <si>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</si>
  <si>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</si>
  <si>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</si>
  <si>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</si>
  <si>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</si>
  <si>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</si>
  <si>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</si>
  <si>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</si>
  <si>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</si>
  <si>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</si>
  <si>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</si>
  <si>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</si>
  <si>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</si>
  <si>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</si>
  <si>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</si>
  <si>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</si>
  <si>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</si>
  <si>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</si>
  <si>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</si>
  <si>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</si>
  <si>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</si>
  <si>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</si>
  <si>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</si>
  <si>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</si>
  <si>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</si>
  <si>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</si>
  <si>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</si>
  <si>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</si>
  <si>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</si>
  <si>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</si>
  <si>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</si>
  <si>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</si>
  <si>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</si>
  <si>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</si>
  <si>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</si>
  <si>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</si>
  <si>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</si>
  <si>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</si>
  <si>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</si>
  <si>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</si>
  <si>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</si>
  <si>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</si>
  <si>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</si>
  <si>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</si>
  <si>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</si>
  <si>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</si>
  <si>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</si>
  <si>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</si>
  <si>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</si>
  <si>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</si>
  <si>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</si>
  <si>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</si>
  <si>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</si>
  <si>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</si>
  <si>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</si>
  <si>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</si>
  <si>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</si>
  <si>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</si>
  <si>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</si>
  <si>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</si>
  <si>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</si>
  <si>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</si>
  <si>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</si>
  <si>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</si>
  <si>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</si>
  <si>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</si>
  <si>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</si>
  <si>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</si>
  <si>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</si>
  <si>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</si>
  <si>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</si>
  <si>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</si>
  <si>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</si>
  <si>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</si>
  <si>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</si>
  <si>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</si>
  <si>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</si>
  <si>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</si>
  <si>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</si>
  <si>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</si>
  <si>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</si>
  <si>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</si>
  <si>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</si>
  <si>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</si>
  <si>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</si>
  <si>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</si>
  <si>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</si>
  <si>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</si>
  <si>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</si>
  <si>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</si>
  <si>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</si>
  <si>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</si>
  <si>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</si>
  <si>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</si>
  <si>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</si>
  <si>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</si>
  <si>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</si>
  <si>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</si>
  <si>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</si>
  <si>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</si>
  <si>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</si>
  <si>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</si>
  <si>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</si>
  <si>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</si>
  <si>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</si>
  <si>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</si>
  <si>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</si>
  <si>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</si>
  <si>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</si>
  <si>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</si>
  <si>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</si>
  <si>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</si>
  <si>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</si>
  <si>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</si>
  <si>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</si>
  <si>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</si>
  <si>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</si>
  <si>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</si>
  <si>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</si>
  <si>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</si>
  <si>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</si>
  <si>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</si>
  <si>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</si>
  <si>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</si>
  <si>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</si>
  <si>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</si>
  <si>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</si>
  <si>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</si>
  <si>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</si>
  <si>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</si>
  <si>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</si>
  <si>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</si>
  <si>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</si>
  <si>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</si>
  <si>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</si>
  <si>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</si>
  <si>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</si>
  <si>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</si>
  <si>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</si>
  <si>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</si>
  <si>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</si>
  <si>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</si>
  <si>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</si>
  <si>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</si>
  <si>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</si>
  <si>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</si>
  <si>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</si>
  <si>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</si>
  <si>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</si>
  <si>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</si>
  <si>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</si>
  <si>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</si>
  <si>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</si>
  <si>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</si>
  <si>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</si>
  <si>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</si>
  <si>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</si>
  <si>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</si>
  <si>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</si>
  <si>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</si>
  <si>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</si>
  <si>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</si>
  <si>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</si>
  <si>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</si>
  <si>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</si>
  <si>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</si>
  <si>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</si>
  <si>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</si>
  <si>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</si>
  <si>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</si>
  <si>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</si>
  <si>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</si>
  <si>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</si>
  <si>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</si>
  <si>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</si>
  <si>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</si>
  <si>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</si>
  <si>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</si>
  <si>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</si>
  <si>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</si>
  <si>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</si>
  <si>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</si>
  <si>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</si>
  <si>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</si>
  <si>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</si>
  <si>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</si>
  <si>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</si>
  <si>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</si>
  <si>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</si>
  <si>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</si>
  <si>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</si>
  <si>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</si>
  <si>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</si>
  <si>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</si>
  <si>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</si>
  <si>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</si>
  <si>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</si>
  <si>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</si>
  <si>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</si>
  <si>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</si>
  <si>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</si>
  <si>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</si>
  <si>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</si>
  <si>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</si>
  <si>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</si>
  <si>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</si>
  <si>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</si>
  <si>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</si>
  <si>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</si>
  <si>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</si>
  <si>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</si>
  <si>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</si>
  <si>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</si>
  <si>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</si>
  <si>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</si>
  <si>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</si>
  <si>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</si>
  <si>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</si>
  <si>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</si>
  <si>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</si>
  <si>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</si>
  <si>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</si>
  <si>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</si>
  <si>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</si>
  <si>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</si>
  <si>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</si>
  <si>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</si>
  <si>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</si>
  <si>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</si>
  <si>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</si>
  <si>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</si>
  <si>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</si>
  <si>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</si>
  <si>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</si>
  <si>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</si>
  <si>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</si>
  <si>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</si>
  <si>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</si>
  <si>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</si>
  <si>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</si>
  <si>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</si>
  <si>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</si>
  <si>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</si>
  <si>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</si>
  <si>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</si>
  <si>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</si>
  <si>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</si>
  <si>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</si>
  <si>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</si>
  <si>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</si>
  <si>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</si>
  <si>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</si>
  <si>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</si>
  <si>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</si>
  <si>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</si>
  <si>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</si>
  <si>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</si>
  <si>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</si>
  <si>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</si>
  <si>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</si>
  <si>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</si>
  <si>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</si>
  <si>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</si>
  <si>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</si>
  <si>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</si>
  <si>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</si>
  <si>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</si>
  <si>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</si>
  <si>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</si>
  <si>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</si>
  <si>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</si>
  <si>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</si>
  <si>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</si>
  <si>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</si>
  <si>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</si>
  <si>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</si>
  <si>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</si>
  <si>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</si>
  <si>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</si>
  <si>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</si>
  <si>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</si>
  <si>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</si>
  <si>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</si>
  <si>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</si>
  <si>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</si>
  <si>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</si>
  <si>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</si>
  <si>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</si>
  <si>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</si>
  <si>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</si>
  <si>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</si>
  <si>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</si>
  <si>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</si>
  <si>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</si>
  <si>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</si>
  <si>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</si>
  <si>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</si>
  <si>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</si>
  <si>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</si>
  <si>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</si>
  <si>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</si>
  <si>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</si>
  <si>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</si>
  <si>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</si>
  <si>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</si>
  <si>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</si>
  <si>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</si>
  <si>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</si>
  <si>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</si>
  <si>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</si>
  <si>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</si>
  <si>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</si>
  <si>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</si>
  <si>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</si>
  <si>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</si>
  <si>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</si>
  <si>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</si>
  <si>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</si>
  <si>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</si>
  <si>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</si>
  <si>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</si>
  <si>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</si>
  <si>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</si>
  <si>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</si>
  <si>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</si>
  <si>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</si>
  <si>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</si>
  <si>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</si>
  <si>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</si>
  <si>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</si>
  <si>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</si>
  <si>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</si>
  <si>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</si>
  <si>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</si>
  <si>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</si>
  <si>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</si>
  <si>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</si>
  <si>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</si>
  <si>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</si>
  <si>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</si>
  <si>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</si>
  <si>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</si>
  <si>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</si>
  <si>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</si>
  <si>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</si>
  <si>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</si>
  <si>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</si>
  <si>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</si>
  <si>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</si>
  <si>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</si>
  <si>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</si>
  <si>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</si>
  <si>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</si>
  <si>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</si>
  <si>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</si>
  <si>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</si>
  <si>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</si>
  <si>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</si>
  <si>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</si>
  <si>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</si>
  <si>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</si>
  <si>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</si>
  <si>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</si>
  <si>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</si>
  <si>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</si>
  <si>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</si>
  <si>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</si>
  <si>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</si>
  <si>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</si>
  <si>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</si>
  <si>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</si>
  <si>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</si>
  <si>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</si>
  <si>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</si>
  <si>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</si>
  <si>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</si>
  <si>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</si>
  <si>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</si>
  <si>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</si>
  <si>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</si>
  <si>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</si>
  <si>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</si>
  <si>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</si>
  <si>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</si>
  <si>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</si>
  <si>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</si>
  <si>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</si>
  <si>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</si>
  <si>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</si>
  <si>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</si>
  <si>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</si>
  <si>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</si>
  <si>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</si>
  <si>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</si>
  <si>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</si>
  <si>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</si>
  <si>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</si>
  <si>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</si>
  <si>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</si>
  <si>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</si>
  <si>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</si>
  <si>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</si>
  <si>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</si>
  <si>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</si>
  <si>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</si>
  <si>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</si>
  <si>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</si>
  <si>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</si>
  <si>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</si>
  <si>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</si>
  <si>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</si>
  <si>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</si>
  <si>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</si>
  <si>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</si>
  <si>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</si>
  <si>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</si>
  <si>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</si>
  <si>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</si>
  <si>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</si>
  <si>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</si>
  <si>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</si>
  <si>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</si>
  <si>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</si>
  <si>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</si>
  <si>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</si>
  <si>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</si>
  <si>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</si>
  <si>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</si>
  <si>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</si>
  <si>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</si>
  <si>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</si>
  <si>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</si>
  <si>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</si>
  <si>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</si>
  <si>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</si>
  <si>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</si>
  <si>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</si>
  <si>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</si>
  <si>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</si>
  <si>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</si>
  <si>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</si>
  <si>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</si>
  <si>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</si>
  <si>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</si>
  <si>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</si>
  <si>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</si>
  <si>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</si>
  <si>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</si>
  <si>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</si>
  <si>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</si>
  <si>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</si>
  <si>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</si>
  <si>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</si>
  <si>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</si>
  <si>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</si>
  <si>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</si>
  <si>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</si>
  <si>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</si>
  <si>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</si>
  <si>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</si>
  <si>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</si>
  <si>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</si>
  <si>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</si>
  <si>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</si>
  <si>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</si>
  <si>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</si>
  <si>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</si>
  <si>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</si>
  <si>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</si>
  <si>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</si>
  <si>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</si>
  <si>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</si>
  <si>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</si>
  <si>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</si>
  <si>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</si>
  <si>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</si>
  <si>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</si>
  <si>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</si>
  <si>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</si>
  <si>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</si>
  <si>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</si>
  <si>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</si>
  <si>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</si>
  <si>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</si>
  <si>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</si>
  <si>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</si>
  <si>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</si>
  <si>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</si>
  <si>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</si>
  <si>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</si>
  <si>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</si>
  <si>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</si>
  <si>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</si>
  <si>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</si>
  <si>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</si>
  <si>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</si>
  <si>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</si>
  <si>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</si>
  <si>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</si>
  <si>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</si>
  <si>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</si>
  <si>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</si>
  <si>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</si>
  <si>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</si>
  <si>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</si>
  <si>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</si>
  <si>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</si>
  <si>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</si>
  <si>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</si>
  <si>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</si>
  <si>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</si>
  <si>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</si>
  <si>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</si>
  <si>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</si>
  <si>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</si>
  <si>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</si>
  <si>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</si>
  <si>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</si>
  <si>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</si>
  <si>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</si>
  <si>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</si>
  <si>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</si>
  <si>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</si>
  <si>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</si>
  <si>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</si>
  <si>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</si>
  <si>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</si>
  <si>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</si>
  <si>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</si>
  <si>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</si>
  <si>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</si>
  <si>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</si>
  <si>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</si>
  <si>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</si>
  <si>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</si>
  <si>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</si>
  <si>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</si>
  <si>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</si>
  <si>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</si>
  <si>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</si>
  <si>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</si>
  <si>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</si>
  <si>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</si>
  <si>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</si>
  <si>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</si>
  <si>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</si>
  <si>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</si>
  <si>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</si>
  <si>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</si>
  <si>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</si>
  <si>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</si>
  <si>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</si>
  <si>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</si>
  <si>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</si>
  <si>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</si>
  <si>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</si>
  <si>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</si>
  <si>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</si>
  <si>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</si>
  <si>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</si>
  <si>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</si>
  <si>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</si>
  <si>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</si>
  <si>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</si>
  <si>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</si>
  <si>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</si>
  <si>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</si>
  <si>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</si>
  <si>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</si>
  <si>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</si>
  <si>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</si>
  <si>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</si>
  <si>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</si>
  <si>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</si>
  <si>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</si>
  <si>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</si>
  <si>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</si>
  <si>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</si>
  <si>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</si>
  <si>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</si>
  <si>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</si>
  <si>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</si>
  <si>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</si>
  <si>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</si>
  <si>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</si>
  <si>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</si>
  <si>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</si>
  <si>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</si>
  <si>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</si>
  <si>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</si>
  <si>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</si>
  <si>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</si>
  <si>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</si>
  <si>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</si>
  <si>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</si>
  <si>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</si>
  <si>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</si>
  <si>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</si>
  <si>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</si>
  <si>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</si>
  <si>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</si>
  <si>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</si>
  <si>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</si>
  <si>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</si>
  <si>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</si>
  <si>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</si>
  <si>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</si>
  <si>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</si>
  <si>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</si>
  <si>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</si>
  <si>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</si>
  <si>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</si>
  <si>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</si>
  <si>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</si>
  <si>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</si>
  <si>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</si>
  <si>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</si>
  <si>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</si>
  <si>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</si>
  <si>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</si>
  <si>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</si>
  <si>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</si>
  <si>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</si>
  <si>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</si>
  <si>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</si>
  <si>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</si>
  <si>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</si>
  <si>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</si>
  <si>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</si>
  <si>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</si>
  <si>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</si>
  <si>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</si>
  <si>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</si>
  <si>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</si>
  <si>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</si>
  <si>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</si>
  <si>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</si>
  <si>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</si>
  <si>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</si>
  <si>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</si>
  <si>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</si>
  <si>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</si>
  <si>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</si>
  <si>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</si>
  <si>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</si>
  <si>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</si>
  <si>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</si>
  <si>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</si>
  <si>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</si>
  <si>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</si>
  <si>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</si>
  <si>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</si>
  <si>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</si>
  <si>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</si>
  <si>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</si>
  <si>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</si>
  <si>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</si>
  <si>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</si>
  <si>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</si>
  <si>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</si>
  <si>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</si>
  <si>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</si>
  <si>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</si>
  <si>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</si>
  <si>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</si>
  <si>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</si>
  <si>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</si>
  <si>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</si>
  <si>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</si>
  <si>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</si>
  <si>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</si>
  <si>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</si>
  <si>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</si>
  <si>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</si>
  <si>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</si>
  <si>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</si>
  <si>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</si>
  <si>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</si>
  <si>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</si>
  <si>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</si>
  <si>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</si>
  <si>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</si>
  <si>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</si>
  <si>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</si>
  <si>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</si>
  <si>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</si>
  <si>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</si>
  <si>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</si>
  <si>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</si>
  <si>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</si>
  <si>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</si>
  <si>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</si>
  <si>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</si>
  <si>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</si>
  <si>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</si>
  <si>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</si>
  <si>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</si>
  <si>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</si>
  <si>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</si>
  <si>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</si>
  <si>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</si>
  <si>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</si>
  <si>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</si>
  <si>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</si>
  <si>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</si>
  <si>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</si>
  <si>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</si>
  <si>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</si>
  <si>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</si>
  <si>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</si>
  <si>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</si>
  <si>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</si>
  <si>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</si>
  <si>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</si>
  <si>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</si>
  <si>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</si>
  <si>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</si>
  <si>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</si>
  <si>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</si>
  <si>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</si>
  <si>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</si>
  <si>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</si>
  <si>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</si>
  <si>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</si>
  <si>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</si>
  <si>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</si>
  <si>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"ПАМПОРОВО"АД ПАМПОРОВО</t>
  </si>
  <si>
    <t>Ръководител:СОФИЯ ЦАНКОВА</t>
  </si>
  <si>
    <t>1ЛИФСТРОЙ ООД СОФИЯ</t>
  </si>
  <si>
    <t>2.АГРОПРОМИНЖИНЕРИНГ АД СОФИЯ</t>
  </si>
  <si>
    <t>1.ЗПАД БЪЛГАРИЯ СОФИЯ</t>
  </si>
  <si>
    <t>Съставител:СЛАВКА ДЖИДЖОВА</t>
  </si>
  <si>
    <t>31,09,2010 год.</t>
  </si>
  <si>
    <t>31,09,2010ГОДИНА</t>
  </si>
  <si>
    <t>30.09.2010 год.</t>
  </si>
  <si>
    <t>Дата на съставяне: 29,10,2010 год.</t>
  </si>
  <si>
    <t xml:space="preserve">Дата  на съставяне: 29,10,2010 год.                                                                                                                                </t>
  </si>
  <si>
    <t xml:space="preserve">Дата на съставяне: 29,10,2010 г                        </t>
  </si>
  <si>
    <t>Дата на съставяне:29,10,2010</t>
  </si>
  <si>
    <t>Дата на съставяне: 29,10,2010</t>
  </si>
  <si>
    <t xml:space="preserve">Дата на съставяне:  29,10,2010                                    </t>
  </si>
  <si>
    <t>30,09,2010 год.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</si>
</sst>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76">
      <selection activeCell="G101" sqref="G101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861</v>
      </c>
      <c r="F3" s="272" t="s">
        <v>2</v>
      </c>
      <c r="G3" s="225"/>
      <c r="H3" s="593">
        <v>830166943</v>
      </c>
    </row>
    <row r="4" spans="1:8" ht="28.5">
      <c r="A4" s="203" t="s">
        <v>3</v>
      </c>
      <c r="B4" s="581"/>
      <c r="C4" s="581"/>
      <c r="D4" s="582"/>
      <c r="E4" s="574" t="s">
        <v>159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868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361</v>
      </c>
      <c r="D11" s="204">
        <v>361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12573</v>
      </c>
      <c r="D12" s="204">
        <v>12785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4720</v>
      </c>
      <c r="D13" s="204">
        <v>4922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17932</v>
      </c>
      <c r="D14" s="204">
        <v>18830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1776</v>
      </c>
      <c r="D15" s="204">
        <v>1444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731</v>
      </c>
      <c r="D16" s="204">
        <v>955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3063</v>
      </c>
      <c r="D17" s="204">
        <v>3001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441</v>
      </c>
      <c r="D18" s="204">
        <v>497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41597</v>
      </c>
      <c r="D19" s="208">
        <f>SUM(D11:D18)</f>
        <v>42795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372</v>
      </c>
      <c r="H20" s="211">
        <v>372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374</v>
      </c>
      <c r="D23" s="204">
        <v>399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22</v>
      </c>
      <c r="D24" s="204">
        <v>26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20429</v>
      </c>
      <c r="H25" s="207">
        <f>H19+H20+H21</f>
        <v>20429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3663</v>
      </c>
      <c r="D26" s="204">
        <v>3994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4059</v>
      </c>
      <c r="D27" s="208">
        <f>SUM(D23:D26)</f>
        <v>4419</v>
      </c>
      <c r="E27" s="308" t="s">
        <v>83</v>
      </c>
      <c r="F27" s="297" t="s">
        <v>84</v>
      </c>
      <c r="G27" s="207">
        <f>SUM(G28:G30)</f>
        <v>-3743</v>
      </c>
      <c r="H27" s="207">
        <f>SUM(H28:H30)</f>
        <v>-502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48</v>
      </c>
      <c r="H28" s="205">
        <v>48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-3791</v>
      </c>
      <c r="H29" s="390">
        <v>-550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/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v>-979</v>
      </c>
      <c r="H32" s="390">
        <v>-3241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-4722</v>
      </c>
      <c r="H33" s="207">
        <f>H27+H31+H32</f>
        <v>-3743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283</v>
      </c>
      <c r="D34" s="208">
        <f>SUM(D35:D38)</f>
        <v>283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16783</v>
      </c>
      <c r="H36" s="207">
        <f>H25+H17+H33</f>
        <v>17762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v>253</v>
      </c>
      <c r="D37" s="204">
        <v>253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2304</v>
      </c>
      <c r="H44" s="205">
        <v>3712</v>
      </c>
    </row>
    <row r="45" spans="1:15" ht="15">
      <c r="A45" s="290" t="s">
        <v>136</v>
      </c>
      <c r="B45" s="304" t="s">
        <v>137</v>
      </c>
      <c r="C45" s="208">
        <f>C34+C39+C44</f>
        <v>283</v>
      </c>
      <c r="D45" s="208">
        <f>D34+D39+D44</f>
        <v>283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45198</v>
      </c>
      <c r="H48" s="205">
        <v>853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47502</v>
      </c>
      <c r="H49" s="207">
        <f>SUM(H43:H48)</f>
        <v>4565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96</v>
      </c>
      <c r="D54" s="204">
        <v>96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46035</v>
      </c>
      <c r="D55" s="208">
        <f>D19+D20+D21+D27+D32+D45+D51+D53+D54</f>
        <v>47593</v>
      </c>
      <c r="E55" s="292" t="s">
        <v>172</v>
      </c>
      <c r="F55" s="316" t="s">
        <v>173</v>
      </c>
      <c r="G55" s="207">
        <f>G49+G51+G52+G53+G54</f>
        <v>47502</v>
      </c>
      <c r="H55" s="207">
        <f>H49+H51+H52+H53+H54</f>
        <v>4565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47</v>
      </c>
      <c r="D58" s="204">
        <v>73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771</v>
      </c>
      <c r="H59" s="205">
        <v>1980</v>
      </c>
      <c r="M59" s="210"/>
    </row>
    <row r="60" spans="1:8" ht="15">
      <c r="A60" s="290" t="s">
        <v>183</v>
      </c>
      <c r="B60" s="296" t="s">
        <v>184</v>
      </c>
      <c r="C60" s="204">
        <v>74</v>
      </c>
      <c r="D60" s="204">
        <v>134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1594</v>
      </c>
      <c r="H61" s="207">
        <f>SUM(H62:H68)</f>
        <v>42883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251</v>
      </c>
      <c r="H62" s="205">
        <v>37938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121</v>
      </c>
      <c r="D64" s="208">
        <f>SUM(D58:D63)</f>
        <v>207</v>
      </c>
      <c r="E64" s="292" t="s">
        <v>200</v>
      </c>
      <c r="F64" s="297" t="s">
        <v>201</v>
      </c>
      <c r="G64" s="205">
        <v>1091</v>
      </c>
      <c r="H64" s="205">
        <v>4530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84</v>
      </c>
      <c r="H65" s="205">
        <v>193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128</v>
      </c>
      <c r="H66" s="205">
        <v>159</v>
      </c>
    </row>
    <row r="67" spans="1:8" ht="15">
      <c r="A67" s="290" t="s">
        <v>207</v>
      </c>
      <c r="B67" s="296" t="s">
        <v>208</v>
      </c>
      <c r="C67" s="204">
        <v>0</v>
      </c>
      <c r="D67" s="204">
        <v>2306</v>
      </c>
      <c r="E67" s="292" t="s">
        <v>209</v>
      </c>
      <c r="F67" s="297" t="s">
        <v>210</v>
      </c>
      <c r="G67" s="205">
        <v>32</v>
      </c>
      <c r="H67" s="205">
        <v>49</v>
      </c>
    </row>
    <row r="68" spans="1:8" ht="15">
      <c r="A68" s="290" t="s">
        <v>211</v>
      </c>
      <c r="B68" s="296" t="s">
        <v>212</v>
      </c>
      <c r="C68" s="204">
        <v>6681</v>
      </c>
      <c r="D68" s="204">
        <v>4984</v>
      </c>
      <c r="E68" s="292" t="s">
        <v>213</v>
      </c>
      <c r="F68" s="297" t="s">
        <v>214</v>
      </c>
      <c r="G68" s="205">
        <v>8</v>
      </c>
      <c r="H68" s="205">
        <v>14</v>
      </c>
    </row>
    <row r="69" spans="1:8" ht="15">
      <c r="A69" s="290" t="s">
        <v>215</v>
      </c>
      <c r="B69" s="296" t="s">
        <v>216</v>
      </c>
      <c r="C69" s="204">
        <v>138</v>
      </c>
      <c r="D69" s="204">
        <v>282</v>
      </c>
      <c r="E69" s="306" t="s">
        <v>78</v>
      </c>
      <c r="F69" s="297" t="s">
        <v>217</v>
      </c>
      <c r="G69" s="205">
        <v>4180</v>
      </c>
      <c r="H69" s="205">
        <v>6437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9</v>
      </c>
      <c r="D71" s="204">
        <v>9</v>
      </c>
      <c r="E71" s="308" t="s">
        <v>46</v>
      </c>
      <c r="F71" s="328" t="s">
        <v>224</v>
      </c>
      <c r="G71" s="214">
        <f>G59+G60+G61+G69+G70</f>
        <v>6545</v>
      </c>
      <c r="H71" s="214">
        <f>H59+H60+H61+H69+H70</f>
        <v>51300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17</v>
      </c>
      <c r="D72" s="204">
        <v>425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17741</v>
      </c>
      <c r="D74" s="204">
        <v>17644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24586</v>
      </c>
      <c r="D75" s="208">
        <f>SUM(D67:D74)</f>
        <v>25650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6545</v>
      </c>
      <c r="H79" s="215">
        <f>H71+H74+H75+H76</f>
        <v>51300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</v>
      </c>
      <c r="D87" s="204">
        <v>95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78</v>
      </c>
      <c r="D88" s="204">
        <v>82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88</v>
      </c>
      <c r="D91" s="208">
        <f>SUM(D87:D90)</f>
        <v>177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24795</v>
      </c>
      <c r="D93" s="208">
        <f>D64+D75+D84+D91+D92</f>
        <v>26034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70830</v>
      </c>
      <c r="D94" s="217">
        <f>D93+D55</f>
        <v>73627</v>
      </c>
      <c r="E94" s="556" t="s">
        <v>270</v>
      </c>
      <c r="F94" s="344" t="s">
        <v>271</v>
      </c>
      <c r="G94" s="218">
        <f>G36+G39+G55+G79</f>
        <v>70830</v>
      </c>
      <c r="H94" s="218">
        <f>H36+H39+H55+H79</f>
        <v>73627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6" t="s">
        <v>851</v>
      </c>
      <c r="B96" s="537"/>
      <c r="C96" s="203"/>
      <c r="D96" s="203"/>
      <c r="E96" s="538"/>
      <c r="F96" s="223"/>
      <c r="G96" s="224"/>
      <c r="H96" s="225"/>
      <c r="M96" s="210"/>
    </row>
    <row r="97" spans="1:13" ht="15">
      <c r="A97" s="536"/>
      <c r="B97" s="537"/>
      <c r="C97" s="203"/>
      <c r="D97" s="203"/>
      <c r="E97" s="538"/>
      <c r="F97" s="223"/>
      <c r="G97" s="224"/>
      <c r="H97" s="225"/>
      <c r="M97" s="210"/>
    </row>
    <row r="98" spans="1:13" ht="15">
      <c r="A98" s="78" t="s">
        <v>870</v>
      </c>
      <c r="B98" s="537"/>
      <c r="C98" s="605" t="s">
        <v>866</v>
      </c>
      <c r="D98" s="605"/>
      <c r="E98" s="60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5" t="s">
        <v>862</v>
      </c>
      <c r="D100" s="606"/>
      <c r="E100" s="606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44" sqref="A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1"/>
      <c r="C2" s="531"/>
      <c r="D2" s="531"/>
      <c r="E2" s="531" t="str">
        <f>'справка №1-БАЛАНС'!E3</f>
        <v>"ПАМПОРОВО"АД ПАМПОРОВО</v>
      </c>
      <c r="F2" s="609" t="s">
        <v>2</v>
      </c>
      <c r="G2" s="609"/>
      <c r="H2" s="352">
        <f>'справка №1-БАЛАНС'!H3</f>
        <v>830166943</v>
      </c>
    </row>
    <row r="3" spans="1:8" ht="15">
      <c r="A3" s="6" t="s">
        <v>273</v>
      </c>
      <c r="B3" s="531"/>
      <c r="C3" s="531"/>
      <c r="D3" s="531"/>
      <c r="E3" s="531" t="str">
        <f>'справка №1-БАЛАНС'!E4</f>
        <v> </v>
      </c>
      <c r="F3" s="567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96" t="s">
        <v>867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640</v>
      </c>
      <c r="D9" s="79">
        <v>853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1221</v>
      </c>
      <c r="D10" s="79">
        <v>1076</v>
      </c>
      <c r="E10" s="362" t="s">
        <v>287</v>
      </c>
      <c r="F10" s="364" t="s">
        <v>288</v>
      </c>
      <c r="G10" s="87">
        <v>393</v>
      </c>
      <c r="H10" s="87">
        <v>273</v>
      </c>
    </row>
    <row r="11" spans="1:8" ht="12">
      <c r="A11" s="362" t="s">
        <v>289</v>
      </c>
      <c r="B11" s="363" t="s">
        <v>290</v>
      </c>
      <c r="C11" s="79">
        <v>2282</v>
      </c>
      <c r="D11" s="79">
        <v>1763</v>
      </c>
      <c r="E11" s="365" t="s">
        <v>291</v>
      </c>
      <c r="F11" s="364" t="s">
        <v>292</v>
      </c>
      <c r="G11" s="87">
        <v>4800</v>
      </c>
      <c r="H11" s="87">
        <v>4525</v>
      </c>
    </row>
    <row r="12" spans="1:8" ht="12">
      <c r="A12" s="362" t="s">
        <v>293</v>
      </c>
      <c r="B12" s="363" t="s">
        <v>294</v>
      </c>
      <c r="C12" s="79">
        <v>978</v>
      </c>
      <c r="D12" s="79">
        <v>795</v>
      </c>
      <c r="E12" s="365" t="s">
        <v>78</v>
      </c>
      <c r="F12" s="364" t="s">
        <v>295</v>
      </c>
      <c r="G12" s="87">
        <v>121</v>
      </c>
      <c r="H12" s="87">
        <v>276</v>
      </c>
    </row>
    <row r="13" spans="1:18" ht="12">
      <c r="A13" s="362" t="s">
        <v>296</v>
      </c>
      <c r="B13" s="363" t="s">
        <v>297</v>
      </c>
      <c r="C13" s="79">
        <v>159</v>
      </c>
      <c r="D13" s="79">
        <v>158</v>
      </c>
      <c r="E13" s="366" t="s">
        <v>51</v>
      </c>
      <c r="F13" s="367" t="s">
        <v>298</v>
      </c>
      <c r="G13" s="88">
        <f>SUM(G9:G12)</f>
        <v>5314</v>
      </c>
      <c r="H13" s="88">
        <f>SUM(H9:H12)</f>
        <v>5074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189</v>
      </c>
      <c r="D14" s="79">
        <v>121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40</v>
      </c>
      <c r="D16" s="80">
        <v>40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5509</v>
      </c>
      <c r="D19" s="82">
        <f>SUM(D9:D15)+D16</f>
        <v>4806</v>
      </c>
      <c r="E19" s="372" t="s">
        <v>315</v>
      </c>
      <c r="F19" s="368" t="s">
        <v>316</v>
      </c>
      <c r="G19" s="87">
        <v>1254</v>
      </c>
      <c r="H19" s="87">
        <v>1228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2277</v>
      </c>
      <c r="D22" s="79">
        <v>2725</v>
      </c>
      <c r="E22" s="372" t="s">
        <v>324</v>
      </c>
      <c r="F22" s="368" t="s">
        <v>325</v>
      </c>
      <c r="G22" s="87">
        <v>2115</v>
      </c>
      <c r="H22" s="87">
        <v>1562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1831</v>
      </c>
      <c r="D24" s="79">
        <v>1949</v>
      </c>
      <c r="E24" s="366" t="s">
        <v>103</v>
      </c>
      <c r="F24" s="369" t="s">
        <v>332</v>
      </c>
      <c r="G24" s="88">
        <f>SUM(G19:G23)</f>
        <v>3369</v>
      </c>
      <c r="H24" s="88">
        <f>SUM(H19:H23)</f>
        <v>2790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45</v>
      </c>
      <c r="D25" s="79">
        <v>105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4153</v>
      </c>
      <c r="D26" s="82">
        <f>SUM(D22:D25)</f>
        <v>4779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9662</v>
      </c>
      <c r="D28" s="83">
        <f>D26+D19</f>
        <v>9585</v>
      </c>
      <c r="E28" s="174" t="s">
        <v>337</v>
      </c>
      <c r="F28" s="369" t="s">
        <v>338</v>
      </c>
      <c r="G28" s="88">
        <f>G13+G15+G24</f>
        <v>8683</v>
      </c>
      <c r="H28" s="88">
        <f>H13+H15+H24</f>
        <v>7864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69" t="s">
        <v>342</v>
      </c>
      <c r="G30" s="90">
        <f>IF((C28-G28)&gt;0,C28-G28,0)</f>
        <v>979</v>
      </c>
      <c r="H30" s="90">
        <f>IF((D28-H28)&gt;0,D28-H28,0)</f>
        <v>1721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9662</v>
      </c>
      <c r="D33" s="82">
        <f>D28-D31+D32</f>
        <v>9585</v>
      </c>
      <c r="E33" s="174" t="s">
        <v>351</v>
      </c>
      <c r="F33" s="369" t="s">
        <v>352</v>
      </c>
      <c r="G33" s="90">
        <f>G32-G31+G28</f>
        <v>8683</v>
      </c>
      <c r="H33" s="90">
        <f>H32-H31+H28</f>
        <v>7864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979</v>
      </c>
      <c r="H34" s="88">
        <f>IF((D33-H33)&gt;0,D33-H33,0)</f>
        <v>1721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5"/>
      <c r="D37" s="535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8">
        <f>+IF((G33-C33-C35)&gt;0,G33-C33-C35,0)</f>
        <v>0</v>
      </c>
      <c r="D39" s="568">
        <f>+IF((H33-D33-D35)&gt;0,H33-D33-D35,0)</f>
        <v>0</v>
      </c>
      <c r="E39" s="385" t="s">
        <v>367</v>
      </c>
      <c r="F39" s="175" t="s">
        <v>368</v>
      </c>
      <c r="G39" s="91">
        <f>IF(G34&gt;0,IF(C35+G34&lt;0,0,C35+G34),IF(C34-C35&lt;0,C35-C34,0))</f>
        <v>979</v>
      </c>
      <c r="H39" s="91">
        <f>IF(H34&gt;0,IF(D35+H34&lt;0,0,D35+H34),IF(D34-D35&lt;0,D35-D34,0))</f>
        <v>1721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979</v>
      </c>
      <c r="H41" s="85">
        <f>IF(D39=0,IF(H39-H40&gt;0,H39-H40+D40,0),IF(D39-D40&lt;0,D40-D39+H40,0))</f>
        <v>1721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9662</v>
      </c>
      <c r="D42" s="86">
        <f>D33+D35+D39</f>
        <v>9585</v>
      </c>
      <c r="E42" s="177" t="s">
        <v>378</v>
      </c>
      <c r="F42" s="178" t="s">
        <v>379</v>
      </c>
      <c r="G42" s="90">
        <f>G39+G33</f>
        <v>9662</v>
      </c>
      <c r="H42" s="90">
        <f>H39+H33</f>
        <v>9585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5"/>
      <c r="C43" s="526"/>
      <c r="D43" s="526"/>
      <c r="E43" s="527"/>
      <c r="F43" s="528"/>
      <c r="G43" s="529"/>
      <c r="H43" s="529"/>
    </row>
    <row r="44" spans="1:15" ht="12">
      <c r="A44" s="387" t="s">
        <v>380</v>
      </c>
      <c r="B44" s="530"/>
      <c r="C44" s="530" t="s">
        <v>381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3"/>
      <c r="C45" s="529"/>
      <c r="D45" s="529"/>
      <c r="E45" s="528"/>
      <c r="F45" s="528"/>
      <c r="G45" s="532"/>
      <c r="H45" s="532"/>
    </row>
    <row r="46" spans="1:8" ht="12.75" customHeight="1">
      <c r="A46" s="31"/>
      <c r="B46" s="533"/>
      <c r="C46" s="531" t="s">
        <v>781</v>
      </c>
      <c r="D46" s="608"/>
      <c r="E46" s="608"/>
      <c r="F46" s="608"/>
      <c r="G46" s="608"/>
      <c r="H46" s="608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29"/>
      <c r="D48" s="529"/>
      <c r="E48" s="528"/>
      <c r="F48" s="528"/>
      <c r="G48" s="532"/>
      <c r="H48" s="532"/>
    </row>
    <row r="49" spans="1:8" ht="12">
      <c r="A49" s="29"/>
      <c r="B49" s="528"/>
      <c r="C49" s="529"/>
      <c r="D49" s="529"/>
      <c r="E49" s="528"/>
      <c r="F49" s="528"/>
      <c r="G49" s="532"/>
      <c r="H49" s="532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C52" sqref="C52:D52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1" t="s">
        <v>383</v>
      </c>
      <c r="B4" s="531" t="str">
        <f>'справка №1-БАЛАНС'!E3</f>
        <v>"ПАМПОРОВО"АД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1" t="s">
        <v>273</v>
      </c>
      <c r="B5" s="531" t="str">
        <f>'справка №1-БАЛАНС'!E4</f>
        <v> 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>
        <v>0</v>
      </c>
      <c r="B6" s="596" t="s">
        <v>876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6364</v>
      </c>
      <c r="D10" s="92">
        <v>6261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-4702</v>
      </c>
      <c r="D11" s="92">
        <v>-7208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-1183</v>
      </c>
      <c r="D13" s="92">
        <v>-1032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-127</v>
      </c>
      <c r="D14" s="92">
        <v>244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>
        <v>86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>
        <v>4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-38</v>
      </c>
      <c r="D17" s="92">
        <v>-105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3</v>
      </c>
      <c r="D18" s="92">
        <v>-2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-86</v>
      </c>
      <c r="D19" s="92">
        <v>-315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231</v>
      </c>
      <c r="D20" s="93">
        <f>SUM(D10:D19)</f>
        <v>-2067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-40</v>
      </c>
      <c r="D22" s="92">
        <v>-2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-642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-40</v>
      </c>
      <c r="D32" s="93">
        <f>SUM(D22:D31)</f>
        <v>-644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/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3522</v>
      </c>
      <c r="D36" s="92">
        <v>6034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-3380</v>
      </c>
      <c r="D37" s="92">
        <v>-2694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-231</v>
      </c>
      <c r="D38" s="92">
        <v>-316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-191</v>
      </c>
      <c r="D39" s="92">
        <v>-643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/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-280</v>
      </c>
      <c r="D42" s="93">
        <f>SUM(D34:D41)</f>
        <v>2381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-89</v>
      </c>
      <c r="D43" s="93">
        <f>D42+D32+D20</f>
        <v>-330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177</v>
      </c>
      <c r="D44" s="93">
        <v>424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88</v>
      </c>
      <c r="D45" s="93">
        <f>D44+D43</f>
        <v>94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>
        <v>88</v>
      </c>
      <c r="D46" s="94">
        <v>94</v>
      </c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1" t="s">
        <v>875</v>
      </c>
      <c r="B49" s="542"/>
      <c r="C49" s="540"/>
      <c r="D49" s="543"/>
      <c r="E49" s="422"/>
      <c r="F49" s="182"/>
      <c r="G49" s="184"/>
      <c r="H49" s="185"/>
    </row>
    <row r="50" spans="1:8" ht="12">
      <c r="A50" s="544"/>
      <c r="B50" s="542" t="s">
        <v>381</v>
      </c>
      <c r="C50" s="610"/>
      <c r="D50" s="610"/>
      <c r="G50" s="185"/>
      <c r="H50" s="185"/>
    </row>
    <row r="51" spans="1:8" ht="12">
      <c r="A51" s="544"/>
      <c r="B51" s="544"/>
      <c r="C51" s="540"/>
      <c r="D51" s="540"/>
      <c r="G51" s="185"/>
      <c r="H51" s="185"/>
    </row>
    <row r="52" spans="1:8" ht="12">
      <c r="A52" s="544"/>
      <c r="B52" s="542" t="s">
        <v>781</v>
      </c>
      <c r="C52" s="610"/>
      <c r="D52" s="610"/>
      <c r="G52" s="185"/>
      <c r="H52" s="185"/>
    </row>
    <row r="53" spans="1:8" ht="12">
      <c r="A53" s="544"/>
      <c r="B53" s="544"/>
      <c r="C53" s="540"/>
      <c r="D53" s="540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30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zoomScalePageLayoutView="0" workbookViewId="0" topLeftCell="B21">
      <selection activeCell="J32" sqref="J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3" t="str">
        <f>'справка №1-БАЛАНС'!E3</f>
        <v>"ПАМПОРОВО"АД ПАМПОРОВО</v>
      </c>
      <c r="D3" s="614"/>
      <c r="E3" s="614"/>
      <c r="F3" s="614"/>
      <c r="G3" s="614"/>
      <c r="H3" s="572"/>
      <c r="I3" s="572"/>
      <c r="J3" s="2"/>
      <c r="K3" s="571" t="s">
        <v>2</v>
      </c>
      <c r="L3" s="571"/>
      <c r="M3" s="590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2"/>
      <c r="C4" s="613" t="str">
        <f>'справка №1-БАЛАНС'!E4</f>
        <v> </v>
      </c>
      <c r="D4" s="613"/>
      <c r="E4" s="615"/>
      <c r="F4" s="613"/>
      <c r="G4" s="613"/>
      <c r="H4" s="531"/>
      <c r="I4" s="531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6" t="s">
        <v>869</v>
      </c>
      <c r="D5" s="614"/>
      <c r="E5" s="614"/>
      <c r="F5" s="614"/>
      <c r="G5" s="61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372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48</v>
      </c>
      <c r="J11" s="96">
        <f>'справка №1-БАЛАНС'!H29+'справка №1-БАЛАНС'!H32</f>
        <v>-3791</v>
      </c>
      <c r="K11" s="98"/>
      <c r="L11" s="423">
        <f>SUM(C11:K11)</f>
        <v>17762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372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48</v>
      </c>
      <c r="J15" s="99">
        <f t="shared" si="2"/>
        <v>-3791</v>
      </c>
      <c r="K15" s="99">
        <f t="shared" si="2"/>
        <v>0</v>
      </c>
      <c r="L15" s="423">
        <f t="shared" si="1"/>
        <v>17762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-979</v>
      </c>
      <c r="K16" s="98"/>
      <c r="L16" s="423">
        <f t="shared" si="1"/>
        <v>-979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372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48</v>
      </c>
      <c r="J29" s="97">
        <f t="shared" si="6"/>
        <v>-4770</v>
      </c>
      <c r="K29" s="97">
        <f t="shared" si="6"/>
        <v>0</v>
      </c>
      <c r="L29" s="423">
        <f t="shared" si="1"/>
        <v>16783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372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48</v>
      </c>
      <c r="J32" s="97">
        <f t="shared" si="7"/>
        <v>-4770</v>
      </c>
      <c r="K32" s="97">
        <f t="shared" si="7"/>
        <v>0</v>
      </c>
      <c r="L32" s="423">
        <f t="shared" si="1"/>
        <v>16783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0" t="s">
        <v>871</v>
      </c>
      <c r="B35" s="37"/>
      <c r="C35" s="24"/>
      <c r="D35" s="612" t="s">
        <v>521</v>
      </c>
      <c r="E35" s="612"/>
      <c r="F35" s="612"/>
      <c r="G35" s="612"/>
      <c r="H35" s="612"/>
      <c r="I35" s="612"/>
      <c r="J35" s="24" t="s">
        <v>857</v>
      </c>
      <c r="K35" s="24"/>
      <c r="L35" s="612"/>
      <c r="M35" s="61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I3" sqref="I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8" t="s">
        <v>383</v>
      </c>
      <c r="B2" s="619"/>
      <c r="C2" s="583"/>
      <c r="D2" s="583"/>
      <c r="E2" s="613" t="str">
        <f>'справка №1-БАЛАНС'!E3</f>
        <v>"ПАМПОРОВО"АД ПАМПОРОВО</v>
      </c>
      <c r="F2" s="620"/>
      <c r="G2" s="620"/>
      <c r="H2" s="583"/>
      <c r="I2" s="440"/>
      <c r="J2" s="440"/>
      <c r="K2" s="440"/>
      <c r="L2" s="440"/>
      <c r="M2" s="622" t="s">
        <v>2</v>
      </c>
      <c r="N2" s="623"/>
      <c r="O2" s="623"/>
      <c r="P2" s="602">
        <f>'справка №1-БАЛАНС'!H3</f>
        <v>830166943</v>
      </c>
      <c r="Q2" s="602"/>
      <c r="R2" s="352"/>
    </row>
    <row r="3" spans="1:18" ht="15">
      <c r="A3" s="618" t="s">
        <v>5</v>
      </c>
      <c r="B3" s="619"/>
      <c r="C3" s="584"/>
      <c r="D3" s="584"/>
      <c r="E3" s="616" t="s">
        <v>869</v>
      </c>
      <c r="F3" s="621"/>
      <c r="G3" s="621"/>
      <c r="H3" s="442"/>
      <c r="I3" s="442"/>
      <c r="J3" s="442"/>
      <c r="K3" s="442"/>
      <c r="L3" s="442"/>
      <c r="M3" s="603" t="s">
        <v>4</v>
      </c>
      <c r="N3" s="603"/>
      <c r="O3" s="575"/>
      <c r="P3" s="604" t="str">
        <f>'справка №1-БАЛАНС'!H4</f>
        <v> </v>
      </c>
      <c r="Q3" s="604"/>
      <c r="R3" s="353"/>
    </row>
    <row r="4" spans="1:18" ht="12.75">
      <c r="A4" s="435" t="s">
        <v>523</v>
      </c>
      <c r="B4" s="441"/>
      <c r="C4" s="441"/>
      <c r="D4" s="442"/>
      <c r="E4" s="600"/>
      <c r="F4" s="601"/>
      <c r="G4" s="60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598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4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4" t="s">
        <v>529</v>
      </c>
      <c r="R5" s="624" t="s">
        <v>530</v>
      </c>
    </row>
    <row r="6" spans="1:18" s="44" customFormat="1" ht="48">
      <c r="A6" s="628"/>
      <c r="B6" s="629"/>
      <c r="C6" s="599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5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5"/>
      <c r="R6" s="625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361</v>
      </c>
      <c r="E9" s="242"/>
      <c r="F9" s="242"/>
      <c r="G9" s="113">
        <f>D9+E9-F9</f>
        <v>361</v>
      </c>
      <c r="H9" s="103"/>
      <c r="I9" s="103"/>
      <c r="J9" s="113">
        <f>G9+H9-I9</f>
        <v>361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14176</v>
      </c>
      <c r="E10" s="242"/>
      <c r="F10" s="242"/>
      <c r="G10" s="113">
        <f aca="true" t="shared" si="2" ref="G10:G39">D10+E10-F10</f>
        <v>14176</v>
      </c>
      <c r="H10" s="103"/>
      <c r="I10" s="103"/>
      <c r="J10" s="113">
        <f aca="true" t="shared" si="3" ref="J10:J39">G10+H10-I10</f>
        <v>14176</v>
      </c>
      <c r="K10" s="103">
        <v>1391</v>
      </c>
      <c r="L10" s="103">
        <v>212</v>
      </c>
      <c r="M10" s="103"/>
      <c r="N10" s="113">
        <f aca="true" t="shared" si="4" ref="N10:N39">K10+L10-M10</f>
        <v>1603</v>
      </c>
      <c r="O10" s="103"/>
      <c r="P10" s="103"/>
      <c r="Q10" s="113">
        <f t="shared" si="0"/>
        <v>1603</v>
      </c>
      <c r="R10" s="113">
        <f t="shared" si="1"/>
        <v>12573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6090</v>
      </c>
      <c r="E11" s="242"/>
      <c r="F11" s="242"/>
      <c r="G11" s="113">
        <f t="shared" si="2"/>
        <v>6090</v>
      </c>
      <c r="H11" s="103"/>
      <c r="I11" s="103"/>
      <c r="J11" s="113">
        <f t="shared" si="3"/>
        <v>6090</v>
      </c>
      <c r="K11" s="103">
        <v>1168</v>
      </c>
      <c r="L11" s="103">
        <v>202</v>
      </c>
      <c r="M11" s="103"/>
      <c r="N11" s="113">
        <f t="shared" si="4"/>
        <v>1370</v>
      </c>
      <c r="O11" s="103"/>
      <c r="P11" s="103"/>
      <c r="Q11" s="113">
        <f t="shared" si="0"/>
        <v>1370</v>
      </c>
      <c r="R11" s="113">
        <f t="shared" si="1"/>
        <v>4720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24210</v>
      </c>
      <c r="E12" s="242"/>
      <c r="F12" s="242"/>
      <c r="G12" s="113">
        <f t="shared" si="2"/>
        <v>24210</v>
      </c>
      <c r="H12" s="103"/>
      <c r="I12" s="103"/>
      <c r="J12" s="113">
        <f t="shared" si="3"/>
        <v>24210</v>
      </c>
      <c r="K12" s="103">
        <v>5380</v>
      </c>
      <c r="L12" s="103">
        <v>898</v>
      </c>
      <c r="M12" s="103"/>
      <c r="N12" s="113">
        <f t="shared" si="4"/>
        <v>6278</v>
      </c>
      <c r="O12" s="103"/>
      <c r="P12" s="103"/>
      <c r="Q12" s="113">
        <f t="shared" si="0"/>
        <v>6278</v>
      </c>
      <c r="R12" s="113">
        <f t="shared" si="1"/>
        <v>17932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3852</v>
      </c>
      <c r="E13" s="242">
        <v>518</v>
      </c>
      <c r="F13" s="242"/>
      <c r="G13" s="113">
        <f t="shared" si="2"/>
        <v>4370</v>
      </c>
      <c r="H13" s="103"/>
      <c r="I13" s="103"/>
      <c r="J13" s="113">
        <f t="shared" si="3"/>
        <v>4370</v>
      </c>
      <c r="K13" s="103">
        <v>2408</v>
      </c>
      <c r="L13" s="103">
        <v>186</v>
      </c>
      <c r="M13" s="103"/>
      <c r="N13" s="113">
        <f t="shared" si="4"/>
        <v>2594</v>
      </c>
      <c r="O13" s="103"/>
      <c r="P13" s="103"/>
      <c r="Q13" s="113">
        <f t="shared" si="0"/>
        <v>2594</v>
      </c>
      <c r="R13" s="113">
        <f t="shared" si="1"/>
        <v>1776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2080</v>
      </c>
      <c r="E14" s="242"/>
      <c r="F14" s="242"/>
      <c r="G14" s="113">
        <f t="shared" si="2"/>
        <v>2080</v>
      </c>
      <c r="H14" s="103"/>
      <c r="I14" s="103"/>
      <c r="J14" s="113">
        <f t="shared" si="3"/>
        <v>2080</v>
      </c>
      <c r="K14" s="103">
        <v>1125</v>
      </c>
      <c r="L14" s="103">
        <v>224</v>
      </c>
      <c r="M14" s="103"/>
      <c r="N14" s="113">
        <f t="shared" si="4"/>
        <v>1349</v>
      </c>
      <c r="O14" s="103"/>
      <c r="P14" s="103"/>
      <c r="Q14" s="113">
        <f t="shared" si="0"/>
        <v>1349</v>
      </c>
      <c r="R14" s="113">
        <f t="shared" si="1"/>
        <v>731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858</v>
      </c>
      <c r="B15" s="465" t="s">
        <v>859</v>
      </c>
      <c r="C15" s="562" t="s">
        <v>860</v>
      </c>
      <c r="D15" s="563">
        <v>3001</v>
      </c>
      <c r="E15" s="563">
        <v>62</v>
      </c>
      <c r="F15" s="563"/>
      <c r="G15" s="113">
        <f t="shared" si="2"/>
        <v>3063</v>
      </c>
      <c r="H15" s="564"/>
      <c r="I15" s="564"/>
      <c r="J15" s="113">
        <f t="shared" si="3"/>
        <v>3063</v>
      </c>
      <c r="K15" s="564"/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3063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503</v>
      </c>
      <c r="E16" s="242"/>
      <c r="F16" s="242"/>
      <c r="G16" s="113">
        <f t="shared" si="2"/>
        <v>503</v>
      </c>
      <c r="H16" s="103"/>
      <c r="I16" s="103"/>
      <c r="J16" s="113">
        <f t="shared" si="3"/>
        <v>503</v>
      </c>
      <c r="K16" s="103">
        <v>6</v>
      </c>
      <c r="L16" s="103">
        <v>56</v>
      </c>
      <c r="M16" s="103"/>
      <c r="N16" s="113">
        <f t="shared" si="4"/>
        <v>62</v>
      </c>
      <c r="O16" s="103"/>
      <c r="P16" s="103"/>
      <c r="Q16" s="113">
        <f aca="true" t="shared" si="5" ref="Q16:Q25">N16+O16-P16</f>
        <v>62</v>
      </c>
      <c r="R16" s="113">
        <f aca="true" t="shared" si="6" ref="R16:R25">J16-Q16</f>
        <v>441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54273</v>
      </c>
      <c r="E17" s="247">
        <f>SUM(E9:E16)</f>
        <v>580</v>
      </c>
      <c r="F17" s="247">
        <f>SUM(F9:F16)</f>
        <v>0</v>
      </c>
      <c r="G17" s="113">
        <f t="shared" si="2"/>
        <v>54853</v>
      </c>
      <c r="H17" s="114">
        <f>SUM(H9:H16)</f>
        <v>0</v>
      </c>
      <c r="I17" s="114">
        <f>SUM(I9:I16)</f>
        <v>0</v>
      </c>
      <c r="J17" s="113">
        <f t="shared" si="3"/>
        <v>54853</v>
      </c>
      <c r="K17" s="114">
        <f>SUM(K9:K16)</f>
        <v>11478</v>
      </c>
      <c r="L17" s="114">
        <f>SUM(L9:L16)</f>
        <v>1778</v>
      </c>
      <c r="M17" s="114">
        <f>SUM(M9:M16)</f>
        <v>0</v>
      </c>
      <c r="N17" s="113">
        <f t="shared" si="4"/>
        <v>13256</v>
      </c>
      <c r="O17" s="114">
        <f>SUM(O9:O16)</f>
        <v>0</v>
      </c>
      <c r="P17" s="114">
        <f>SUM(P9:P16)</f>
        <v>0</v>
      </c>
      <c r="Q17" s="113">
        <f t="shared" si="5"/>
        <v>13256</v>
      </c>
      <c r="R17" s="113">
        <f t="shared" si="6"/>
        <v>41597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>
        <v>578</v>
      </c>
      <c r="E21" s="242"/>
      <c r="F21" s="242"/>
      <c r="G21" s="113">
        <f t="shared" si="2"/>
        <v>578</v>
      </c>
      <c r="H21" s="103"/>
      <c r="I21" s="103"/>
      <c r="J21" s="113">
        <f t="shared" si="3"/>
        <v>578</v>
      </c>
      <c r="K21" s="103">
        <v>179</v>
      </c>
      <c r="L21" s="103">
        <v>25</v>
      </c>
      <c r="M21" s="103"/>
      <c r="N21" s="113">
        <f t="shared" si="4"/>
        <v>204</v>
      </c>
      <c r="O21" s="103"/>
      <c r="P21" s="103"/>
      <c r="Q21" s="113">
        <f t="shared" si="5"/>
        <v>204</v>
      </c>
      <c r="R21" s="113">
        <f t="shared" si="6"/>
        <v>374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52</v>
      </c>
      <c r="E22" s="242">
        <v>16</v>
      </c>
      <c r="F22" s="242"/>
      <c r="G22" s="113">
        <f t="shared" si="2"/>
        <v>68</v>
      </c>
      <c r="H22" s="103"/>
      <c r="I22" s="103"/>
      <c r="J22" s="113">
        <f t="shared" si="3"/>
        <v>68</v>
      </c>
      <c r="K22" s="103">
        <v>26</v>
      </c>
      <c r="L22" s="103">
        <v>20</v>
      </c>
      <c r="M22" s="103"/>
      <c r="N22" s="113">
        <f t="shared" si="4"/>
        <v>46</v>
      </c>
      <c r="O22" s="103"/>
      <c r="P22" s="103"/>
      <c r="Q22" s="113">
        <f t="shared" si="5"/>
        <v>46</v>
      </c>
      <c r="R22" s="113">
        <f t="shared" si="6"/>
        <v>22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25</v>
      </c>
      <c r="E23" s="242"/>
      <c r="F23" s="242">
        <v>25</v>
      </c>
      <c r="G23" s="113">
        <f t="shared" si="2"/>
        <v>0</v>
      </c>
      <c r="H23" s="103"/>
      <c r="I23" s="103"/>
      <c r="J23" s="113">
        <f t="shared" si="3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3997</v>
      </c>
      <c r="E24" s="242">
        <v>117</v>
      </c>
      <c r="F24" s="242"/>
      <c r="G24" s="113">
        <f t="shared" si="2"/>
        <v>4114</v>
      </c>
      <c r="H24" s="103"/>
      <c r="I24" s="103"/>
      <c r="J24" s="113">
        <f t="shared" si="3"/>
        <v>4114</v>
      </c>
      <c r="K24" s="103">
        <v>3</v>
      </c>
      <c r="L24" s="103">
        <v>448</v>
      </c>
      <c r="M24" s="103"/>
      <c r="N24" s="113">
        <f t="shared" si="4"/>
        <v>451</v>
      </c>
      <c r="O24" s="103"/>
      <c r="P24" s="103"/>
      <c r="Q24" s="113">
        <f t="shared" si="5"/>
        <v>451</v>
      </c>
      <c r="R24" s="113">
        <f t="shared" si="6"/>
        <v>3663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4652</v>
      </c>
      <c r="E25" s="243">
        <f aca="true" t="shared" si="7" ref="E25:P25">SUM(E21:E24)</f>
        <v>133</v>
      </c>
      <c r="F25" s="243">
        <f t="shared" si="7"/>
        <v>25</v>
      </c>
      <c r="G25" s="105">
        <f t="shared" si="2"/>
        <v>4760</v>
      </c>
      <c r="H25" s="104">
        <f t="shared" si="7"/>
        <v>0</v>
      </c>
      <c r="I25" s="104">
        <f t="shared" si="7"/>
        <v>0</v>
      </c>
      <c r="J25" s="105">
        <f t="shared" si="3"/>
        <v>4760</v>
      </c>
      <c r="K25" s="104">
        <f t="shared" si="7"/>
        <v>208</v>
      </c>
      <c r="L25" s="104">
        <f t="shared" si="7"/>
        <v>493</v>
      </c>
      <c r="M25" s="104">
        <f t="shared" si="7"/>
        <v>0</v>
      </c>
      <c r="N25" s="105">
        <f t="shared" si="4"/>
        <v>701</v>
      </c>
      <c r="O25" s="104">
        <f t="shared" si="7"/>
        <v>0</v>
      </c>
      <c r="P25" s="104">
        <f t="shared" si="7"/>
        <v>0</v>
      </c>
      <c r="Q25" s="105">
        <f t="shared" si="5"/>
        <v>701</v>
      </c>
      <c r="R25" s="105">
        <f t="shared" si="6"/>
        <v>4059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283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283</v>
      </c>
      <c r="H27" s="109">
        <f t="shared" si="8"/>
        <v>0</v>
      </c>
      <c r="I27" s="109">
        <f t="shared" si="8"/>
        <v>0</v>
      </c>
      <c r="J27" s="110">
        <f t="shared" si="3"/>
        <v>283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253</v>
      </c>
      <c r="E30" s="242"/>
      <c r="F30" s="242"/>
      <c r="G30" s="113">
        <f t="shared" si="2"/>
        <v>253</v>
      </c>
      <c r="H30" s="111"/>
      <c r="I30" s="111"/>
      <c r="J30" s="113">
        <f t="shared" si="3"/>
        <v>253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253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30</v>
      </c>
      <c r="E31" s="242"/>
      <c r="F31" s="242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283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283</v>
      </c>
      <c r="H38" s="114">
        <f t="shared" si="12"/>
        <v>0</v>
      </c>
      <c r="I38" s="114">
        <f t="shared" si="12"/>
        <v>0</v>
      </c>
      <c r="J38" s="113">
        <f t="shared" si="3"/>
        <v>283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59208</v>
      </c>
      <c r="E40" s="545">
        <f>E17+E18+E19+E25+E38+E39</f>
        <v>713</v>
      </c>
      <c r="F40" s="545">
        <f aca="true" t="shared" si="13" ref="F40:R40">F17+F18+F19+F25+F38+F39</f>
        <v>25</v>
      </c>
      <c r="G40" s="545">
        <f t="shared" si="13"/>
        <v>59896</v>
      </c>
      <c r="H40" s="545">
        <f t="shared" si="13"/>
        <v>0</v>
      </c>
      <c r="I40" s="545">
        <f t="shared" si="13"/>
        <v>0</v>
      </c>
      <c r="J40" s="545">
        <f t="shared" si="13"/>
        <v>59896</v>
      </c>
      <c r="K40" s="545">
        <f t="shared" si="13"/>
        <v>11686</v>
      </c>
      <c r="L40" s="545">
        <f t="shared" si="13"/>
        <v>2271</v>
      </c>
      <c r="M40" s="545">
        <f t="shared" si="13"/>
        <v>0</v>
      </c>
      <c r="N40" s="545">
        <f t="shared" si="13"/>
        <v>13957</v>
      </c>
      <c r="O40" s="545">
        <f t="shared" si="13"/>
        <v>0</v>
      </c>
      <c r="P40" s="545">
        <f t="shared" si="13"/>
        <v>0</v>
      </c>
      <c r="Q40" s="545">
        <f t="shared" si="13"/>
        <v>13957</v>
      </c>
      <c r="R40" s="545">
        <f t="shared" si="13"/>
        <v>45939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872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17"/>
      <c r="L44" s="617"/>
      <c r="M44" s="617"/>
      <c r="N44" s="617"/>
      <c r="O44" s="623" t="s">
        <v>781</v>
      </c>
      <c r="P44" s="619"/>
      <c r="Q44" s="619"/>
      <c r="R44" s="619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5:B6"/>
    <mergeCell ref="C5:C6"/>
    <mergeCell ref="E4:G4"/>
    <mergeCell ref="P2:Q2"/>
    <mergeCell ref="M3:N3"/>
    <mergeCell ref="P3:Q3"/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D101" sqref="D10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609</v>
      </c>
      <c r="B1" s="633"/>
      <c r="C1" s="633"/>
      <c r="D1" s="633"/>
      <c r="E1" s="633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"ПАМПОРОВО"АД ПАМПОРОВО</v>
      </c>
      <c r="B3" s="634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  30.09.2010"</f>
        <v>Отчетен период  30.09.2010</v>
      </c>
      <c r="B4" s="635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97" t="s">
        <v>610</v>
      </c>
      <c r="B5" s="510"/>
      <c r="C5" s="511"/>
      <c r="D5" s="511"/>
      <c r="E5" s="512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v>6681</v>
      </c>
      <c r="D28" s="153">
        <v>5530</v>
      </c>
      <c r="E28" s="166">
        <f t="shared" si="0"/>
        <v>1151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v>138</v>
      </c>
      <c r="D29" s="153">
        <v>138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>
        <v>4</v>
      </c>
      <c r="D31" s="153"/>
      <c r="E31" s="166">
        <f t="shared" si="0"/>
        <v>4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>
        <v>5</v>
      </c>
      <c r="D32" s="153"/>
      <c r="E32" s="166">
        <f t="shared" si="0"/>
        <v>5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17</v>
      </c>
      <c r="D33" s="150">
        <f>SUM(D34:D37)</f>
        <v>14</v>
      </c>
      <c r="E33" s="167">
        <f>SUM(E34:E37)</f>
        <v>3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v>3</v>
      </c>
      <c r="D34" s="153"/>
      <c r="E34" s="166">
        <f t="shared" si="0"/>
        <v>3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14</v>
      </c>
      <c r="D35" s="153">
        <v>14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17741</v>
      </c>
      <c r="D38" s="150">
        <f>SUM(D39:D42)</f>
        <v>4621</v>
      </c>
      <c r="E38" s="167">
        <f>SUM(E39:E42)</f>
        <v>13120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v>17741</v>
      </c>
      <c r="D42" s="153">
        <v>4621</v>
      </c>
      <c r="E42" s="166">
        <f t="shared" si="0"/>
        <v>13120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24586</v>
      </c>
      <c r="D43" s="149">
        <f>D24+D28+D29+D31+D30+D32+D33+D38</f>
        <v>10303</v>
      </c>
      <c r="E43" s="164">
        <f>E24+E28+E29+E31+E30+E32+E33+E38</f>
        <v>14283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24586</v>
      </c>
      <c r="D44" s="148">
        <f>D43+D21+D19+D9</f>
        <v>10303</v>
      </c>
      <c r="E44" s="164">
        <f>E43+E21+E19+E9</f>
        <v>14283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47502</v>
      </c>
      <c r="D52" s="148">
        <f>SUM(D53:D55)</f>
        <v>0</v>
      </c>
      <c r="E52" s="165">
        <f>C52-D52</f>
        <v>47502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v>2304</v>
      </c>
      <c r="D53" s="153"/>
      <c r="E53" s="165">
        <f>C53-D53</f>
        <v>2304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>
        <v>45198</v>
      </c>
      <c r="D55" s="153"/>
      <c r="E55" s="165">
        <f t="shared" si="1"/>
        <v>45198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47502</v>
      </c>
      <c r="D66" s="148">
        <f>D52+D56+D61+D62+D63+D64</f>
        <v>0</v>
      </c>
      <c r="E66" s="165">
        <f t="shared" si="1"/>
        <v>47502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251</v>
      </c>
      <c r="D71" s="150">
        <f>SUM(D72:D74)</f>
        <v>0</v>
      </c>
      <c r="E71" s="150">
        <f>SUM(E72:E74)</f>
        <v>251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>
        <v>251</v>
      </c>
      <c r="D72" s="153"/>
      <c r="E72" s="165">
        <f t="shared" si="1"/>
        <v>251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771</v>
      </c>
      <c r="D75" s="148">
        <f>D76+D78</f>
        <v>771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>
        <v>771</v>
      </c>
      <c r="D76" s="153">
        <v>771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1343</v>
      </c>
      <c r="D85" s="149">
        <f>SUM(D86:D90)+D94</f>
        <v>1075</v>
      </c>
      <c r="E85" s="149">
        <f>SUM(E86:E90)+E94</f>
        <v>268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v>1091</v>
      </c>
      <c r="D87" s="153">
        <v>991</v>
      </c>
      <c r="E87" s="165">
        <f t="shared" si="1"/>
        <v>100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v>84</v>
      </c>
      <c r="D88" s="153">
        <v>84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v>128</v>
      </c>
      <c r="D89" s="153"/>
      <c r="E89" s="165">
        <f t="shared" si="1"/>
        <v>128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8</v>
      </c>
      <c r="D90" s="148">
        <f>SUM(D91:D93)</f>
        <v>0</v>
      </c>
      <c r="E90" s="148">
        <f>SUM(E91:E93)</f>
        <v>8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8</v>
      </c>
      <c r="D93" s="153"/>
      <c r="E93" s="165">
        <f t="shared" si="1"/>
        <v>8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v>32</v>
      </c>
      <c r="D94" s="153"/>
      <c r="E94" s="165">
        <f t="shared" si="1"/>
        <v>32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v>4180</v>
      </c>
      <c r="D95" s="153">
        <v>2912</v>
      </c>
      <c r="E95" s="165">
        <f t="shared" si="1"/>
        <v>1268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6545</v>
      </c>
      <c r="D96" s="149">
        <f>D85+D80+D75+D71+D95</f>
        <v>4758</v>
      </c>
      <c r="E96" s="149">
        <f>E85+E80+E75+E71+E95</f>
        <v>1787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54047</v>
      </c>
      <c r="D97" s="149">
        <f>D96+D68+D66</f>
        <v>4758</v>
      </c>
      <c r="E97" s="149">
        <f>E96+E68+E66</f>
        <v>49289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873</v>
      </c>
      <c r="B109" s="631"/>
      <c r="C109" s="631" t="s">
        <v>381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0" t="s">
        <v>781</v>
      </c>
      <c r="D111" s="630"/>
      <c r="E111" s="630"/>
      <c r="F111" s="630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782</v>
      </c>
      <c r="F2" s="515"/>
      <c r="G2" s="515"/>
      <c r="H2" s="513"/>
      <c r="I2" s="513"/>
    </row>
    <row r="3" spans="1:9" ht="12">
      <c r="A3" s="513"/>
      <c r="B3" s="514"/>
      <c r="C3" s="516" t="s">
        <v>783</v>
      </c>
      <c r="D3" s="516"/>
      <c r="E3" s="516"/>
      <c r="F3" s="516"/>
      <c r="G3" s="516"/>
      <c r="H3" s="513"/>
      <c r="I3" s="513"/>
    </row>
    <row r="4" spans="1:9" ht="15" customHeight="1">
      <c r="A4" s="439" t="s">
        <v>383</v>
      </c>
      <c r="B4" s="576"/>
      <c r="C4" s="613" t="str">
        <f>'справка №1-БАЛАНС'!E3</f>
        <v>"ПАМПОРОВО"АД ПАМПОРОВО</v>
      </c>
      <c r="D4" s="621"/>
      <c r="E4" s="621"/>
      <c r="F4" s="576"/>
      <c r="G4" s="578" t="s">
        <v>2</v>
      </c>
      <c r="H4" s="578"/>
      <c r="I4" s="587">
        <f>'справка №1-БАЛАНС'!H3</f>
        <v>830166943</v>
      </c>
    </row>
    <row r="5" spans="1:9" ht="15">
      <c r="A5" s="520" t="s">
        <v>5</v>
      </c>
      <c r="B5" s="577"/>
      <c r="C5" s="616">
        <v>40451</v>
      </c>
      <c r="D5" s="638"/>
      <c r="E5" s="638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1"/>
      <c r="C6" s="442"/>
      <c r="D6" s="442"/>
      <c r="E6" s="531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/>
      <c r="D12" s="141"/>
      <c r="E12" s="141"/>
      <c r="F12" s="141"/>
      <c r="G12" s="141"/>
      <c r="H12" s="141"/>
      <c r="I12" s="539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39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39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39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39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39">
        <f t="shared" si="0"/>
        <v>0</v>
      </c>
    </row>
    <row r="18" spans="1:9" s="115" customFormat="1" ht="12">
      <c r="A18" s="130" t="s">
        <v>803</v>
      </c>
      <c r="B18" s="135"/>
      <c r="C18" s="539"/>
      <c r="D18" s="539"/>
      <c r="E18" s="539"/>
      <c r="F18" s="539"/>
      <c r="G18" s="539"/>
      <c r="H18" s="539"/>
      <c r="I18" s="539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39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39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39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39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39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39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39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39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2"/>
      <c r="E28" s="522"/>
      <c r="F28" s="522"/>
      <c r="G28" s="522"/>
      <c r="H28" s="522"/>
      <c r="I28" s="522"/>
    </row>
    <row r="29" spans="1:9" s="115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5" customFormat="1" ht="15" customHeight="1">
      <c r="A30" s="515" t="s">
        <v>873</v>
      </c>
      <c r="B30" s="637"/>
      <c r="C30" s="637"/>
      <c r="D30" s="566" t="s">
        <v>819</v>
      </c>
      <c r="E30" s="636"/>
      <c r="F30" s="636"/>
      <c r="G30" s="636"/>
      <c r="H30" s="517" t="s">
        <v>781</v>
      </c>
      <c r="I30" s="636"/>
      <c r="J30" s="636"/>
    </row>
    <row r="31" spans="1:9" s="115" customFormat="1" ht="12">
      <c r="A31" s="436"/>
      <c r="B31" s="518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8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"ПАМПОРОВО"АД ПАМПОРОВО</v>
      </c>
      <c r="C5" s="620"/>
      <c r="D5" s="585"/>
      <c r="E5" s="352" t="s">
        <v>2</v>
      </c>
      <c r="F5" s="588">
        <f>'справка №1-БАЛАНС'!H3</f>
        <v>830166943</v>
      </c>
    </row>
    <row r="6" spans="1:13" ht="15" customHeight="1">
      <c r="A6" s="54" t="s">
        <v>822</v>
      </c>
      <c r="B6" s="616">
        <v>40451</v>
      </c>
      <c r="C6" s="638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0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4"/>
      <c r="D10" s="534"/>
      <c r="E10" s="534"/>
      <c r="F10" s="534"/>
    </row>
    <row r="11" spans="1:6" ht="18" customHeight="1">
      <c r="A11" s="66" t="s">
        <v>829</v>
      </c>
      <c r="B11" s="67"/>
      <c r="C11" s="534"/>
      <c r="D11" s="534"/>
      <c r="E11" s="534"/>
      <c r="F11" s="534"/>
    </row>
    <row r="12" spans="1:6" ht="14.25" customHeight="1">
      <c r="A12" s="66" t="s">
        <v>830</v>
      </c>
      <c r="B12" s="67"/>
      <c r="C12" s="548"/>
      <c r="D12" s="548"/>
      <c r="E12" s="548"/>
      <c r="F12" s="550">
        <f>C12-E12</f>
        <v>0</v>
      </c>
    </row>
    <row r="13" spans="1:6" ht="12.75">
      <c r="A13" s="66" t="s">
        <v>831</v>
      </c>
      <c r="B13" s="67"/>
      <c r="C13" s="548"/>
      <c r="D13" s="548"/>
      <c r="E13" s="548"/>
      <c r="F13" s="550">
        <f aca="true" t="shared" si="0" ref="F13:F26">C13-E13</f>
        <v>0</v>
      </c>
    </row>
    <row r="14" spans="1:6" ht="12.75">
      <c r="A14" s="66" t="s">
        <v>549</v>
      </c>
      <c r="B14" s="67"/>
      <c r="C14" s="548"/>
      <c r="D14" s="548"/>
      <c r="E14" s="548"/>
      <c r="F14" s="550">
        <f t="shared" si="0"/>
        <v>0</v>
      </c>
    </row>
    <row r="15" spans="1:6" ht="12.75">
      <c r="A15" s="66" t="s">
        <v>552</v>
      </c>
      <c r="B15" s="67"/>
      <c r="C15" s="548"/>
      <c r="D15" s="548"/>
      <c r="E15" s="548"/>
      <c r="F15" s="550">
        <f t="shared" si="0"/>
        <v>0</v>
      </c>
    </row>
    <row r="16" spans="1:6" ht="12.75">
      <c r="A16" s="66">
        <v>5</v>
      </c>
      <c r="B16" s="67"/>
      <c r="C16" s="548"/>
      <c r="D16" s="548"/>
      <c r="E16" s="548"/>
      <c r="F16" s="550">
        <f t="shared" si="0"/>
        <v>0</v>
      </c>
    </row>
    <row r="17" spans="1:6" ht="12.75">
      <c r="A17" s="66">
        <v>6</v>
      </c>
      <c r="B17" s="67"/>
      <c r="C17" s="548"/>
      <c r="D17" s="548"/>
      <c r="E17" s="548"/>
      <c r="F17" s="550">
        <f t="shared" si="0"/>
        <v>0</v>
      </c>
    </row>
    <row r="18" spans="1:6" ht="12.75">
      <c r="A18" s="66">
        <v>7</v>
      </c>
      <c r="B18" s="67"/>
      <c r="C18" s="548"/>
      <c r="D18" s="548"/>
      <c r="E18" s="548"/>
      <c r="F18" s="550">
        <f t="shared" si="0"/>
        <v>0</v>
      </c>
    </row>
    <row r="19" spans="1:6" ht="12.75">
      <c r="A19" s="66">
        <v>8</v>
      </c>
      <c r="B19" s="67"/>
      <c r="C19" s="548"/>
      <c r="D19" s="54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4">
        <f>SUM(C12:C26)</f>
        <v>0</v>
      </c>
      <c r="D27" s="534"/>
      <c r="E27" s="534">
        <f>SUM(E12:E26)</f>
        <v>0</v>
      </c>
      <c r="F27" s="549">
        <f>SUM(F12:F26)</f>
        <v>0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66" t="s">
        <v>833</v>
      </c>
      <c r="B28" s="70"/>
      <c r="C28" s="534"/>
      <c r="D28" s="534"/>
      <c r="E28" s="534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4">
        <f>SUM(C29:C43)</f>
        <v>0</v>
      </c>
      <c r="D44" s="534"/>
      <c r="E44" s="534">
        <f>SUM(E29:E43)</f>
        <v>0</v>
      </c>
      <c r="F44" s="549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66" t="s">
        <v>835</v>
      </c>
      <c r="B45" s="70"/>
      <c r="C45" s="534"/>
      <c r="D45" s="534"/>
      <c r="E45" s="534"/>
      <c r="F45" s="549"/>
    </row>
    <row r="46" spans="1:6" ht="12.75">
      <c r="A46" s="66" t="s">
        <v>863</v>
      </c>
      <c r="B46" s="70"/>
      <c r="C46" s="548">
        <v>3</v>
      </c>
      <c r="D46" s="548"/>
      <c r="E46" s="548"/>
      <c r="F46" s="550">
        <f>C46-E46</f>
        <v>3</v>
      </c>
    </row>
    <row r="47" spans="1:6" ht="12.75">
      <c r="A47" s="66" t="s">
        <v>864</v>
      </c>
      <c r="B47" s="70"/>
      <c r="C47" s="548">
        <v>250</v>
      </c>
      <c r="D47" s="548"/>
      <c r="E47" s="548"/>
      <c r="F47" s="550">
        <f aca="true" t="shared" si="2" ref="F47:F60">C47-E47</f>
        <v>250</v>
      </c>
    </row>
    <row r="48" spans="1:6" ht="12.75">
      <c r="A48" s="66" t="s">
        <v>549</v>
      </c>
      <c r="B48" s="70"/>
      <c r="C48" s="548"/>
      <c r="D48" s="548"/>
      <c r="E48" s="548"/>
      <c r="F48" s="550">
        <f t="shared" si="2"/>
        <v>0</v>
      </c>
    </row>
    <row r="49" spans="1:6" ht="12.75">
      <c r="A49" s="66" t="s">
        <v>552</v>
      </c>
      <c r="B49" s="70"/>
      <c r="C49" s="548"/>
      <c r="D49" s="548"/>
      <c r="E49" s="548"/>
      <c r="F49" s="550">
        <f t="shared" si="2"/>
        <v>0</v>
      </c>
    </row>
    <row r="50" spans="1:6" ht="12.75">
      <c r="A50" s="66">
        <v>5</v>
      </c>
      <c r="B50" s="67"/>
      <c r="C50" s="548"/>
      <c r="D50" s="548"/>
      <c r="E50" s="548"/>
      <c r="F50" s="550">
        <f t="shared" si="2"/>
        <v>0</v>
      </c>
    </row>
    <row r="51" spans="1:6" ht="12.75">
      <c r="A51" s="66">
        <v>6</v>
      </c>
      <c r="B51" s="67"/>
      <c r="C51" s="548"/>
      <c r="D51" s="548"/>
      <c r="E51" s="548"/>
      <c r="F51" s="550">
        <f t="shared" si="2"/>
        <v>0</v>
      </c>
    </row>
    <row r="52" spans="1:6" ht="12.75">
      <c r="A52" s="66">
        <v>7</v>
      </c>
      <c r="B52" s="67"/>
      <c r="C52" s="548"/>
      <c r="D52" s="548"/>
      <c r="E52" s="548"/>
      <c r="F52" s="550">
        <f t="shared" si="2"/>
        <v>0</v>
      </c>
    </row>
    <row r="53" spans="1:6" ht="12.75">
      <c r="A53" s="66">
        <v>8</v>
      </c>
      <c r="B53" s="67"/>
      <c r="C53" s="548"/>
      <c r="D53" s="548"/>
      <c r="E53" s="548"/>
      <c r="F53" s="550">
        <f t="shared" si="2"/>
        <v>0</v>
      </c>
    </row>
    <row r="54" spans="1:6" ht="12.75">
      <c r="A54" s="66">
        <v>9</v>
      </c>
      <c r="B54" s="67"/>
      <c r="C54" s="548"/>
      <c r="D54" s="548"/>
      <c r="E54" s="548"/>
      <c r="F54" s="550">
        <f t="shared" si="2"/>
        <v>0</v>
      </c>
    </row>
    <row r="55" spans="1:6" ht="12.75">
      <c r="A55" s="66">
        <v>10</v>
      </c>
      <c r="B55" s="67"/>
      <c r="C55" s="548"/>
      <c r="D55" s="548"/>
      <c r="E55" s="548"/>
      <c r="F55" s="550">
        <f t="shared" si="2"/>
        <v>0</v>
      </c>
    </row>
    <row r="56" spans="1:6" ht="12.75">
      <c r="A56" s="66">
        <v>11</v>
      </c>
      <c r="B56" s="67"/>
      <c r="C56" s="548"/>
      <c r="D56" s="548"/>
      <c r="E56" s="548"/>
      <c r="F56" s="550">
        <f t="shared" si="2"/>
        <v>0</v>
      </c>
    </row>
    <row r="57" spans="1:6" ht="12.75">
      <c r="A57" s="66">
        <v>12</v>
      </c>
      <c r="B57" s="67"/>
      <c r="C57" s="548"/>
      <c r="D57" s="548"/>
      <c r="E57" s="548"/>
      <c r="F57" s="550">
        <f t="shared" si="2"/>
        <v>0</v>
      </c>
    </row>
    <row r="58" spans="1:6" ht="12.75">
      <c r="A58" s="66">
        <v>13</v>
      </c>
      <c r="B58" s="67"/>
      <c r="C58" s="548"/>
      <c r="D58" s="548"/>
      <c r="E58" s="548"/>
      <c r="F58" s="550">
        <f t="shared" si="2"/>
        <v>0</v>
      </c>
    </row>
    <row r="59" spans="1:6" ht="12" customHeight="1">
      <c r="A59" s="66">
        <v>14</v>
      </c>
      <c r="B59" s="67"/>
      <c r="C59" s="548"/>
      <c r="D59" s="548"/>
      <c r="E59" s="548"/>
      <c r="F59" s="550">
        <f t="shared" si="2"/>
        <v>0</v>
      </c>
    </row>
    <row r="60" spans="1:6" ht="12.75">
      <c r="A60" s="66">
        <v>15</v>
      </c>
      <c r="B60" s="67"/>
      <c r="C60" s="548"/>
      <c r="D60" s="548"/>
      <c r="E60" s="548"/>
      <c r="F60" s="550">
        <f t="shared" si="2"/>
        <v>0</v>
      </c>
    </row>
    <row r="61" spans="1:16" ht="12" customHeight="1">
      <c r="A61" s="68" t="s">
        <v>600</v>
      </c>
      <c r="B61" s="69" t="s">
        <v>836</v>
      </c>
      <c r="C61" s="534">
        <f>SUM(C46:C60)</f>
        <v>253</v>
      </c>
      <c r="D61" s="534"/>
      <c r="E61" s="534">
        <f>SUM(E46:E60)</f>
        <v>0</v>
      </c>
      <c r="F61" s="549">
        <f>SUM(F46:F60)</f>
        <v>253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66" t="s">
        <v>837</v>
      </c>
      <c r="B62" s="70"/>
      <c r="C62" s="534"/>
      <c r="D62" s="534"/>
      <c r="E62" s="534"/>
      <c r="F62" s="549"/>
    </row>
    <row r="63" spans="1:6" ht="12.75">
      <c r="A63" s="66" t="s">
        <v>865</v>
      </c>
      <c r="B63" s="70"/>
      <c r="C63" s="548">
        <v>30</v>
      </c>
      <c r="D63" s="548"/>
      <c r="E63" s="548"/>
      <c r="F63" s="550">
        <f>C63-E63</f>
        <v>30</v>
      </c>
    </row>
    <row r="64" spans="1:6" ht="12.75">
      <c r="A64" s="66" t="s">
        <v>546</v>
      </c>
      <c r="B64" s="70"/>
      <c r="C64" s="548"/>
      <c r="D64" s="548"/>
      <c r="E64" s="548"/>
      <c r="F64" s="550">
        <f aca="true" t="shared" si="3" ref="F64:F77">C64-E64</f>
        <v>0</v>
      </c>
    </row>
    <row r="65" spans="1:6" ht="12.75">
      <c r="A65" s="66" t="s">
        <v>549</v>
      </c>
      <c r="B65" s="70"/>
      <c r="C65" s="548"/>
      <c r="D65" s="548"/>
      <c r="E65" s="548"/>
      <c r="F65" s="550">
        <f t="shared" si="3"/>
        <v>0</v>
      </c>
    </row>
    <row r="66" spans="1:6" ht="12.75">
      <c r="A66" s="66" t="s">
        <v>552</v>
      </c>
      <c r="B66" s="70"/>
      <c r="C66" s="548"/>
      <c r="D66" s="548"/>
      <c r="E66" s="548"/>
      <c r="F66" s="550">
        <f t="shared" si="3"/>
        <v>0</v>
      </c>
    </row>
    <row r="67" spans="1:6" ht="12.75">
      <c r="A67" s="66">
        <v>5</v>
      </c>
      <c r="B67" s="67"/>
      <c r="C67" s="548"/>
      <c r="D67" s="548"/>
      <c r="E67" s="548"/>
      <c r="F67" s="550">
        <f t="shared" si="3"/>
        <v>0</v>
      </c>
    </row>
    <row r="68" spans="1:6" ht="12.75">
      <c r="A68" s="66">
        <v>6</v>
      </c>
      <c r="B68" s="67"/>
      <c r="C68" s="548"/>
      <c r="D68" s="548"/>
      <c r="E68" s="548"/>
      <c r="F68" s="550">
        <f t="shared" si="3"/>
        <v>0</v>
      </c>
    </row>
    <row r="69" spans="1:6" ht="12.75">
      <c r="A69" s="66">
        <v>7</v>
      </c>
      <c r="B69" s="67"/>
      <c r="C69" s="548"/>
      <c r="D69" s="548"/>
      <c r="E69" s="548"/>
      <c r="F69" s="550">
        <f t="shared" si="3"/>
        <v>0</v>
      </c>
    </row>
    <row r="70" spans="1:6" ht="12.75">
      <c r="A70" s="66">
        <v>8</v>
      </c>
      <c r="B70" s="67"/>
      <c r="C70" s="548"/>
      <c r="D70" s="548"/>
      <c r="E70" s="548"/>
      <c r="F70" s="550">
        <f t="shared" si="3"/>
        <v>0</v>
      </c>
    </row>
    <row r="71" spans="1:6" ht="12.75">
      <c r="A71" s="66">
        <v>9</v>
      </c>
      <c r="B71" s="67"/>
      <c r="C71" s="548"/>
      <c r="D71" s="548"/>
      <c r="E71" s="548"/>
      <c r="F71" s="550">
        <f t="shared" si="3"/>
        <v>0</v>
      </c>
    </row>
    <row r="72" spans="1:6" ht="12.75">
      <c r="A72" s="66">
        <v>10</v>
      </c>
      <c r="B72" s="67"/>
      <c r="C72" s="548"/>
      <c r="D72" s="548"/>
      <c r="E72" s="548"/>
      <c r="F72" s="550">
        <f t="shared" si="3"/>
        <v>0</v>
      </c>
    </row>
    <row r="73" spans="1:6" ht="12.75">
      <c r="A73" s="66">
        <v>11</v>
      </c>
      <c r="B73" s="67"/>
      <c r="C73" s="548"/>
      <c r="D73" s="548"/>
      <c r="E73" s="548"/>
      <c r="F73" s="550">
        <f t="shared" si="3"/>
        <v>0</v>
      </c>
    </row>
    <row r="74" spans="1:6" ht="12.75">
      <c r="A74" s="66">
        <v>12</v>
      </c>
      <c r="B74" s="67"/>
      <c r="C74" s="548"/>
      <c r="D74" s="548"/>
      <c r="E74" s="548"/>
      <c r="F74" s="550">
        <f t="shared" si="3"/>
        <v>0</v>
      </c>
    </row>
    <row r="75" spans="1:6" ht="12.75">
      <c r="A75" s="66">
        <v>13</v>
      </c>
      <c r="B75" s="67"/>
      <c r="C75" s="548"/>
      <c r="D75" s="548"/>
      <c r="E75" s="548"/>
      <c r="F75" s="550">
        <f t="shared" si="3"/>
        <v>0</v>
      </c>
    </row>
    <row r="76" spans="1:6" ht="12" customHeight="1">
      <c r="A76" s="66">
        <v>14</v>
      </c>
      <c r="B76" s="67"/>
      <c r="C76" s="548"/>
      <c r="D76" s="548"/>
      <c r="E76" s="548"/>
      <c r="F76" s="550">
        <f t="shared" si="3"/>
        <v>0</v>
      </c>
    </row>
    <row r="77" spans="1:6" ht="12.75">
      <c r="A77" s="66">
        <v>15</v>
      </c>
      <c r="B77" s="67"/>
      <c r="C77" s="548"/>
      <c r="D77" s="548"/>
      <c r="E77" s="548"/>
      <c r="F77" s="550">
        <f t="shared" si="3"/>
        <v>0</v>
      </c>
    </row>
    <row r="78" spans="1:16" ht="14.25" customHeight="1">
      <c r="A78" s="68" t="s">
        <v>838</v>
      </c>
      <c r="B78" s="69" t="s">
        <v>839</v>
      </c>
      <c r="C78" s="534">
        <f>SUM(C63:C77)</f>
        <v>30</v>
      </c>
      <c r="D78" s="534"/>
      <c r="E78" s="534">
        <f>SUM(E63:E77)</f>
        <v>0</v>
      </c>
      <c r="F78" s="549">
        <f>SUM(F63:F77)</f>
        <v>30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71" t="s">
        <v>840</v>
      </c>
      <c r="B79" s="69" t="s">
        <v>841</v>
      </c>
      <c r="C79" s="534">
        <f>C78+C61+C44+C27</f>
        <v>283</v>
      </c>
      <c r="D79" s="534"/>
      <c r="E79" s="534">
        <f>E78+E61+E44+E27</f>
        <v>0</v>
      </c>
      <c r="F79" s="549">
        <f>F78+F61+F44+F27</f>
        <v>283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64" t="s">
        <v>842</v>
      </c>
      <c r="B80" s="69"/>
      <c r="C80" s="534"/>
      <c r="D80" s="534"/>
      <c r="E80" s="534"/>
      <c r="F80" s="549"/>
    </row>
    <row r="81" spans="1:6" ht="14.25" customHeight="1">
      <c r="A81" s="66" t="s">
        <v>829</v>
      </c>
      <c r="B81" s="70"/>
      <c r="C81" s="534"/>
      <c r="D81" s="534"/>
      <c r="E81" s="534"/>
      <c r="F81" s="549"/>
    </row>
    <row r="82" spans="1:6" ht="12.75">
      <c r="A82" s="66" t="s">
        <v>830</v>
      </c>
      <c r="B82" s="70"/>
      <c r="C82" s="548"/>
      <c r="D82" s="548"/>
      <c r="E82" s="548"/>
      <c r="F82" s="550">
        <f>C82-E82</f>
        <v>0</v>
      </c>
    </row>
    <row r="83" spans="1:6" ht="12.75">
      <c r="A83" s="66" t="s">
        <v>831</v>
      </c>
      <c r="B83" s="70"/>
      <c r="C83" s="548"/>
      <c r="D83" s="548"/>
      <c r="E83" s="548"/>
      <c r="F83" s="550">
        <f aca="true" t="shared" si="4" ref="F83:F96">C83-E83</f>
        <v>0</v>
      </c>
    </row>
    <row r="84" spans="1:6" ht="12.75">
      <c r="A84" s="66" t="s">
        <v>549</v>
      </c>
      <c r="B84" s="70"/>
      <c r="C84" s="548"/>
      <c r="D84" s="548"/>
      <c r="E84" s="548"/>
      <c r="F84" s="550">
        <f t="shared" si="4"/>
        <v>0</v>
      </c>
    </row>
    <row r="85" spans="1:6" ht="12.75">
      <c r="A85" s="66" t="s">
        <v>552</v>
      </c>
      <c r="B85" s="70"/>
      <c r="C85" s="548"/>
      <c r="D85" s="548"/>
      <c r="E85" s="548"/>
      <c r="F85" s="550">
        <f t="shared" si="4"/>
        <v>0</v>
      </c>
    </row>
    <row r="86" spans="1:6" ht="12.75">
      <c r="A86" s="66">
        <v>5</v>
      </c>
      <c r="B86" s="67"/>
      <c r="C86" s="548"/>
      <c r="D86" s="548"/>
      <c r="E86" s="548"/>
      <c r="F86" s="550">
        <f t="shared" si="4"/>
        <v>0</v>
      </c>
    </row>
    <row r="87" spans="1:6" ht="12.75">
      <c r="A87" s="66">
        <v>6</v>
      </c>
      <c r="B87" s="67"/>
      <c r="C87" s="548"/>
      <c r="D87" s="548"/>
      <c r="E87" s="548"/>
      <c r="F87" s="550">
        <f t="shared" si="4"/>
        <v>0</v>
      </c>
    </row>
    <row r="88" spans="1:6" ht="12.75">
      <c r="A88" s="66">
        <v>7</v>
      </c>
      <c r="B88" s="67"/>
      <c r="C88" s="548"/>
      <c r="D88" s="548"/>
      <c r="E88" s="548"/>
      <c r="F88" s="550">
        <f t="shared" si="4"/>
        <v>0</v>
      </c>
    </row>
    <row r="89" spans="1:6" ht="12.75">
      <c r="A89" s="66">
        <v>8</v>
      </c>
      <c r="B89" s="67"/>
      <c r="C89" s="548"/>
      <c r="D89" s="548"/>
      <c r="E89" s="548"/>
      <c r="F89" s="550">
        <f t="shared" si="4"/>
        <v>0</v>
      </c>
    </row>
    <row r="90" spans="1:6" ht="12" customHeight="1">
      <c r="A90" s="66">
        <v>9</v>
      </c>
      <c r="B90" s="67"/>
      <c r="C90" s="548"/>
      <c r="D90" s="548"/>
      <c r="E90" s="548"/>
      <c r="F90" s="550">
        <f t="shared" si="4"/>
        <v>0</v>
      </c>
    </row>
    <row r="91" spans="1:6" ht="12.75">
      <c r="A91" s="66">
        <v>10</v>
      </c>
      <c r="B91" s="67"/>
      <c r="C91" s="548"/>
      <c r="D91" s="548"/>
      <c r="E91" s="548"/>
      <c r="F91" s="550">
        <f t="shared" si="4"/>
        <v>0</v>
      </c>
    </row>
    <row r="92" spans="1:6" ht="12.75">
      <c r="A92" s="66">
        <v>11</v>
      </c>
      <c r="B92" s="67"/>
      <c r="C92" s="548"/>
      <c r="D92" s="548"/>
      <c r="E92" s="548"/>
      <c r="F92" s="550">
        <f t="shared" si="4"/>
        <v>0</v>
      </c>
    </row>
    <row r="93" spans="1:6" ht="12.75">
      <c r="A93" s="66">
        <v>12</v>
      </c>
      <c r="B93" s="67"/>
      <c r="C93" s="548"/>
      <c r="D93" s="548"/>
      <c r="E93" s="548"/>
      <c r="F93" s="550">
        <f t="shared" si="4"/>
        <v>0</v>
      </c>
    </row>
    <row r="94" spans="1:6" ht="12.75">
      <c r="A94" s="66">
        <v>13</v>
      </c>
      <c r="B94" s="67"/>
      <c r="C94" s="548"/>
      <c r="D94" s="548"/>
      <c r="E94" s="548"/>
      <c r="F94" s="550">
        <f t="shared" si="4"/>
        <v>0</v>
      </c>
    </row>
    <row r="95" spans="1:6" ht="12" customHeight="1">
      <c r="A95" s="66">
        <v>14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15</v>
      </c>
      <c r="B96" s="67"/>
      <c r="C96" s="548"/>
      <c r="D96" s="548"/>
      <c r="E96" s="548"/>
      <c r="F96" s="550">
        <f t="shared" si="4"/>
        <v>0</v>
      </c>
    </row>
    <row r="97" spans="1:16" ht="15" customHeight="1">
      <c r="A97" s="68" t="s">
        <v>564</v>
      </c>
      <c r="B97" s="69" t="s">
        <v>843</v>
      </c>
      <c r="C97" s="534">
        <f>SUM(C82:C96)</f>
        <v>0</v>
      </c>
      <c r="D97" s="534"/>
      <c r="E97" s="534">
        <f>SUM(E82:E96)</f>
        <v>0</v>
      </c>
      <c r="F97" s="549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66" t="s">
        <v>833</v>
      </c>
      <c r="B98" s="70"/>
      <c r="C98" s="534"/>
      <c r="D98" s="534"/>
      <c r="E98" s="534"/>
      <c r="F98" s="549"/>
    </row>
    <row r="99" spans="1:6" ht="12.75">
      <c r="A99" s="66" t="s">
        <v>543</v>
      </c>
      <c r="B99" s="70"/>
      <c r="C99" s="548"/>
      <c r="D99" s="548"/>
      <c r="E99" s="548"/>
      <c r="F99" s="550">
        <f>C99-E99</f>
        <v>0</v>
      </c>
    </row>
    <row r="100" spans="1:6" ht="12.75">
      <c r="A100" s="66" t="s">
        <v>546</v>
      </c>
      <c r="B100" s="70"/>
      <c r="C100" s="548"/>
      <c r="D100" s="548"/>
      <c r="E100" s="548"/>
      <c r="F100" s="550">
        <f aca="true" t="shared" si="5" ref="F100:F113">C100-E100</f>
        <v>0</v>
      </c>
    </row>
    <row r="101" spans="1:6" ht="12.75">
      <c r="A101" s="66" t="s">
        <v>549</v>
      </c>
      <c r="B101" s="70"/>
      <c r="C101" s="548"/>
      <c r="D101" s="548"/>
      <c r="E101" s="548"/>
      <c r="F101" s="550">
        <f t="shared" si="5"/>
        <v>0</v>
      </c>
    </row>
    <row r="102" spans="1:6" ht="12.75">
      <c r="A102" s="66" t="s">
        <v>552</v>
      </c>
      <c r="B102" s="70"/>
      <c r="C102" s="548"/>
      <c r="D102" s="548"/>
      <c r="E102" s="548"/>
      <c r="F102" s="550">
        <f t="shared" si="5"/>
        <v>0</v>
      </c>
    </row>
    <row r="103" spans="1:6" ht="12.75">
      <c r="A103" s="66">
        <v>5</v>
      </c>
      <c r="B103" s="67"/>
      <c r="C103" s="548"/>
      <c r="D103" s="548"/>
      <c r="E103" s="548"/>
      <c r="F103" s="550">
        <f t="shared" si="5"/>
        <v>0</v>
      </c>
    </row>
    <row r="104" spans="1:6" ht="12.75">
      <c r="A104" s="66">
        <v>6</v>
      </c>
      <c r="B104" s="67"/>
      <c r="C104" s="548"/>
      <c r="D104" s="548"/>
      <c r="E104" s="548"/>
      <c r="F104" s="550">
        <f t="shared" si="5"/>
        <v>0</v>
      </c>
    </row>
    <row r="105" spans="1:6" ht="12.75">
      <c r="A105" s="66">
        <v>7</v>
      </c>
      <c r="B105" s="67"/>
      <c r="C105" s="548"/>
      <c r="D105" s="548"/>
      <c r="E105" s="548"/>
      <c r="F105" s="550">
        <f t="shared" si="5"/>
        <v>0</v>
      </c>
    </row>
    <row r="106" spans="1:6" ht="12.75">
      <c r="A106" s="66">
        <v>8</v>
      </c>
      <c r="B106" s="67"/>
      <c r="C106" s="548"/>
      <c r="D106" s="548"/>
      <c r="E106" s="548"/>
      <c r="F106" s="550">
        <f t="shared" si="5"/>
        <v>0</v>
      </c>
    </row>
    <row r="107" spans="1:6" ht="12" customHeight="1">
      <c r="A107" s="66">
        <v>9</v>
      </c>
      <c r="B107" s="67"/>
      <c r="C107" s="548"/>
      <c r="D107" s="548"/>
      <c r="E107" s="548"/>
      <c r="F107" s="550">
        <f t="shared" si="5"/>
        <v>0</v>
      </c>
    </row>
    <row r="108" spans="1:6" ht="12.75">
      <c r="A108" s="66">
        <v>10</v>
      </c>
      <c r="B108" s="67"/>
      <c r="C108" s="548"/>
      <c r="D108" s="548"/>
      <c r="E108" s="548"/>
      <c r="F108" s="550">
        <f t="shared" si="5"/>
        <v>0</v>
      </c>
    </row>
    <row r="109" spans="1:6" ht="12.75">
      <c r="A109" s="66">
        <v>11</v>
      </c>
      <c r="B109" s="67"/>
      <c r="C109" s="548"/>
      <c r="D109" s="548"/>
      <c r="E109" s="548"/>
      <c r="F109" s="550">
        <f t="shared" si="5"/>
        <v>0</v>
      </c>
    </row>
    <row r="110" spans="1:6" ht="12.75">
      <c r="A110" s="66">
        <v>12</v>
      </c>
      <c r="B110" s="67"/>
      <c r="C110" s="548"/>
      <c r="D110" s="548"/>
      <c r="E110" s="548"/>
      <c r="F110" s="550">
        <f t="shared" si="5"/>
        <v>0</v>
      </c>
    </row>
    <row r="111" spans="1:6" ht="12.75">
      <c r="A111" s="66">
        <v>13</v>
      </c>
      <c r="B111" s="67"/>
      <c r="C111" s="548"/>
      <c r="D111" s="548"/>
      <c r="E111" s="548"/>
      <c r="F111" s="550">
        <f t="shared" si="5"/>
        <v>0</v>
      </c>
    </row>
    <row r="112" spans="1:6" ht="12" customHeight="1">
      <c r="A112" s="66">
        <v>14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15</v>
      </c>
      <c r="B113" s="67"/>
      <c r="C113" s="548"/>
      <c r="D113" s="548"/>
      <c r="E113" s="548"/>
      <c r="F113" s="550">
        <f t="shared" si="5"/>
        <v>0</v>
      </c>
    </row>
    <row r="114" spans="1:16" ht="11.25" customHeight="1">
      <c r="A114" s="68" t="s">
        <v>581</v>
      </c>
      <c r="B114" s="69" t="s">
        <v>844</v>
      </c>
      <c r="C114" s="534">
        <f>SUM(C99:C113)</f>
        <v>0</v>
      </c>
      <c r="D114" s="534"/>
      <c r="E114" s="534">
        <f>SUM(E99:E113)</f>
        <v>0</v>
      </c>
      <c r="F114" s="549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15" customHeight="1">
      <c r="A115" s="66" t="s">
        <v>835</v>
      </c>
      <c r="B115" s="70"/>
      <c r="C115" s="534"/>
      <c r="D115" s="534"/>
      <c r="E115" s="534"/>
      <c r="F115" s="549"/>
    </row>
    <row r="116" spans="1:6" ht="12.75">
      <c r="A116" s="66" t="s">
        <v>543</v>
      </c>
      <c r="B116" s="70"/>
      <c r="C116" s="548"/>
      <c r="D116" s="548"/>
      <c r="E116" s="548"/>
      <c r="F116" s="550">
        <f>C116-E116</f>
        <v>0</v>
      </c>
    </row>
    <row r="117" spans="1:6" ht="12.75">
      <c r="A117" s="66" t="s">
        <v>546</v>
      </c>
      <c r="B117" s="70"/>
      <c r="C117" s="548"/>
      <c r="D117" s="548"/>
      <c r="E117" s="548"/>
      <c r="F117" s="550">
        <f aca="true" t="shared" si="6" ref="F117:F130">C117-E117</f>
        <v>0</v>
      </c>
    </row>
    <row r="118" spans="1:6" ht="12.75">
      <c r="A118" s="66" t="s">
        <v>549</v>
      </c>
      <c r="B118" s="70"/>
      <c r="C118" s="548"/>
      <c r="D118" s="548"/>
      <c r="E118" s="548"/>
      <c r="F118" s="550">
        <f t="shared" si="6"/>
        <v>0</v>
      </c>
    </row>
    <row r="119" spans="1:6" ht="12.75">
      <c r="A119" s="66" t="s">
        <v>552</v>
      </c>
      <c r="B119" s="70"/>
      <c r="C119" s="548"/>
      <c r="D119" s="548"/>
      <c r="E119" s="548"/>
      <c r="F119" s="550">
        <f t="shared" si="6"/>
        <v>0</v>
      </c>
    </row>
    <row r="120" spans="1:6" ht="12.75">
      <c r="A120" s="66">
        <v>5</v>
      </c>
      <c r="B120" s="67"/>
      <c r="C120" s="548"/>
      <c r="D120" s="548"/>
      <c r="E120" s="548"/>
      <c r="F120" s="550">
        <f t="shared" si="6"/>
        <v>0</v>
      </c>
    </row>
    <row r="121" spans="1:6" ht="12.75">
      <c r="A121" s="66">
        <v>6</v>
      </c>
      <c r="B121" s="67"/>
      <c r="C121" s="548"/>
      <c r="D121" s="548"/>
      <c r="E121" s="548"/>
      <c r="F121" s="550">
        <f t="shared" si="6"/>
        <v>0</v>
      </c>
    </row>
    <row r="122" spans="1:6" ht="12.75">
      <c r="A122" s="66">
        <v>7</v>
      </c>
      <c r="B122" s="67"/>
      <c r="C122" s="548"/>
      <c r="D122" s="548"/>
      <c r="E122" s="548"/>
      <c r="F122" s="550">
        <f t="shared" si="6"/>
        <v>0</v>
      </c>
    </row>
    <row r="123" spans="1:6" ht="12.75">
      <c r="A123" s="66">
        <v>8</v>
      </c>
      <c r="B123" s="67"/>
      <c r="C123" s="548"/>
      <c r="D123" s="548"/>
      <c r="E123" s="548"/>
      <c r="F123" s="550">
        <f t="shared" si="6"/>
        <v>0</v>
      </c>
    </row>
    <row r="124" spans="1:6" ht="12" customHeight="1">
      <c r="A124" s="66">
        <v>9</v>
      </c>
      <c r="B124" s="67"/>
      <c r="C124" s="548"/>
      <c r="D124" s="548"/>
      <c r="E124" s="548"/>
      <c r="F124" s="550">
        <f t="shared" si="6"/>
        <v>0</v>
      </c>
    </row>
    <row r="125" spans="1:6" ht="12.75">
      <c r="A125" s="66">
        <v>10</v>
      </c>
      <c r="B125" s="67"/>
      <c r="C125" s="548"/>
      <c r="D125" s="548"/>
      <c r="E125" s="548"/>
      <c r="F125" s="550">
        <f t="shared" si="6"/>
        <v>0</v>
      </c>
    </row>
    <row r="126" spans="1:6" ht="12.75">
      <c r="A126" s="66">
        <v>11</v>
      </c>
      <c r="B126" s="67"/>
      <c r="C126" s="548"/>
      <c r="D126" s="548"/>
      <c r="E126" s="548"/>
      <c r="F126" s="550">
        <f t="shared" si="6"/>
        <v>0</v>
      </c>
    </row>
    <row r="127" spans="1:6" ht="12.75">
      <c r="A127" s="66">
        <v>12</v>
      </c>
      <c r="B127" s="67"/>
      <c r="C127" s="548"/>
      <c r="D127" s="548"/>
      <c r="E127" s="548"/>
      <c r="F127" s="550">
        <f t="shared" si="6"/>
        <v>0</v>
      </c>
    </row>
    <row r="128" spans="1:6" ht="12.75">
      <c r="A128" s="66">
        <v>13</v>
      </c>
      <c r="B128" s="67"/>
      <c r="C128" s="548"/>
      <c r="D128" s="548"/>
      <c r="E128" s="548"/>
      <c r="F128" s="550">
        <f t="shared" si="6"/>
        <v>0</v>
      </c>
    </row>
    <row r="129" spans="1:6" ht="12" customHeight="1">
      <c r="A129" s="66">
        <v>14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15</v>
      </c>
      <c r="B130" s="67"/>
      <c r="C130" s="548"/>
      <c r="D130" s="548"/>
      <c r="E130" s="548"/>
      <c r="F130" s="550">
        <f t="shared" si="6"/>
        <v>0</v>
      </c>
    </row>
    <row r="131" spans="1:16" ht="15.75" customHeight="1">
      <c r="A131" s="68" t="s">
        <v>600</v>
      </c>
      <c r="B131" s="69" t="s">
        <v>845</v>
      </c>
      <c r="C131" s="534">
        <f>SUM(C116:C130)</f>
        <v>0</v>
      </c>
      <c r="D131" s="534"/>
      <c r="E131" s="534">
        <f>SUM(E116:E130)</f>
        <v>0</v>
      </c>
      <c r="F131" s="549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66" t="s">
        <v>837</v>
      </c>
      <c r="B132" s="70"/>
      <c r="C132" s="534"/>
      <c r="D132" s="534"/>
      <c r="E132" s="534"/>
      <c r="F132" s="549"/>
    </row>
    <row r="133" spans="1:6" ht="12.75">
      <c r="A133" s="66" t="s">
        <v>543</v>
      </c>
      <c r="B133" s="70"/>
      <c r="C133" s="548"/>
      <c r="D133" s="548"/>
      <c r="E133" s="548"/>
      <c r="F133" s="550">
        <f>C133-E133</f>
        <v>0</v>
      </c>
    </row>
    <row r="134" spans="1:6" ht="12.75">
      <c r="A134" s="66" t="s">
        <v>546</v>
      </c>
      <c r="B134" s="70"/>
      <c r="C134" s="548"/>
      <c r="D134" s="548"/>
      <c r="E134" s="548"/>
      <c r="F134" s="550">
        <f aca="true" t="shared" si="7" ref="F134:F147">C134-E134</f>
        <v>0</v>
      </c>
    </row>
    <row r="135" spans="1:6" ht="12.75">
      <c r="A135" s="66" t="s">
        <v>549</v>
      </c>
      <c r="B135" s="70"/>
      <c r="C135" s="548"/>
      <c r="D135" s="548"/>
      <c r="E135" s="548"/>
      <c r="F135" s="550">
        <f t="shared" si="7"/>
        <v>0</v>
      </c>
    </row>
    <row r="136" spans="1:6" ht="12.75">
      <c r="A136" s="66" t="s">
        <v>552</v>
      </c>
      <c r="B136" s="70"/>
      <c r="C136" s="548"/>
      <c r="D136" s="548"/>
      <c r="E136" s="548"/>
      <c r="F136" s="550">
        <f t="shared" si="7"/>
        <v>0</v>
      </c>
    </row>
    <row r="137" spans="1:6" ht="12.75">
      <c r="A137" s="66">
        <v>5</v>
      </c>
      <c r="B137" s="67"/>
      <c r="C137" s="548"/>
      <c r="D137" s="548"/>
      <c r="E137" s="548"/>
      <c r="F137" s="550">
        <f t="shared" si="7"/>
        <v>0</v>
      </c>
    </row>
    <row r="138" spans="1:6" ht="12.75">
      <c r="A138" s="66">
        <v>6</v>
      </c>
      <c r="B138" s="67"/>
      <c r="C138" s="548"/>
      <c r="D138" s="548"/>
      <c r="E138" s="548"/>
      <c r="F138" s="550">
        <f t="shared" si="7"/>
        <v>0</v>
      </c>
    </row>
    <row r="139" spans="1:6" ht="12.75">
      <c r="A139" s="66">
        <v>7</v>
      </c>
      <c r="B139" s="67"/>
      <c r="C139" s="548"/>
      <c r="D139" s="548"/>
      <c r="E139" s="548"/>
      <c r="F139" s="550">
        <f t="shared" si="7"/>
        <v>0</v>
      </c>
    </row>
    <row r="140" spans="1:6" ht="12.75">
      <c r="A140" s="66">
        <v>8</v>
      </c>
      <c r="B140" s="67"/>
      <c r="C140" s="548"/>
      <c r="D140" s="548"/>
      <c r="E140" s="548"/>
      <c r="F140" s="550">
        <f t="shared" si="7"/>
        <v>0</v>
      </c>
    </row>
    <row r="141" spans="1:6" ht="12" customHeight="1">
      <c r="A141" s="66">
        <v>9</v>
      </c>
      <c r="B141" s="67"/>
      <c r="C141" s="548"/>
      <c r="D141" s="548"/>
      <c r="E141" s="548"/>
      <c r="F141" s="550">
        <f t="shared" si="7"/>
        <v>0</v>
      </c>
    </row>
    <row r="142" spans="1:6" ht="12.75">
      <c r="A142" s="66">
        <v>10</v>
      </c>
      <c r="B142" s="67"/>
      <c r="C142" s="548"/>
      <c r="D142" s="548"/>
      <c r="E142" s="548"/>
      <c r="F142" s="550">
        <f t="shared" si="7"/>
        <v>0</v>
      </c>
    </row>
    <row r="143" spans="1:6" ht="12.75">
      <c r="A143" s="66">
        <v>11</v>
      </c>
      <c r="B143" s="67"/>
      <c r="C143" s="548"/>
      <c r="D143" s="548"/>
      <c r="E143" s="548"/>
      <c r="F143" s="550">
        <f t="shared" si="7"/>
        <v>0</v>
      </c>
    </row>
    <row r="144" spans="1:6" ht="12.75">
      <c r="A144" s="66">
        <v>12</v>
      </c>
      <c r="B144" s="67"/>
      <c r="C144" s="548"/>
      <c r="D144" s="548"/>
      <c r="E144" s="548"/>
      <c r="F144" s="550">
        <f t="shared" si="7"/>
        <v>0</v>
      </c>
    </row>
    <row r="145" spans="1:6" ht="12.75">
      <c r="A145" s="66">
        <v>13</v>
      </c>
      <c r="B145" s="67"/>
      <c r="C145" s="548"/>
      <c r="D145" s="548"/>
      <c r="E145" s="548"/>
      <c r="F145" s="550">
        <f t="shared" si="7"/>
        <v>0</v>
      </c>
    </row>
    <row r="146" spans="1:6" ht="12" customHeight="1">
      <c r="A146" s="66">
        <v>14</v>
      </c>
      <c r="B146" s="67"/>
      <c r="C146" s="548"/>
      <c r="D146" s="548"/>
      <c r="E146" s="548"/>
      <c r="F146" s="550">
        <f t="shared" si="7"/>
        <v>0</v>
      </c>
    </row>
    <row r="147" spans="1:6" ht="12.75">
      <c r="A147" s="66">
        <v>15</v>
      </c>
      <c r="B147" s="67"/>
      <c r="C147" s="548"/>
      <c r="D147" s="548"/>
      <c r="E147" s="548"/>
      <c r="F147" s="550">
        <f t="shared" si="7"/>
        <v>0</v>
      </c>
    </row>
    <row r="148" spans="1:16" ht="17.25" customHeight="1">
      <c r="A148" s="68" t="s">
        <v>838</v>
      </c>
      <c r="B148" s="69" t="s">
        <v>846</v>
      </c>
      <c r="C148" s="534">
        <f>SUM(C133:C147)</f>
        <v>0</v>
      </c>
      <c r="D148" s="534"/>
      <c r="E148" s="534">
        <f>SUM(E133:E147)</f>
        <v>0</v>
      </c>
      <c r="F148" s="549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71" t="s">
        <v>847</v>
      </c>
      <c r="B149" s="69" t="s">
        <v>848</v>
      </c>
      <c r="C149" s="534">
        <f>C148+C131+C114+C97</f>
        <v>0</v>
      </c>
      <c r="D149" s="534"/>
      <c r="E149" s="534">
        <f>E148+E131+E114+E97</f>
        <v>0</v>
      </c>
      <c r="F149" s="549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8" t="s">
        <v>874</v>
      </c>
      <c r="B151" s="559"/>
      <c r="C151" s="639" t="s">
        <v>849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856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2010-10-29T13:08:53Z</cp:lastPrinted>
  <dcterms:created xsi:type="dcterms:W3CDTF">2000-06-29T12:02:40Z</dcterms:created>
  <dcterms:modified xsi:type="dcterms:W3CDTF">2010-10-29T13:16:59Z</dcterms:modified>
  <cp:category/>
  <cp:version/>
  <cp:contentType/>
  <cp:contentStatus/>
</cp:coreProperties>
</file>