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70" windowWidth="25170" windowHeight="7620" tabRatio="578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<sst xmlns="http://schemas.openxmlformats.org/spreadsheetml/2006/main" count="4295" uniqueCount="1007">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</sst>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43555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43579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31.03.2019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47797</v>
      </c>
      <c r="D6" s="673">
        <f aca="true" t="shared" si="0" ref="D6:D15">C6-E6</f>
        <v>0</v>
      </c>
      <c r="E6" s="672">
        <f>'1-Баланс'!G95</f>
        <v>47797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39388</v>
      </c>
      <c r="D7" s="673">
        <f t="shared" si="0"/>
        <v>34606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778</v>
      </c>
      <c r="D8" s="673">
        <f t="shared" si="0"/>
        <v>1556</v>
      </c>
      <c r="E8" s="672">
        <f>ABS('2-Отчет за доходите'!C44)-ABS('2-Отчет за доходите'!G44)</f>
        <v>-778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158</v>
      </c>
      <c r="D10" s="673">
        <f t="shared" si="0"/>
        <v>0</v>
      </c>
      <c r="E10" s="672">
        <f>'3-Отчет за паричния поток'!C46</f>
        <v>158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39388</v>
      </c>
      <c r="D11" s="673">
        <f t="shared" si="0"/>
        <v>0</v>
      </c>
      <c r="E11" s="672">
        <f>'4-Отчет за собствения капитал'!L34</f>
        <v>39388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3484</v>
      </c>
      <c r="D12" s="673">
        <f t="shared" si="0"/>
        <v>0</v>
      </c>
      <c r="E12" s="672">
        <f>'Справка 5'!C27+'Справка 5'!C97</f>
        <v>3484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0.41120507399577166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0.01975220879455672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0.09251991913426091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0.016277172207460718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0.7193362193362194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2.0541795665634677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1.965587044534413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0.018814003334127173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0.018814003334127173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0.10811428571428572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0.03958407431428751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0.0002791949034239448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0.21349141870620494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0.17593154382074186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3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7.616532954199249E-05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0.023069207622868605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182.80434782608697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239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516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12897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3970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16873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9461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9461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30546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11141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2937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79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1987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16349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146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741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17251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47797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34839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545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1116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-778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39388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7416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3841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2177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520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7880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495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23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8398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47797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1156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1256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2766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2772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2772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2772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1892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1892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99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1994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778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1994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778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778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778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2608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-1164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-1277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-447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-208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452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177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-123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-778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338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338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-778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39388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39388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40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44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179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1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180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224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769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656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1526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12897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3972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17603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3484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3484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22721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769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656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1526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12897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3972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17603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3484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3484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22721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15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19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43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518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75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417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1010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728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730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1740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518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75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417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1010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728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730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1740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251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26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239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516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12897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6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3970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16873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3484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3484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20981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9461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9461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9461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11141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1033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2937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79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1987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1987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16349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25914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11141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610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1033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2937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79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1987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1987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16349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16349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9461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9461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9461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9565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3841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3566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3575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2177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139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520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7880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7891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3841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3566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3623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2177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495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139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520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7928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7928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-48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-48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-48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-37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251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239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516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12897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6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34839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3962+8</f>
        <v>3970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16873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545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1116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-778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-233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3484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39388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3484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9461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9461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30546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11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7416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3841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2177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>
        <v>124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1015-520</f>
        <v>495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520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11141</v>
      </c>
      <c r="D68" s="197">
        <v>10988</v>
      </c>
      <c r="E68" s="89" t="s">
        <v>212</v>
      </c>
      <c r="F68" s="93" t="s">
        <v>213</v>
      </c>
      <c r="G68" s="197">
        <v>259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2937</v>
      </c>
      <c r="D69" s="197">
        <v>2846</v>
      </c>
      <c r="E69" s="201" t="s">
        <v>79</v>
      </c>
      <c r="F69" s="93" t="s">
        <v>216</v>
      </c>
      <c r="G69" s="197">
        <f>7+446+7+4</f>
        <v>464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172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79</v>
      </c>
      <c r="D71" s="197">
        <v>78</v>
      </c>
      <c r="E71" s="474" t="s">
        <v>47</v>
      </c>
      <c r="F71" s="95" t="s">
        <v>223</v>
      </c>
      <c r="G71" s="597">
        <f>G59+G60+G61+G69+G70</f>
        <v>7880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2+1985</f>
        <v>1987</v>
      </c>
      <c r="D75" s="197">
        <v>2636</v>
      </c>
      <c r="E75" s="485" t="s">
        <v>160</v>
      </c>
      <c r="F75" s="95" t="s">
        <v>233</v>
      </c>
      <c r="G75" s="478">
        <v>495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16349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23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8398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146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158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741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17251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47797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47797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43579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37</v>
      </c>
      <c r="D12" s="316">
        <v>43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1156</v>
      </c>
      <c r="D13" s="316">
        <v>1055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43</v>
      </c>
      <c r="D14" s="316">
        <v>53</v>
      </c>
      <c r="E14" s="245" t="s">
        <v>285</v>
      </c>
      <c r="F14" s="240" t="s">
        <v>286</v>
      </c>
      <c r="G14" s="316">
        <v>1892</v>
      </c>
      <c r="H14" s="316">
        <v>1818</v>
      </c>
    </row>
    <row r="15" spans="1:8" ht="15.75">
      <c r="A15" s="194" t="s">
        <v>287</v>
      </c>
      <c r="B15" s="190" t="s">
        <v>288</v>
      </c>
      <c r="C15" s="316">
        <v>1256</v>
      </c>
      <c r="D15" s="316">
        <v>1201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221</v>
      </c>
      <c r="D16" s="316">
        <v>213</v>
      </c>
      <c r="E16" s="236" t="s">
        <v>52</v>
      </c>
      <c r="F16" s="264" t="s">
        <v>292</v>
      </c>
      <c r="G16" s="628">
        <f>SUM(G12:G15)</f>
        <v>1892</v>
      </c>
      <c r="H16" s="629">
        <f>SUM(H12:H15)</f>
        <v>1818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</v>
      </c>
      <c r="H18" s="639">
        <v>31</v>
      </c>
    </row>
    <row r="19" spans="1:8" ht="15.75">
      <c r="A19" s="194" t="s">
        <v>299</v>
      </c>
      <c r="B19" s="190" t="s">
        <v>300</v>
      </c>
      <c r="C19" s="316">
        <v>53</v>
      </c>
      <c r="D19" s="316">
        <v>37</v>
      </c>
      <c r="E19" s="194" t="s">
        <v>301</v>
      </c>
      <c r="F19" s="237" t="s">
        <v>302</v>
      </c>
      <c r="G19" s="316"/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2766</v>
      </c>
      <c r="D22" s="629">
        <f>SUM(D12:D18)+D19</f>
        <v>2602</v>
      </c>
      <c r="E22" s="194" t="s">
        <v>309</v>
      </c>
      <c r="F22" s="237" t="s">
        <v>310</v>
      </c>
      <c r="G22" s="316">
        <v>99</v>
      </c>
      <c r="H22" s="317">
        <v>52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</v>
      </c>
    </row>
    <row r="25" spans="1:8" ht="31.5">
      <c r="A25" s="194" t="s">
        <v>316</v>
      </c>
      <c r="B25" s="237" t="s">
        <v>317</v>
      </c>
      <c r="C25" s="316">
        <v>3</v>
      </c>
      <c r="D25" s="316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>
        <v>3</v>
      </c>
    </row>
    <row r="27" spans="1:8" ht="31.5">
      <c r="A27" s="194" t="s">
        <v>324</v>
      </c>
      <c r="B27" s="237" t="s">
        <v>325</v>
      </c>
      <c r="C27" s="316"/>
      <c r="D27" s="316">
        <v>2</v>
      </c>
      <c r="E27" s="236" t="s">
        <v>104</v>
      </c>
      <c r="F27" s="238" t="s">
        <v>326</v>
      </c>
      <c r="G27" s="628">
        <f>SUM(G22:G26)</f>
        <v>99</v>
      </c>
      <c r="H27" s="629">
        <f>SUM(H22:H26)</f>
        <v>69</v>
      </c>
    </row>
    <row r="28" spans="1:8" ht="15.75">
      <c r="A28" s="194" t="s">
        <v>79</v>
      </c>
      <c r="B28" s="237" t="s">
        <v>327</v>
      </c>
      <c r="C28" s="316">
        <v>3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2772</v>
      </c>
      <c r="D31" s="635">
        <f>D29+D22</f>
        <v>2606</v>
      </c>
      <c r="E31" s="251" t="s">
        <v>824</v>
      </c>
      <c r="F31" s="266" t="s">
        <v>331</v>
      </c>
      <c r="G31" s="253">
        <f>G16+G18+G27</f>
        <v>1994</v>
      </c>
      <c r="H31" s="254">
        <f>H16+H18+H27</f>
        <v>1918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778</v>
      </c>
      <c r="H33" s="629">
        <f>IF((D31-H31)&gt;0,D31-H31,0)</f>
        <v>688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2772</v>
      </c>
      <c r="D36" s="637">
        <f>D31-D34+D35</f>
        <v>2606</v>
      </c>
      <c r="E36" s="262" t="s">
        <v>346</v>
      </c>
      <c r="F36" s="256" t="s">
        <v>347</v>
      </c>
      <c r="G36" s="267">
        <f>G35-G34+G31</f>
        <v>1994</v>
      </c>
      <c r="H36" s="268">
        <f>H35-H34+H31</f>
        <v>1918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778</v>
      </c>
      <c r="H37" s="254">
        <f>IF((D36-H36)&gt;0,D36-H36,0)</f>
        <v>688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778</v>
      </c>
      <c r="H42" s="244">
        <f>IF(H37&gt;0,IF(D38+H37&lt;0,0,D38+H37),IF(D37-D38&lt;0,D38-D37,0))</f>
        <v>688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778</v>
      </c>
      <c r="H44" s="268">
        <f>IF(D42=0,IF(H42-H43&gt;0,H42-H43+D43,0),IF(D42-D43&lt;0,D43-D42+H43,0))</f>
        <v>688</v>
      </c>
    </row>
    <row r="45" spans="1:8" ht="16.5" thickBot="1">
      <c r="A45" s="270" t="s">
        <v>371</v>
      </c>
      <c r="B45" s="271" t="s">
        <v>372</v>
      </c>
      <c r="C45" s="630">
        <f>C36+C38+C42</f>
        <v>2772</v>
      </c>
      <c r="D45" s="631">
        <f>D36+D38+D42</f>
        <v>2606</v>
      </c>
      <c r="E45" s="270" t="s">
        <v>373</v>
      </c>
      <c r="F45" s="272" t="s">
        <v>374</v>
      </c>
      <c r="G45" s="630">
        <f>G42+G36</f>
        <v>2772</v>
      </c>
      <c r="H45" s="631">
        <f>H42+H36</f>
        <v>2606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43579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2608</v>
      </c>
      <c r="D11" s="197">
        <v>1976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-1164</v>
      </c>
      <c r="D12" s="197">
        <v>-774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-1277</v>
      </c>
      <c r="D14" s="197">
        <v>-1236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-447</v>
      </c>
      <c r="D15" s="197">
        <v>-322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-297</v>
      </c>
      <c r="D21" s="658">
        <f>SUM(D11:D20)</f>
        <v>-361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-147</v>
      </c>
      <c r="D23" s="197">
        <v>-140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-208</v>
      </c>
      <c r="D25" s="197">
        <v>-282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452</v>
      </c>
      <c r="D26" s="197">
        <v>30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177</v>
      </c>
      <c r="D33" s="658">
        <f>SUM(D23:D32)</f>
        <v>-392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7">
        <v>-76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</v>
      </c>
      <c r="D43" s="660">
        <f>SUM(D35:D42)</f>
        <v>-76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-123</v>
      </c>
      <c r="D44" s="307">
        <f>D43+D33+D21</f>
        <v>-829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158</v>
      </c>
      <c r="D46" s="311">
        <f>D45+D44</f>
        <v>582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158</v>
      </c>
      <c r="D47" s="298">
        <v>582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43579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I44" sqref="I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3"/>
      <c r="B9" s="706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6"/>
      <c r="L9" s="716"/>
      <c r="M9" s="536" t="s">
        <v>825</v>
      </c>
      <c r="N9" s="532"/>
    </row>
    <row r="10" spans="1:14" s="533" customFormat="1" ht="31.5">
      <c r="A10" s="704"/>
      <c r="B10" s="707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-778</v>
      </c>
      <c r="J18" s="584">
        <f>+'1-Баланс'!G33</f>
        <v>0</v>
      </c>
      <c r="K18" s="585"/>
      <c r="L18" s="584">
        <f t="shared" si="1"/>
        <v>-778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338</v>
      </c>
      <c r="J31" s="652">
        <f t="shared" si="6"/>
        <v>-571</v>
      </c>
      <c r="K31" s="652">
        <f t="shared" si="6"/>
        <v>0</v>
      </c>
      <c r="L31" s="584">
        <f t="shared" si="1"/>
        <v>39388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338</v>
      </c>
      <c r="J34" s="587">
        <f t="shared" si="7"/>
        <v>-571</v>
      </c>
      <c r="K34" s="587">
        <f t="shared" si="7"/>
        <v>0</v>
      </c>
      <c r="L34" s="650">
        <f t="shared" si="1"/>
        <v>39388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43579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64" sqref="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3484</v>
      </c>
      <c r="D79" s="472"/>
      <c r="E79" s="472">
        <f>E78+E61+E44+E27</f>
        <v>0</v>
      </c>
      <c r="F79" s="472">
        <f>F78+F61+F44+F27</f>
        <v>3484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43579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4</v>
      </c>
      <c r="F13" s="328"/>
      <c r="G13" s="329">
        <f t="shared" si="2"/>
        <v>769</v>
      </c>
      <c r="H13" s="328"/>
      <c r="I13" s="328"/>
      <c r="J13" s="329">
        <f t="shared" si="3"/>
        <v>769</v>
      </c>
      <c r="K13" s="328">
        <v>503</v>
      </c>
      <c r="L13" s="328">
        <v>15</v>
      </c>
      <c r="M13" s="328"/>
      <c r="N13" s="329">
        <f t="shared" si="4"/>
        <v>518</v>
      </c>
      <c r="O13" s="328"/>
      <c r="P13" s="328"/>
      <c r="Q13" s="329">
        <f t="shared" si="0"/>
        <v>518</v>
      </c>
      <c r="R13" s="340">
        <f t="shared" si="1"/>
        <v>251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72</v>
      </c>
      <c r="L15" s="328">
        <v>3</v>
      </c>
      <c r="M15" s="328"/>
      <c r="N15" s="329">
        <f t="shared" si="4"/>
        <v>75</v>
      </c>
      <c r="O15" s="328"/>
      <c r="P15" s="328"/>
      <c r="Q15" s="329">
        <f t="shared" si="0"/>
        <v>75</v>
      </c>
      <c r="R15" s="340">
        <f t="shared" si="1"/>
        <v>26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40</v>
      </c>
      <c r="F16" s="328"/>
      <c r="G16" s="329">
        <f t="shared" si="2"/>
        <v>656</v>
      </c>
      <c r="H16" s="328"/>
      <c r="I16" s="328"/>
      <c r="J16" s="329">
        <f t="shared" si="3"/>
        <v>656</v>
      </c>
      <c r="K16" s="328">
        <v>398</v>
      </c>
      <c r="L16" s="328">
        <v>19</v>
      </c>
      <c r="M16" s="328"/>
      <c r="N16" s="329">
        <f t="shared" si="4"/>
        <v>417</v>
      </c>
      <c r="O16" s="328"/>
      <c r="P16" s="328"/>
      <c r="Q16" s="329">
        <f t="shared" si="0"/>
        <v>417</v>
      </c>
      <c r="R16" s="340">
        <f t="shared" si="1"/>
        <v>239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44</v>
      </c>
      <c r="F19" s="330">
        <f>SUM(F11:F18)</f>
        <v>0</v>
      </c>
      <c r="G19" s="329">
        <f t="shared" si="2"/>
        <v>1526</v>
      </c>
      <c r="H19" s="330">
        <f>SUM(H11:H18)</f>
        <v>0</v>
      </c>
      <c r="I19" s="330">
        <f>SUM(I11:I18)</f>
        <v>0</v>
      </c>
      <c r="J19" s="329">
        <f t="shared" si="3"/>
        <v>1526</v>
      </c>
      <c r="K19" s="330">
        <f>SUM(K11:K18)</f>
        <v>973</v>
      </c>
      <c r="L19" s="330">
        <f>SUM(L11:L18)</f>
        <v>37</v>
      </c>
      <c r="M19" s="330">
        <f>SUM(M11:M18)</f>
        <v>0</v>
      </c>
      <c r="N19" s="329">
        <f t="shared" si="4"/>
        <v>1010</v>
      </c>
      <c r="O19" s="330">
        <f>SUM(O11:O18)</f>
        <v>0</v>
      </c>
      <c r="P19" s="330">
        <f>SUM(P11:P18)</f>
        <v>0</v>
      </c>
      <c r="Q19" s="329">
        <f t="shared" si="0"/>
        <v>1010</v>
      </c>
      <c r="R19" s="340">
        <f t="shared" si="1"/>
        <v>516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179</v>
      </c>
      <c r="F23" s="328"/>
      <c r="G23" s="329">
        <f t="shared" si="2"/>
        <v>12897</v>
      </c>
      <c r="H23" s="328"/>
      <c r="I23" s="328"/>
      <c r="J23" s="329">
        <f t="shared" si="3"/>
        <v>12897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12897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/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723</v>
      </c>
      <c r="L24" s="328">
        <v>5</v>
      </c>
      <c r="M24" s="328"/>
      <c r="N24" s="329">
        <f t="shared" si="4"/>
        <v>728</v>
      </c>
      <c r="O24" s="328"/>
      <c r="P24" s="328"/>
      <c r="Q24" s="329">
        <f t="shared" si="0"/>
        <v>728</v>
      </c>
      <c r="R24" s="340">
        <f t="shared" si="1"/>
        <v>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1</v>
      </c>
      <c r="F26" s="328"/>
      <c r="G26" s="329">
        <f t="shared" si="2"/>
        <v>3972</v>
      </c>
      <c r="H26" s="328"/>
      <c r="I26" s="328"/>
      <c r="J26" s="329">
        <f t="shared" si="3"/>
        <v>3972</v>
      </c>
      <c r="K26" s="328">
        <v>1</v>
      </c>
      <c r="L26" s="328">
        <v>1</v>
      </c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3970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180</v>
      </c>
      <c r="F27" s="332">
        <f t="shared" si="5"/>
        <v>0</v>
      </c>
      <c r="G27" s="333">
        <f t="shared" si="2"/>
        <v>17603</v>
      </c>
      <c r="H27" s="332">
        <f t="shared" si="5"/>
        <v>0</v>
      </c>
      <c r="I27" s="332">
        <f t="shared" si="5"/>
        <v>0</v>
      </c>
      <c r="J27" s="333">
        <f t="shared" si="3"/>
        <v>17603</v>
      </c>
      <c r="K27" s="332">
        <f t="shared" si="5"/>
        <v>724</v>
      </c>
      <c r="L27" s="332">
        <f t="shared" si="5"/>
        <v>6</v>
      </c>
      <c r="M27" s="332">
        <f t="shared" si="5"/>
        <v>0</v>
      </c>
      <c r="N27" s="333">
        <f t="shared" si="4"/>
        <v>730</v>
      </c>
      <c r="O27" s="332">
        <f t="shared" si="5"/>
        <v>0</v>
      </c>
      <c r="P27" s="332">
        <f t="shared" si="5"/>
        <v>0</v>
      </c>
      <c r="Q27" s="333">
        <f t="shared" si="0"/>
        <v>730</v>
      </c>
      <c r="R27" s="343">
        <f t="shared" si="1"/>
        <v>16873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3484</v>
      </c>
      <c r="H29" s="335">
        <f t="shared" si="6"/>
        <v>0</v>
      </c>
      <c r="I29" s="335">
        <f t="shared" si="6"/>
        <v>0</v>
      </c>
      <c r="J29" s="336">
        <f t="shared" si="3"/>
        <v>3484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/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3484</v>
      </c>
      <c r="H40" s="330">
        <f t="shared" si="10"/>
        <v>0</v>
      </c>
      <c r="I40" s="330">
        <f t="shared" si="10"/>
        <v>0</v>
      </c>
      <c r="J40" s="329">
        <f t="shared" si="3"/>
        <v>3484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224</v>
      </c>
      <c r="F42" s="349">
        <f aca="true" t="shared" si="11" ref="F42:R42">F19+F20+F21+F27+F40+F41</f>
        <v>0</v>
      </c>
      <c r="G42" s="349">
        <f t="shared" si="11"/>
        <v>22721</v>
      </c>
      <c r="H42" s="349">
        <f t="shared" si="11"/>
        <v>0</v>
      </c>
      <c r="I42" s="349">
        <f t="shared" si="11"/>
        <v>0</v>
      </c>
      <c r="J42" s="349">
        <f t="shared" si="11"/>
        <v>22721</v>
      </c>
      <c r="K42" s="349">
        <f t="shared" si="11"/>
        <v>1697</v>
      </c>
      <c r="L42" s="349">
        <f t="shared" si="11"/>
        <v>43</v>
      </c>
      <c r="M42" s="349">
        <f t="shared" si="11"/>
        <v>0</v>
      </c>
      <c r="N42" s="349">
        <f t="shared" si="11"/>
        <v>1740</v>
      </c>
      <c r="O42" s="349">
        <f t="shared" si="11"/>
        <v>0</v>
      </c>
      <c r="P42" s="349">
        <f t="shared" si="11"/>
        <v>0</v>
      </c>
      <c r="Q42" s="349">
        <f t="shared" si="11"/>
        <v>1740</v>
      </c>
      <c r="R42" s="350">
        <f t="shared" si="11"/>
        <v>20981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43579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2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9461</v>
      </c>
      <c r="D13" s="362">
        <f>SUM(D14:D16)</f>
        <v>0</v>
      </c>
      <c r="E13" s="369">
        <f>SUM(E14:E16)</f>
        <v>9461</v>
      </c>
      <c r="F13" s="133"/>
    </row>
    <row r="14" spans="1:6" ht="15.75">
      <c r="A14" s="370" t="s">
        <v>596</v>
      </c>
      <c r="B14" s="135" t="s">
        <v>597</v>
      </c>
      <c r="C14" s="368">
        <v>9461</v>
      </c>
      <c r="D14" s="368"/>
      <c r="E14" s="369">
        <f aca="true" t="shared" si="0" ref="E14:E44">C14-D14</f>
        <v>9461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9461</v>
      </c>
      <c r="D21" s="440">
        <f>D13+D17+D18</f>
        <v>0</v>
      </c>
      <c r="E21" s="441">
        <f>E13+E17+E18</f>
        <v>9461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11141</v>
      </c>
      <c r="D26" s="362">
        <f>SUM(D27:D29)</f>
        <v>11141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610</v>
      </c>
      <c r="D27" s="368">
        <v>610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1033</v>
      </c>
      <c r="D28" s="368">
        <v>1033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2937</v>
      </c>
      <c r="D30" s="368">
        <v>2937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172</v>
      </c>
      <c r="D31" s="368">
        <v>172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79</v>
      </c>
      <c r="D32" s="368">
        <v>79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1987</v>
      </c>
      <c r="D40" s="362">
        <f>SUM(D41:D44)</f>
        <v>1987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2+1985</f>
        <v>1987</v>
      </c>
      <c r="D44" s="368">
        <v>1987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16349</v>
      </c>
      <c r="D45" s="438">
        <f>D26+D30+D31+D33+D32+D34+D35+D40</f>
        <v>16349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25914</v>
      </c>
      <c r="D46" s="444">
        <f>D45+D23+D21+D11</f>
        <v>16349</v>
      </c>
      <c r="E46" s="445">
        <f>E45+E23+E21+E11</f>
        <v>9565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3841</v>
      </c>
      <c r="D73" s="137">
        <f>SUM(D74:D76)</f>
        <v>3841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275</v>
      </c>
      <c r="D74" s="197">
        <v>275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3566</v>
      </c>
      <c r="D76" s="197">
        <v>3566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3575</v>
      </c>
      <c r="D87" s="134">
        <f>SUM(D88:D92)+D96</f>
        <v>3623</v>
      </c>
      <c r="E87" s="134">
        <f>SUM(E88:E92)+E96</f>
        <v>-48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2177</v>
      </c>
      <c r="D89" s="197">
        <v>2177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124</v>
      </c>
      <c r="D90" s="197">
        <v>172</v>
      </c>
      <c r="E90" s="136">
        <f t="shared" si="1"/>
        <v>-48</v>
      </c>
      <c r="F90" s="196"/>
    </row>
    <row r="91" spans="1:6" ht="15.75">
      <c r="A91" s="370" t="s">
        <v>725</v>
      </c>
      <c r="B91" s="135" t="s">
        <v>726</v>
      </c>
      <c r="C91" s="197">
        <v>495</v>
      </c>
      <c r="D91" s="197">
        <v>495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259</v>
      </c>
      <c r="D92" s="138">
        <f>SUM(D93:D95)</f>
        <v>259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139</v>
      </c>
      <c r="D94" s="197">
        <v>139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259-139</f>
        <v>120</v>
      </c>
      <c r="D95" s="197">
        <v>120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520</v>
      </c>
      <c r="D96" s="197">
        <v>520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4+7+7+446</f>
        <v>464</v>
      </c>
      <c r="D97" s="197">
        <v>464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7880</v>
      </c>
      <c r="D98" s="433">
        <f>D87+D82+D77+D73+D97</f>
        <v>7928</v>
      </c>
      <c r="E98" s="433">
        <f>E87+E82+E77+E73+E97</f>
        <v>-48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7891</v>
      </c>
      <c r="D99" s="427">
        <f>D98+D70+D68</f>
        <v>7928</v>
      </c>
      <c r="E99" s="427">
        <f>E98+E70+E68</f>
        <v>-37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43579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43579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2019-04-27T12:52:38Z</dcterms:modified>
  <cp:category/>
  <cp:version/>
  <cp:contentType/>
  <cp:contentStatus/>
</cp:coreProperties>
</file>