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600" windowHeight="571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<sst xmlns="http://schemas.openxmlformats.org/spreadsheetml/2006/main" count="4316" uniqueCount="997">
  <si>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</si>
  <si>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</si>
  <si>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</si>
  <si>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</si>
  <si>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</si>
  <si>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</si>
  <si>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</si>
  <si>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</si>
  <si>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</si>
  <si>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</si>
  <si>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</si>
  <si>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</si>
  <si>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</si>
  <si>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</si>
  <si>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</si>
  <si>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</si>
  <si>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</si>
  <si>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</si>
  <si>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</si>
  <si>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</si>
  <si>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</si>
  <si>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</si>
  <si>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</si>
  <si>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</si>
  <si>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</si>
  <si>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</si>
  <si>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</si>
  <si>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</si>
  <si>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</si>
  <si>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</si>
  <si>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</si>
  <si>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</si>
  <si>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</si>
  <si>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</si>
  <si>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</si>
  <si>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</si>
  <si>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</si>
  <si>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</si>
  <si>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</si>
  <si>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</si>
  <si>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</si>
  <si>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</si>
  <si>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</si>
  <si>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</si>
  <si>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</si>
  <si>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</si>
  <si>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</si>
  <si>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</si>
  <si>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</si>
  <si>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</si>
  <si>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</si>
  <si>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</si>
  <si>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</si>
  <si>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</si>
  <si>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</si>
  <si>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</si>
  <si>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</si>
  <si>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</si>
  <si>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</si>
  <si>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</si>
  <si>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</si>
  <si>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</si>
  <si>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</si>
  <si>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</si>
  <si>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</si>
  <si>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</si>
  <si>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</si>
  <si>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</si>
  <si>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</si>
  <si>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</si>
  <si>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</si>
  <si>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</si>
  <si>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</si>
  <si>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</si>
  <si>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</si>
  <si>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</si>
  <si>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</si>
  <si>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</si>
  <si>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</si>
  <si>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</si>
  <si>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</si>
  <si>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</si>
  <si>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</si>
  <si>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</si>
  <si>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</si>
  <si>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</si>
  <si>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</si>
  <si>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</si>
  <si>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</si>
  <si>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</si>
  <si>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</si>
  <si>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</si>
  <si>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</si>
  <si>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</si>
  <si>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</si>
  <si>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</si>
  <si>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</si>
  <si>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</si>
  <si>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</si>
  <si>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</si>
  <si>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</si>
  <si>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</si>
  <si>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</si>
  <si>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</si>
  <si>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</si>
  <si>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</si>
  <si>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</si>
  <si>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</si>
  <si>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</si>
  <si>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</si>
  <si>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</si>
  <si>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</si>
  <si>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</si>
  <si>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</si>
  <si>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</si>
  <si>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</si>
  <si>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</si>
  <si>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</si>
  <si>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</si>
  <si>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</si>
  <si>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</si>
  <si>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</si>
  <si>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</si>
  <si>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</si>
  <si>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</si>
  <si>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</si>
  <si>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</si>
  <si>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</si>
  <si>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</si>
  <si>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</si>
  <si>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</si>
  <si>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</si>
  <si>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</si>
  <si>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</si>
  <si>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</si>
  <si>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</si>
  <si>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</si>
  <si>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</si>
  <si>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</si>
  <si>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</si>
  <si>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</si>
  <si>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</si>
  <si>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</si>
  <si>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</si>
  <si>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</si>
  <si>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</si>
  <si>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</si>
  <si>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</si>
  <si>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</si>
  <si>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</si>
  <si>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</si>
  <si>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</si>
  <si>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</si>
  <si>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</si>
  <si>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</si>
  <si>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</si>
  <si>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</si>
  <si>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</si>
  <si>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</si>
  <si>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</si>
  <si>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</si>
  <si>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</si>
  <si>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</si>
  <si>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</si>
  <si>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</si>
  <si>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</si>
  <si>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</si>
  <si>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</si>
  <si>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</si>
  <si>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</si>
  <si>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</si>
  <si>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</si>
  <si>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</si>
  <si>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</si>
  <si>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</si>
  <si>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</si>
  <si>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</si>
  <si>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</si>
  <si>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</si>
  <si>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</si>
  <si>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</si>
  <si>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</si>
  <si>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</si>
  <si>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</si>
  <si>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</si>
  <si>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</si>
  <si>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</si>
  <si>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</si>
  <si>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</si>
  <si>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</si>
  <si>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</si>
  <si>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</si>
  <si>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</si>
  <si>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</si>
  <si>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</si>
  <si>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</si>
  <si>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</si>
  <si>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</si>
  <si>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</si>
  <si>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</si>
  <si>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</si>
  <si>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</si>
  <si>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</si>
  <si>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</si>
  <si>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</si>
  <si>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</si>
  <si>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</si>
  <si>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</si>
  <si>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</si>
  <si>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</si>
  <si>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</si>
  <si>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</si>
  <si>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</si>
  <si>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</si>
  <si>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</si>
  <si>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</si>
  <si>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</si>
  <si>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</si>
  <si>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</si>
  <si>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</si>
  <si>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</si>
  <si>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</si>
  <si>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</si>
  <si>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</si>
  <si>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</si>
  <si>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</si>
  <si>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</si>
  <si>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</si>
  <si>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</si>
  <si>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</si>
  <si>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</si>
  <si>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</si>
  <si>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</si>
  <si>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</si>
  <si>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</si>
  <si>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</si>
  <si>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</si>
  <si>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</si>
  <si>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</si>
  <si>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</si>
  <si>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</si>
  <si>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</si>
  <si>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</si>
  <si>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</si>
  <si>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</si>
  <si>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</si>
  <si>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</si>
  <si>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</si>
  <si>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</si>
  <si>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</si>
  <si>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</si>
  <si>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</si>
  <si>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</si>
  <si>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</si>
  <si>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</si>
  <si>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</si>
  <si>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</si>
  <si>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</si>
  <si>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</si>
  <si>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</si>
  <si>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</si>
  <si>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</si>
  <si>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</si>
  <si>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</si>
  <si>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</si>
  <si>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</si>
  <si>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</si>
  <si>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</si>
  <si>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</si>
  <si>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</si>
  <si>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</si>
  <si>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</si>
  <si>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</si>
  <si>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</si>
  <si>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</si>
  <si>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</si>
  <si>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</si>
  <si>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</si>
  <si>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</si>
  <si>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</si>
  <si>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</si>
  <si>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</si>
  <si>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</si>
  <si>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</si>
  <si>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</si>
  <si>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</si>
  <si>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</si>
  <si>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</si>
  <si>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</si>
  <si>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</si>
  <si>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</si>
  <si>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</si>
  <si>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</si>
  <si>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</si>
  <si>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</si>
  <si>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</si>
  <si>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</si>
  <si>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</si>
  <si>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</si>
  <si>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</si>
  <si>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</si>
  <si>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</si>
  <si>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</si>
  <si>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</si>
  <si>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</si>
  <si>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</si>
  <si>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</si>
  <si>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</si>
  <si>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</si>
  <si>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</si>
  <si>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</si>
  <si>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</si>
  <si>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</si>
  <si>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</si>
  <si>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</si>
  <si>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</si>
  <si>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</si>
  <si>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</si>
  <si>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</si>
  <si>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</si>
  <si>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</si>
  <si>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</si>
  <si>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</si>
  <si>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</si>
  <si>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</si>
  <si>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</si>
  <si>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</si>
  <si>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</si>
  <si>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</si>
  <si>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</si>
  <si>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</si>
  <si>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</si>
  <si>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</si>
  <si>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</si>
  <si>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</si>
  <si>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</si>
  <si>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</si>
  <si>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</si>
  <si>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</si>
  <si>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</si>
  <si>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</si>
  <si>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</si>
  <si>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</si>
  <si>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</si>
  <si>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</si>
  <si>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</si>
  <si>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</si>
  <si>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</si>
  <si>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</si>
  <si>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</si>
  <si>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</si>
  <si>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</si>
  <si>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</si>
  <si>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</si>
  <si>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</si>
  <si>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</si>
  <si>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</si>
  <si>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</si>
  <si>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</si>
  <si>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</si>
  <si>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</si>
  <si>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</si>
  <si>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</si>
  <si>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</si>
  <si>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</si>
  <si>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</si>
  <si>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</si>
  <si>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</si>
  <si>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</si>
  <si>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</si>
  <si>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</si>
  <si>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</si>
  <si>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</si>
  <si>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</si>
  <si>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</si>
  <si>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</si>
  <si>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</si>
  <si>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</si>
  <si>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</si>
  <si>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</si>
  <si>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</si>
  <si>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</si>
  <si>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</si>
  <si>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</si>
  <si>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</si>
  <si>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</si>
  <si>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</si>
  <si>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</si>
  <si>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</si>
  <si>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</si>
  <si>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</si>
  <si>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</si>
  <si>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</si>
  <si>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</si>
  <si>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</si>
  <si>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</si>
  <si>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</si>
  <si>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</si>
  <si>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</si>
  <si>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</si>
  <si>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</si>
  <si>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</si>
  <si>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</si>
  <si>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</si>
  <si>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</si>
  <si>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</si>
  <si>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</si>
  <si>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</si>
  <si>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</si>
  <si>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</si>
  <si>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</si>
  <si>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</si>
  <si>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</si>
  <si>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</si>
  <si>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</si>
  <si>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</si>
  <si>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</si>
  <si>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</si>
  <si>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</si>
  <si>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</si>
  <si>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</si>
  <si>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</si>
  <si>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</si>
  <si>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</si>
  <si>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</si>
  <si>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</si>
  <si>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</si>
  <si>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</si>
  <si>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</si>
  <si>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</si>
  <si>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</si>
  <si>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</si>
  <si>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</si>
  <si>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</si>
  <si>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</si>
  <si>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</si>
  <si>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</si>
  <si>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</si>
  <si>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</si>
  <si>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</si>
  <si>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</si>
  <si>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</si>
  <si>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</si>
  <si>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</si>
  <si>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</si>
  <si>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</si>
  <si>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</si>
  <si>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</si>
  <si>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</si>
  <si>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</si>
  <si>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</si>
  <si>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</si>
  <si>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</si>
  <si>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</si>
  <si>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</si>
  <si>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</si>
  <si>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</si>
  <si>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</si>
  <si>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</si>
  <si>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</si>
  <si>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</si>
  <si>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</si>
  <si>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</si>
  <si>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</si>
  <si>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</si>
  <si>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</si>
  <si>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</si>
  <si>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</si>
  <si>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</si>
  <si>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</si>
  <si>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</si>
  <si>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</si>
  <si>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</si>
  <si>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</si>
  <si>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</si>
  <si>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</si>
  <si>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</si>
  <si>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</si>
  <si>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</si>
  <si>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</si>
  <si>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</si>
  <si>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</si>
  <si>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</si>
  <si>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</si>
  <si>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</si>
  <si>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</si>
  <si>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</si>
  <si>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</si>
  <si>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</si>
  <si>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</si>
  <si>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</si>
  <si>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</si>
  <si>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</si>
  <si>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</si>
  <si>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</si>
  <si>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</si>
  <si>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</si>
  <si>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</si>
  <si>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</si>
  <si>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</si>
  <si>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</si>
  <si>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</si>
  <si>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</si>
  <si>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</si>
  <si>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</si>
  <si>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</si>
  <si>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</si>
  <si>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</si>
  <si>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</si>
  <si>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</si>
  <si>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</si>
  <si>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</si>
  <si>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</si>
  <si>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</si>
  <si>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</si>
  <si>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</si>
  <si>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</si>
  <si>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</si>
  <si>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</si>
  <si>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</si>
  <si>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</si>
  <si>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</si>
  <si>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</si>
  <si>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</si>
  <si>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</si>
  <si>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</si>
  <si>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</si>
  <si>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</si>
  <si>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</si>
  <si>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</si>
  <si>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</si>
  <si>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</si>
  <si>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</si>
  <si>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</si>
  <si>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</si>
  <si>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</si>
  <si>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</si>
  <si>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</si>
  <si>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</si>
  <si>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</si>
  <si>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</si>
  <si>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</si>
  <si>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</si>
  <si>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</si>
  <si>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</si>
  <si>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</si>
  <si>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</si>
  <si>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</si>
  <si>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</si>
  <si>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</si>
  <si>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</si>
  <si>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</si>
  <si>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</si>
  <si>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</si>
  <si>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</si>
  <si>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</si>
  <si>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</si>
  <si>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</si>
  <si>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</si>
  <si>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</si>
  <si>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</si>
  <si>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</si>
  <si>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</si>
  <si>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</si>
  <si>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</si>
  <si>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</si>
  <si>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</si>
  <si>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</si>
  <si>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</si>
  <si>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</si>
  <si>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</si>
  <si>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</si>
  <si>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</si>
  <si>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</si>
  <si>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</si>
  <si>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</si>
  <si>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</si>
  <si>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</si>
  <si>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</si>
  <si>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</si>
  <si>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</si>
  <si>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</si>
  <si>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</si>
  <si>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</si>
  <si>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</si>
  <si>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</si>
  <si>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</si>
  <si>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</si>
  <si>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</si>
  <si>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</si>
  <si>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</si>
  <si>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</si>
  <si>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</si>
  <si>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</si>
  <si>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</si>
  <si>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</si>
  <si>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</si>
  <si>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</si>
  <si>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</si>
  <si>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</si>
  <si>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</si>
  <si>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</si>
  <si>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</si>
  <si>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</si>
  <si>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</si>
  <si>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</si>
  <si>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</si>
  <si>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</si>
  <si>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</si>
  <si>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</si>
  <si>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</si>
  <si>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</si>
  <si>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</si>
  <si>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</si>
  <si>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</si>
  <si>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</si>
  <si>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</si>
  <si>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</si>
  <si>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</si>
  <si>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</si>
  <si>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</si>
  <si>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</si>
  <si>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</si>
  <si>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</si>
  <si>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</si>
  <si>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</si>
  <si>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</si>
  <si>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</si>
  <si>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</si>
  <si>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</si>
  <si>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</si>
  <si>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</si>
  <si>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</si>
  <si>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</si>
  <si>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</si>
  <si>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</si>
  <si>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</si>
  <si>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</si>
  <si>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</si>
  <si>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</si>
  <si>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</si>
  <si>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</si>
  <si>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</si>
  <si>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</si>
  <si>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</si>
  <si>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</si>
  <si>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</si>
  <si>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</si>
  <si>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</si>
  <si>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</si>
  <si>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</si>
  <si>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</si>
  <si>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</si>
  <si>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</si>
  <si>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</si>
  <si>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</si>
  <si>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</si>
  <si>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</si>
  <si>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</si>
  <si>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</si>
  <si>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</si>
  <si>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</si>
  <si>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</si>
  <si>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</si>
  <si>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</si>
  <si>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</si>
  <si>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</si>
  <si>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</si>
  <si>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</si>
  <si>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</si>
  <si>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</si>
  <si>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</si>
  <si>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</si>
  <si>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</si>
  <si>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</si>
  <si>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</si>
  <si>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</si>
  <si>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</si>
  <si>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</si>
  <si>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</si>
  <si>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</si>
  <si>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</si>
  <si>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</si>
  <si>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</si>
  <si>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</si>
  <si>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</si>
  <si>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</si>
  <si>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</si>
  <si>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</si>
  <si>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</si>
  <si>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</si>
  <si>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</si>
  <si>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</si>
  <si>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</si>
  <si>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</si>
  <si>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</si>
  <si>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</si>
  <si>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</si>
  <si>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</si>
  <si>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</si>
  <si>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</si>
  <si>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</si>
  <si>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</si>
  <si>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</si>
  <si>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</si>
  <si>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</si>
  <si>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</si>
  <si>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</si>
  <si>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</si>
  <si>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</si>
  <si>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</si>
  <si>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</si>
  <si>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</si>
  <si>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</si>
  <si>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</si>
  <si>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</si>
  <si>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</si>
  <si>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</si>
  <si>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</si>
  <si>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</si>
  <si>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</si>
  <si>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</si>
  <si>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</si>
  <si>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</si>
  <si>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</si>
  <si>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</si>
  <si>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</si>
  <si>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</si>
  <si>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</si>
  <si>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</si>
  <si>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</si>
  <si>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</si>
  <si>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</si>
  <si>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</si>
  <si>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</si>
  <si>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</si>
  <si>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</si>
  <si>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</si>
  <si>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</si>
  <si>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</si>
  <si>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</si>
  <si>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</si>
  <si>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</si>
  <si>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</si>
  <si>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</si>
  <si>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</si>
  <si>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</si>
  <si>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</si>
  <si>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</si>
  <si>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</si>
  <si>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</si>
  <si>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</si>
  <si>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</si>
  <si>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</si>
  <si>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</si>
  <si>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</si>
  <si>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</si>
  <si>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</si>
  <si>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</si>
  <si>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</si>
  <si>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</si>
  <si>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</si>
  <si>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</si>
  <si>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</si>
  <si>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</si>
  <si>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</si>
  <si>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</si>
  <si>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</si>
  <si>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</si>
  <si>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</si>
  <si>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</si>
  <si>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</si>
  <si>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</si>
  <si>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</si>
  <si>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</si>
  <si>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</si>
  <si>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</si>
  <si>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</si>
  <si>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</si>
  <si>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</si>
  <si>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</si>
  <si>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</si>
  <si>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</si>
  <si>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</si>
  <si>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</si>
  <si>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</si>
  <si>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</si>
  <si>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</si>
  <si>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</si>
  <si>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</si>
  <si>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</si>
  <si>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</si>
  <si>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</si>
  <si>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</si>
  <si>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</si>
  <si>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</si>
  <si>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</si>
  <si>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</si>
  <si>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</si>
  <si>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</si>
  <si>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</si>
  <si>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</si>
  <si>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</si>
  <si>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</si>
  <si>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</si>
  <si>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</si>
  <si>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</si>
  <si>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</si>
  <si>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</si>
  <si>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</si>
  <si>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</si>
  <si>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</si>
  <si>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</si>
  <si>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</si>
  <si>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</si>
  <si>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</si>
  <si>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</si>
  <si>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</si>
  <si>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</si>
  <si>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</si>
  <si>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</si>
  <si>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</si>
  <si>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</si>
  <si>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</si>
  <si>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</si>
  <si>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</si>
  <si>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</si>
  <si>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</si>
  <si>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</si>
  <si>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</si>
  <si>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</si>
  <si>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</si>
  <si>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</si>
  <si>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</si>
  <si>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</si>
  <si>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</si>
  <si>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</si>
  <si>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</si>
  <si>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</si>
  <si>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</si>
  <si>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</si>
  <si>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</si>
  <si>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</si>
  <si>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</si>
  <si>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</si>
  <si>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</si>
  <si>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</si>
  <si>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</si>
  <si>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</si>
  <si>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</si>
  <si>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</si>
  <si>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</si>
  <si>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</si>
  <si>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</si>
  <si>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</si>
  <si>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</si>
  <si>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</si>
  <si>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</si>
  <si>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</si>
  <si>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</si>
  <si>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</si>
  <si>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</si>
  <si>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</si>
  <si>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</si>
  <si>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</si>
  <si>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</si>
  <si>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</si>
  <si>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</si>
  <si>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</si>
  <si>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</si>
  <si>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</si>
  <si>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</si>
  <si>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</si>
  <si>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</si>
  <si>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</si>
  <si>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</si>
  <si>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</si>
  <si>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</si>
  <si>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</si>
  <si>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</si>
  <si>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</si>
  <si>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</si>
  <si>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</si>
  <si>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</si>
  <si>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</si>
  <si>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</si>
  <si>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</si>
  <si>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</si>
  <si>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</si>
  <si>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</si>
  <si>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</si>
  <si>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</si>
  <si>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</si>
  <si>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</si>
  <si>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</si>
  <si>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</si>
  <si>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</si>
  <si>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</si>
  <si>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</si>
  <si>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</si>
  <si>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</si>
  <si>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</si>
  <si>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</si>
  <si>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</si>
  <si>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</si>
  <si>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</si>
  <si>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</si>
  <si>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</si>
  <si>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</si>
  <si>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</si>
  <si>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</si>
  <si>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</si>
  <si>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</si>
  <si>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</si>
  <si>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</si>
  <si>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</si>
  <si>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</si>
  <si>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</si>
  <si>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</si>
  <si>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</si>
  <si>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</si>
  <si>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</si>
  <si>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</si>
  <si>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</si>
  <si>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</si>
  <si>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</si>
  <si>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</si>
  <si>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</si>
  <si>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</si>
  <si>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</si>
  <si>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</si>
  <si>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</si>
  <si>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</si>
  <si>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</si>
  <si>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</si>
  <si>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</si>
  <si>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</si>
  <si>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</si>
  <si>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</si>
  <si>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</si>
  <si>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</si>
  <si>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</si>
  <si>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</si>
  <si>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</si>
  <si>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</si>
  <si>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</si>
  <si>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</si>
  <si>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</si>
  <si>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</si>
  <si>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</si>
  <si>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</si>
  <si>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</si>
  <si>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</si>
  <si>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</si>
  <si>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</si>
  <si>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</si>
  <si>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</si>
  <si>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</si>
  <si>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</si>
  <si>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</si>
  <si>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</si>
  <si>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</si>
  <si>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</si>
  <si>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</si>
  <si>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</si>
  <si>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</si>
  <si>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</si>
  <si>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</si>
  <si>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</si>
  <si>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</si>
  <si>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</si>
  <si>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</si>
  <si>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</si>
  <si>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</si>
  <si>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</si>
  <si>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</si>
  <si>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</si>
  <si>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</si>
  <si>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</si>
  <si>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</si>
  <si>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</si>
  <si>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</si>
  <si>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</si>
  <si>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</si>
  <si>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</si>
  <si>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</si>
  <si>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</si>
  <si>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</si>
  <si>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</si>
  <si>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ЛЕВ ИНВЕСТ АДСИЦ</t>
  </si>
  <si>
    <t>175322105</t>
  </si>
  <si>
    <t>Управител</t>
  </si>
  <si>
    <t>гр. София, бул. Цариградско шосе, Бизнес Център "Евротур" 111-117, ет.2</t>
  </si>
  <si>
    <t>02/9624413</t>
  </si>
  <si>
    <t>Счетоводител</t>
  </si>
  <si>
    <t xml:space="preserve"> Красимир Парашкевов Пенчев</t>
  </si>
  <si>
    <t>Димитър Цветанов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</si>
</sst>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43180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Димитър Цветанов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479</v>
      </c>
      <c r="D6" s="674">
        <f aca="true" t="shared" si="0" ref="D6:D15">C6-E6</f>
        <v>0</v>
      </c>
      <c r="E6" s="673">
        <f>'1-Баланс'!G95</f>
        <v>479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338</v>
      </c>
      <c r="D7" s="674">
        <f t="shared" si="0"/>
        <v>-312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-97</v>
      </c>
      <c r="D8" s="674">
        <f t="shared" si="0"/>
        <v>0</v>
      </c>
      <c r="E8" s="673">
        <f>ABS('2-Отчет за доходите'!C44)-ABS('2-Отчет за доходите'!G44)</f>
        <v>-97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26</v>
      </c>
      <c r="D9" s="674">
        <f t="shared" si="0"/>
        <v>0</v>
      </c>
      <c r="E9" s="673">
        <f>'3-Отчет за паричния поток'!C45</f>
        <v>26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34</v>
      </c>
      <c r="D10" s="674">
        <f t="shared" si="0"/>
        <v>0</v>
      </c>
      <c r="E10" s="673">
        <f>'3-Отчет за паричния поток'!C46</f>
        <v>34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338</v>
      </c>
      <c r="D11" s="674">
        <f t="shared" si="0"/>
        <v>0</v>
      </c>
      <c r="E11" s="673">
        <f>'4-Отчет за собствения капитал'!L34</f>
        <v>338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-0.2869822485207101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-0.6879432624113475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-0.20250521920668058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0.2595419847328244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0.24113475177304963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0.24113475177304963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0.24113475177304963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0.24113475177304963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0.4171597633136095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0.29436325678496866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445</v>
      </c>
    </row>
    <row r="33" spans="1:8" ht="15.7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445</v>
      </c>
    </row>
    <row r="34" spans="1:8" ht="15.7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445</v>
      </c>
    </row>
    <row r="42" spans="1:8" ht="15.7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</v>
      </c>
    </row>
    <row r="67" spans="1:8" ht="15.7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</v>
      </c>
    </row>
    <row r="70" spans="1:8" ht="15.7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</v>
      </c>
    </row>
    <row r="72" spans="1:8" ht="15.7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479</v>
      </c>
    </row>
    <row r="73" spans="1:8" ht="15.7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.7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.7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.7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-241</v>
      </c>
    </row>
    <row r="88" spans="1:8" ht="15.7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</v>
      </c>
    </row>
    <row r="89" spans="1:8" ht="15.7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-242</v>
      </c>
    </row>
    <row r="90" spans="1:8" ht="15.7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-97</v>
      </c>
    </row>
    <row r="93" spans="1:8" ht="15.7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-338</v>
      </c>
    </row>
    <row r="94" spans="1:8" ht="15.7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338</v>
      </c>
    </row>
    <row r="95" spans="1:8" ht="15.7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87</v>
      </c>
    </row>
    <row r="111" spans="1:8" ht="15.7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75</v>
      </c>
    </row>
    <row r="115" spans="1:8" ht="15.7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</v>
      </c>
    </row>
    <row r="119" spans="1:8" ht="15.7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20</v>
      </c>
    </row>
    <row r="120" spans="1:8" ht="15.7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141</v>
      </c>
    </row>
    <row r="121" spans="1:8" ht="15.7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141</v>
      </c>
    </row>
    <row r="125" spans="1:8" ht="15.7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</v>
      </c>
    </row>
    <row r="129" spans="1:8" ht="15.7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20</v>
      </c>
    </row>
    <row r="137" spans="1:8" ht="15.7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96</v>
      </c>
    </row>
    <row r="138" spans="1:8" ht="15.7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.7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</v>
      </c>
    </row>
    <row r="143" spans="1:8" ht="15.7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131</v>
      </c>
    </row>
    <row r="144" spans="1:8" ht="15.7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131</v>
      </c>
    </row>
    <row r="148" spans="1:8" ht="15.7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</v>
      </c>
    </row>
    <row r="157" spans="1:8" ht="15.7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</v>
      </c>
    </row>
    <row r="165" spans="1:8" ht="15.7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13</v>
      </c>
    </row>
    <row r="167" spans="1:8" ht="15.7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</v>
      </c>
    </row>
    <row r="170" spans="1:8" ht="15.7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</v>
      </c>
    </row>
    <row r="171" spans="1:8" ht="15.7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97</v>
      </c>
    </row>
    <row r="172" spans="1:8" ht="15.7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</v>
      </c>
    </row>
    <row r="175" spans="1:8" ht="15.7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97</v>
      </c>
    </row>
    <row r="176" spans="1:8" ht="15.7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97</v>
      </c>
    </row>
    <row r="177" spans="1:8" ht="15.7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97</v>
      </c>
    </row>
    <row r="179" spans="1:8" ht="15.7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</v>
      </c>
    </row>
    <row r="183" spans="1:8" ht="15.7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</v>
      </c>
    </row>
    <row r="185" spans="1:8" ht="15.7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75</v>
      </c>
    </row>
    <row r="191" spans="1:8" ht="15.7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</v>
      </c>
    </row>
    <row r="192" spans="1:8" ht="15.7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</v>
      </c>
    </row>
    <row r="213" spans="1:8" ht="15.7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</v>
      </c>
    </row>
    <row r="214" spans="1:8" ht="15.7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</v>
      </c>
    </row>
    <row r="215" spans="1:8" ht="15.7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.7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.7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.7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.7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</v>
      </c>
    </row>
    <row r="351" spans="1:8" ht="15.7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</v>
      </c>
    </row>
    <row r="355" spans="1:8" ht="15.7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</v>
      </c>
    </row>
    <row r="369" spans="1:8" ht="15.7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</v>
      </c>
    </row>
    <row r="372" spans="1:8" ht="15.7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-242</v>
      </c>
    </row>
    <row r="373" spans="1:8" ht="15.7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-242</v>
      </c>
    </row>
    <row r="377" spans="1:8" ht="15.7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-97</v>
      </c>
    </row>
    <row r="378" spans="1:8" ht="15.7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-339</v>
      </c>
    </row>
    <row r="391" spans="1:8" ht="15.7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-339</v>
      </c>
    </row>
    <row r="394" spans="1:8" ht="15.7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435</v>
      </c>
    </row>
    <row r="417" spans="1:8" ht="15.7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435</v>
      </c>
    </row>
    <row r="421" spans="1:8" ht="15.7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-97</v>
      </c>
    </row>
    <row r="422" spans="1:8" ht="15.7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338</v>
      </c>
    </row>
    <row r="435" spans="1:8" ht="15.7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338</v>
      </c>
    </row>
    <row r="438" spans="1:8" ht="15.7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445</v>
      </c>
    </row>
    <row r="919" spans="1:8" ht="15.7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445</v>
      </c>
    </row>
    <row r="921" spans="1:8" ht="15.7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445</v>
      </c>
    </row>
    <row r="922" spans="1:8" ht="15.7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445</v>
      </c>
    </row>
    <row r="944" spans="1:8" ht="15.7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445</v>
      </c>
    </row>
    <row r="983" spans="1:8" ht="15.7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445</v>
      </c>
    </row>
    <row r="985" spans="1:8" ht="15.7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445</v>
      </c>
    </row>
    <row r="986" spans="1:8" ht="15.7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445</v>
      </c>
    </row>
    <row r="1008" spans="1:8" ht="15.7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</v>
      </c>
    </row>
    <row r="1039" spans="1:8" ht="15.7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75</v>
      </c>
    </row>
    <row r="1042" spans="1:8" ht="15.7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54</v>
      </c>
    </row>
    <row r="1049" spans="1:8" ht="15.7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141</v>
      </c>
    </row>
    <row r="1050" spans="1:8" ht="15.7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141</v>
      </c>
    </row>
    <row r="1051" spans="1:8" ht="15.7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87</v>
      </c>
    </row>
    <row r="1082" spans="1:8" ht="15.7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75</v>
      </c>
    </row>
    <row r="1085" spans="1:8" ht="15.7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54</v>
      </c>
    </row>
    <row r="1092" spans="1:8" ht="15.7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141</v>
      </c>
    </row>
    <row r="1093" spans="1:8" ht="15.7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141</v>
      </c>
    </row>
    <row r="1094" spans="1:8" ht="15.7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-241</v>
      </c>
      <c r="H28" s="596">
        <f>SUM(H29:H31)</f>
        <v>-97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</v>
      </c>
      <c r="H29" s="196">
        <v>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-242</v>
      </c>
      <c r="H30" s="196">
        <v>-98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-97</v>
      </c>
      <c r="H33" s="196">
        <v>-144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-338</v>
      </c>
      <c r="H34" s="598">
        <f>H28+H32+H33</f>
        <v>-241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338</v>
      </c>
      <c r="H37" s="600">
        <f>H26+H18+H34</f>
        <v>435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445</v>
      </c>
      <c r="D45" s="196">
        <v>412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445</v>
      </c>
      <c r="D46" s="598">
        <f>D35+D40+D45</f>
        <v>412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445</v>
      </c>
      <c r="D56" s="602">
        <f>D20+D21+D22+D28+D33+D46+D52+D54+D55</f>
        <v>412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87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75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34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20</v>
      </c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141</v>
      </c>
      <c r="H71" s="598">
        <f>H59+H60+H61+H69+H70</f>
        <v>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141</v>
      </c>
      <c r="H79" s="600">
        <f>H71+H73+H75+H77</f>
        <v>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</v>
      </c>
      <c r="D89" s="196">
        <v>20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</v>
      </c>
      <c r="D92" s="598">
        <f>SUM(D88:D91)</f>
        <v>26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</v>
      </c>
      <c r="D94" s="602">
        <f>D65+D76+D85+D92+D93</f>
        <v>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479</v>
      </c>
      <c r="D95" s="604">
        <f>D94+D56</f>
        <v>443</v>
      </c>
      <c r="E95" s="229" t="s">
        <v>942</v>
      </c>
      <c r="F95" s="489" t="s">
        <v>268</v>
      </c>
      <c r="G95" s="603">
        <f>G37+G40+G56+G79</f>
        <v>479</v>
      </c>
      <c r="H95" s="604">
        <f>H37+H40+H56+H79</f>
        <v>443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43180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Димитър Цветанов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9">
      <selection activeCell="H38" sqref="H3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7">
        <v>59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</v>
      </c>
      <c r="D16" s="317">
        <v>9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20</v>
      </c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96</v>
      </c>
      <c r="D22" s="629">
        <f>SUM(D12:D18)+D19</f>
        <v>89</v>
      </c>
      <c r="E22" s="194" t="s">
        <v>309</v>
      </c>
      <c r="F22" s="237" t="s">
        <v>310</v>
      </c>
      <c r="G22" s="316">
        <v>21</v>
      </c>
      <c r="H22" s="317">
        <v>10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13</v>
      </c>
      <c r="H24" s="317">
        <v>24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31</v>
      </c>
      <c r="D26" s="317">
        <v>88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34</v>
      </c>
      <c r="H27" s="629">
        <f>SUM(H22:H26)</f>
        <v>34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</v>
      </c>
      <c r="D29" s="629">
        <f>SUM(D25:D28)</f>
        <v>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131</v>
      </c>
      <c r="D31" s="635">
        <f>D29+D22</f>
        <v>178</v>
      </c>
      <c r="E31" s="251" t="s">
        <v>824</v>
      </c>
      <c r="F31" s="266" t="s">
        <v>331</v>
      </c>
      <c r="G31" s="253">
        <f>G16+G18+G27</f>
        <v>34</v>
      </c>
      <c r="H31" s="254">
        <f>H16+H18+H27</f>
        <v>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97</v>
      </c>
      <c r="H33" s="629">
        <f>IF((D31-H31)&gt;0,D31-H31,0)</f>
        <v>144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131</v>
      </c>
      <c r="D36" s="637">
        <f>D31-D34+D35</f>
        <v>178</v>
      </c>
      <c r="E36" s="262" t="s">
        <v>346</v>
      </c>
      <c r="F36" s="256" t="s">
        <v>347</v>
      </c>
      <c r="G36" s="267">
        <f>G35-G34+G31</f>
        <v>34</v>
      </c>
      <c r="H36" s="268">
        <f>H35-H34+H31</f>
        <v>34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97</v>
      </c>
      <c r="H37" s="254">
        <f>IF((D36-H36)&gt;0,D36-H36,0)</f>
        <v>144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97</v>
      </c>
      <c r="H42" s="244">
        <f>IF(H37&gt;0,IF(D38+H37&lt;0,0,D38+H37),IF(D37-D38&lt;0,D38-D37,0))</f>
        <v>144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97</v>
      </c>
      <c r="H44" s="268">
        <f>IF(D42=0,IF(H42-H43&gt;0,H42-H43+D43,0),IF(D42-D43&lt;0,D43-D42+H43,0))</f>
        <v>144</v>
      </c>
    </row>
    <row r="45" spans="1:8" ht="16.5" thickBot="1">
      <c r="A45" s="270" t="s">
        <v>371</v>
      </c>
      <c r="B45" s="271" t="s">
        <v>372</v>
      </c>
      <c r="C45" s="630">
        <f>C36+C38+C42</f>
        <v>131</v>
      </c>
      <c r="D45" s="631">
        <f>D36+D38+D42</f>
        <v>178</v>
      </c>
      <c r="E45" s="270" t="s">
        <v>373</v>
      </c>
      <c r="F45" s="272" t="s">
        <v>374</v>
      </c>
      <c r="G45" s="630">
        <f>G42+G36</f>
        <v>131</v>
      </c>
      <c r="H45" s="631">
        <f>H42+H36</f>
        <v>178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43180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Димитър Цветанов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34" sqref="G3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-26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</v>
      </c>
      <c r="D14" s="196">
        <v>-66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75</v>
      </c>
      <c r="D20" s="196">
        <v>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</v>
      </c>
      <c r="D21" s="659">
        <f>SUM(D11:D20)</f>
        <v>-56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</v>
      </c>
      <c r="D44" s="307">
        <f>D43+D33+D21</f>
        <v>-56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</v>
      </c>
      <c r="D45" s="309">
        <v>82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</v>
      </c>
      <c r="D46" s="311">
        <f>D45+D44</f>
        <v>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43180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Димитър Цветанов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1</v>
      </c>
      <c r="J13" s="584">
        <f>'1-Баланс'!H30+'1-Баланс'!H33</f>
        <v>-242</v>
      </c>
      <c r="K13" s="585"/>
      <c r="L13" s="584">
        <f>SUM(C13:K13)</f>
        <v>435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1</v>
      </c>
      <c r="J17" s="653">
        <f t="shared" si="2"/>
        <v>-242</v>
      </c>
      <c r="K17" s="653">
        <f t="shared" si="2"/>
        <v>0</v>
      </c>
      <c r="L17" s="584">
        <f t="shared" si="1"/>
        <v>435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-97</v>
      </c>
      <c r="K18" s="585"/>
      <c r="L18" s="584">
        <f t="shared" si="1"/>
        <v>-97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1</v>
      </c>
      <c r="J31" s="653">
        <f t="shared" si="6"/>
        <v>-339</v>
      </c>
      <c r="K31" s="653">
        <f t="shared" si="6"/>
        <v>0</v>
      </c>
      <c r="L31" s="584">
        <f t="shared" si="1"/>
        <v>338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1</v>
      </c>
      <c r="J34" s="587">
        <f t="shared" si="7"/>
        <v>-339</v>
      </c>
      <c r="K34" s="587">
        <f t="shared" si="7"/>
        <v>0</v>
      </c>
      <c r="L34" s="651">
        <f t="shared" si="1"/>
        <v>338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43180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Димитър Цветанов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3:E43"/>
    <mergeCell ref="B40:H40"/>
    <mergeCell ref="J9:J10"/>
    <mergeCell ref="K8:K10"/>
    <mergeCell ref="A8:A10"/>
    <mergeCell ref="B8:B10"/>
    <mergeCell ref="C8:C10"/>
    <mergeCell ref="I9:I10"/>
    <mergeCell ref="B47:E47"/>
    <mergeCell ref="B48:E48"/>
    <mergeCell ref="B49:E49"/>
    <mergeCell ref="B45:E45"/>
    <mergeCell ref="B38:H38"/>
    <mergeCell ref="L8:L10"/>
    <mergeCell ref="D9:D10"/>
    <mergeCell ref="E9:E10"/>
    <mergeCell ref="B44:E44"/>
    <mergeCell ref="B42:H42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43180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Димитър Цветанов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43180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Димитър Цветанов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445</v>
      </c>
      <c r="D18" s="362">
        <f>+D19+D20</f>
        <v>0</v>
      </c>
      <c r="E18" s="369">
        <f t="shared" si="0"/>
        <v>445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445</v>
      </c>
      <c r="D20" s="368"/>
      <c r="E20" s="369">
        <f t="shared" si="0"/>
        <v>445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445</v>
      </c>
      <c r="D21" s="440">
        <f>D13+D17+D18</f>
        <v>0</v>
      </c>
      <c r="E21" s="441">
        <f>E13+E17+E18</f>
        <v>445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445</v>
      </c>
      <c r="D46" s="444">
        <f>D45+D23+D21+D11</f>
        <v>0</v>
      </c>
      <c r="E46" s="445">
        <f>E45+E23+E21+E11</f>
        <v>445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87</v>
      </c>
      <c r="D87" s="134">
        <f>SUM(D88:D92)+D96</f>
        <v>87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75</v>
      </c>
      <c r="D90" s="197">
        <v>75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54</v>
      </c>
      <c r="D97" s="197">
        <v>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141</v>
      </c>
      <c r="D98" s="433">
        <f>D87+D82+D77+D73+D97</f>
        <v>141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141</v>
      </c>
      <c r="D99" s="427">
        <f>D98+D70+D68</f>
        <v>141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43180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Димитър Цветанов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4" right="0.23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3" sqref="A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3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0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38" t="s">
        <v>842</v>
      </c>
    </row>
    <row r="10" spans="1:9" s="112" customFormat="1" ht="24" customHeight="1">
      <c r="A10" s="744"/>
      <c r="B10" s="740"/>
      <c r="C10" s="746"/>
      <c r="D10" s="746"/>
      <c r="E10" s="746"/>
      <c r="F10" s="746"/>
      <c r="G10" s="115" t="s">
        <v>516</v>
      </c>
      <c r="H10" s="115" t="s">
        <v>517</v>
      </c>
      <c r="I10" s="73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43180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Димитър Цветанов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 </cp:lastModifiedBy>
  <cp:lastPrinted>2018-03-30T12:59:41Z</cp:lastPrinted>
  <dcterms:created xsi:type="dcterms:W3CDTF">2006-09-16T00:00:00Z</dcterms:created>
  <dcterms:modified xsi:type="dcterms:W3CDTF">2018-04-02T07:53:10Z</dcterms:modified>
  <cp:category/>
  <cp:version/>
  <cp:contentType/>
  <cp:contentStatus/>
</cp:coreProperties>
</file>