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IFERROR" hidden="1">#NAME?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<sst xmlns="http://schemas.openxmlformats.org/spreadsheetml/2006/main" count="4318" uniqueCount="999">
  <si>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</si>
  <si>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</si>
  <si>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</si>
  <si>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</si>
  <si>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</si>
  <si>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</si>
  <si>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</si>
  <si>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</si>
  <si>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</si>
  <si>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</si>
  <si>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</si>
  <si>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</si>
  <si>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</si>
  <si>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</si>
  <si>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</si>
  <si>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</si>
  <si>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</si>
  <si>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</si>
  <si>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</si>
  <si>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</si>
  <si>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</si>
  <si>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</si>
  <si>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</si>
  <si>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</si>
  <si>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</si>
  <si>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</si>
  <si>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</si>
  <si>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</si>
  <si>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</si>
  <si>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</si>
  <si>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</si>
  <si>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</si>
  <si>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</si>
  <si>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</si>
  <si>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</si>
  <si>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</si>
  <si>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</si>
  <si>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</si>
  <si>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</si>
  <si>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</si>
  <si>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</si>
  <si>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</si>
  <si>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</si>
  <si>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</si>
  <si>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</si>
  <si>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</si>
  <si>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</si>
  <si>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</si>
  <si>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</si>
  <si>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</si>
  <si>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</si>
  <si>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</si>
  <si>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</si>
  <si>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</si>
  <si>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</si>
  <si>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</si>
  <si>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</si>
  <si>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</si>
  <si>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</si>
  <si>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</si>
  <si>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</si>
  <si>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</si>
  <si>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</si>
  <si>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</si>
  <si>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</si>
  <si>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</si>
  <si>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</si>
  <si>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</si>
  <si>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</si>
  <si>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</si>
  <si>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</si>
  <si>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</si>
  <si>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</si>
  <si>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</si>
  <si>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</si>
  <si>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</si>
  <si>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</si>
  <si>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</si>
  <si>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</si>
  <si>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</si>
  <si>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</si>
  <si>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</si>
  <si>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</si>
  <si>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</si>
  <si>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</si>
  <si>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</si>
  <si>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</si>
  <si>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</si>
  <si>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</si>
  <si>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</si>
  <si>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</si>
  <si>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</si>
  <si>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</si>
  <si>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</si>
  <si>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</si>
  <si>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</si>
  <si>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</si>
  <si>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</si>
  <si>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</si>
  <si>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</si>
  <si>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</si>
  <si>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</si>
  <si>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</si>
  <si>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</si>
  <si>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</si>
  <si>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</si>
  <si>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</si>
  <si>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</si>
  <si>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</si>
  <si>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</si>
  <si>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</si>
  <si>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</si>
  <si>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</si>
  <si>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</si>
  <si>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</si>
  <si>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</si>
  <si>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</si>
  <si>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</si>
  <si>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</si>
  <si>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</si>
  <si>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</si>
  <si>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</si>
  <si>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</si>
  <si>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</si>
  <si>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</si>
  <si>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</si>
  <si>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</si>
  <si>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</si>
  <si>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</si>
  <si>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</si>
  <si>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</si>
  <si>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</si>
  <si>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</si>
  <si>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</si>
  <si>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</si>
  <si>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</si>
  <si>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</si>
  <si>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</si>
  <si>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</si>
  <si>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</si>
  <si>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</si>
  <si>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</si>
  <si>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</si>
  <si>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</si>
  <si>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</si>
  <si>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</si>
  <si>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</si>
  <si>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</si>
  <si>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</si>
  <si>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</si>
  <si>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</si>
  <si>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</si>
  <si>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</si>
  <si>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</si>
  <si>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</si>
  <si>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</si>
  <si>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</si>
  <si>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</si>
  <si>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</si>
  <si>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</si>
  <si>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</si>
  <si>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</si>
  <si>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</si>
  <si>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</si>
  <si>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</si>
  <si>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</si>
  <si>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</si>
  <si>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</si>
  <si>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</si>
  <si>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</si>
  <si>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</si>
  <si>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</si>
  <si>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</si>
  <si>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</si>
  <si>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</si>
  <si>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</si>
  <si>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</si>
  <si>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</si>
  <si>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</si>
  <si>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</si>
  <si>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</si>
  <si>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</si>
  <si>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</si>
  <si>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</si>
  <si>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</si>
  <si>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</si>
  <si>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</si>
  <si>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</si>
  <si>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</si>
  <si>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</si>
  <si>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</si>
  <si>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</si>
  <si>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</si>
  <si>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</si>
  <si>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</si>
  <si>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</si>
  <si>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</si>
  <si>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</si>
  <si>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</si>
  <si>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</si>
  <si>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</si>
  <si>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</si>
  <si>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</si>
  <si>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</si>
  <si>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</si>
  <si>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</si>
  <si>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</si>
  <si>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</si>
  <si>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</si>
  <si>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</si>
  <si>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</si>
  <si>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</si>
  <si>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</si>
  <si>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</si>
  <si>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</si>
  <si>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</si>
  <si>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</si>
  <si>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</si>
  <si>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</si>
  <si>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</si>
  <si>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</si>
  <si>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</si>
  <si>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</si>
  <si>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</si>
  <si>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</si>
  <si>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</si>
  <si>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</si>
  <si>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</si>
  <si>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</si>
  <si>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</si>
  <si>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</si>
  <si>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</si>
  <si>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</si>
  <si>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</si>
  <si>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</si>
  <si>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</si>
  <si>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</si>
  <si>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</si>
  <si>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</si>
  <si>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</si>
  <si>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</si>
  <si>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</si>
  <si>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</si>
  <si>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</si>
  <si>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</si>
  <si>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</si>
  <si>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</si>
  <si>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</si>
  <si>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</si>
  <si>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</si>
  <si>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</si>
  <si>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</si>
  <si>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</si>
  <si>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</si>
  <si>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</si>
  <si>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</si>
  <si>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</si>
  <si>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</si>
  <si>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</si>
  <si>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</si>
  <si>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</si>
  <si>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</si>
  <si>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</si>
  <si>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</si>
  <si>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</si>
  <si>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</si>
  <si>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</si>
  <si>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</si>
  <si>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</si>
  <si>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</si>
  <si>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</si>
  <si>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</si>
  <si>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</si>
  <si>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</si>
  <si>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</si>
  <si>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</si>
  <si>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</si>
  <si>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</si>
  <si>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</si>
  <si>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</si>
  <si>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</si>
  <si>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</si>
  <si>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</si>
  <si>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</si>
  <si>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</si>
  <si>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</si>
  <si>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</si>
  <si>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</si>
  <si>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</si>
  <si>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</si>
  <si>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</si>
  <si>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</si>
  <si>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</si>
  <si>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</si>
  <si>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</si>
  <si>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</si>
  <si>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</si>
  <si>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</si>
  <si>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</si>
  <si>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</si>
  <si>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</si>
  <si>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</si>
  <si>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</si>
  <si>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</si>
  <si>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</si>
  <si>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</si>
  <si>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</si>
  <si>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</si>
  <si>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</si>
  <si>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</si>
  <si>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</si>
  <si>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</si>
  <si>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</si>
  <si>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</si>
  <si>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</si>
  <si>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</si>
  <si>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</si>
  <si>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</si>
  <si>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</si>
  <si>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</si>
  <si>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</si>
  <si>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</si>
  <si>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</si>
  <si>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</si>
  <si>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</si>
  <si>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</si>
  <si>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</si>
  <si>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</si>
  <si>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</si>
  <si>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</si>
  <si>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</si>
  <si>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</si>
  <si>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</si>
  <si>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</si>
  <si>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</si>
  <si>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</si>
  <si>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</si>
  <si>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</si>
  <si>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</si>
  <si>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</si>
  <si>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</si>
  <si>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</si>
  <si>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</si>
  <si>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</si>
  <si>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</si>
  <si>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</si>
  <si>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</si>
  <si>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</si>
  <si>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</si>
  <si>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</si>
  <si>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</si>
  <si>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</si>
  <si>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</si>
  <si>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</si>
  <si>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</si>
  <si>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</si>
  <si>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</si>
  <si>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</si>
  <si>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</si>
  <si>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</si>
  <si>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</si>
  <si>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</si>
  <si>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</si>
  <si>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</si>
  <si>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</si>
  <si>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</si>
  <si>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</si>
  <si>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</si>
  <si>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</si>
  <si>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</si>
  <si>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</si>
  <si>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</si>
  <si>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</si>
  <si>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</si>
  <si>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</si>
  <si>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</si>
  <si>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</si>
  <si>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</si>
  <si>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</si>
  <si>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</si>
  <si>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</si>
  <si>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</si>
  <si>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</si>
  <si>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</si>
  <si>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</si>
  <si>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</si>
  <si>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</si>
  <si>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</si>
  <si>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</si>
  <si>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</si>
  <si>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</si>
  <si>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</si>
  <si>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</si>
  <si>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</si>
  <si>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</si>
  <si>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</si>
  <si>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</si>
  <si>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</si>
  <si>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</si>
  <si>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</si>
  <si>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</si>
  <si>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</si>
  <si>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</si>
  <si>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</si>
  <si>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</si>
  <si>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</si>
  <si>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</si>
  <si>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</si>
  <si>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</si>
  <si>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</si>
  <si>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</si>
  <si>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</si>
  <si>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</si>
  <si>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</si>
  <si>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</si>
  <si>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</si>
  <si>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</si>
  <si>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</si>
  <si>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</si>
  <si>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</si>
  <si>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</si>
  <si>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</si>
  <si>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</si>
  <si>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</si>
  <si>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</si>
  <si>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</si>
  <si>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</si>
  <si>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</si>
  <si>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</si>
  <si>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</si>
  <si>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</si>
  <si>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</si>
  <si>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</si>
  <si>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</si>
  <si>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</si>
  <si>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</si>
  <si>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</si>
  <si>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</si>
  <si>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</si>
  <si>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</si>
  <si>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</si>
  <si>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</si>
  <si>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</si>
  <si>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</si>
  <si>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</si>
  <si>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</si>
  <si>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</si>
  <si>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</si>
  <si>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</si>
  <si>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</si>
  <si>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</si>
  <si>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</si>
  <si>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</si>
  <si>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</si>
  <si>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</si>
  <si>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</si>
  <si>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</si>
  <si>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</si>
  <si>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</si>
  <si>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</si>
  <si>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</si>
  <si>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</si>
  <si>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</si>
  <si>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</si>
  <si>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</si>
  <si>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</si>
  <si>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</si>
  <si>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</si>
  <si>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</si>
  <si>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</si>
  <si>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</si>
  <si>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</si>
  <si>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</si>
  <si>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</si>
  <si>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</si>
  <si>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</si>
  <si>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</si>
  <si>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</si>
  <si>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</si>
  <si>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</si>
  <si>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</si>
  <si>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</si>
  <si>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</si>
  <si>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</si>
  <si>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</si>
  <si>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</si>
  <si>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</si>
  <si>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</si>
  <si>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</si>
  <si>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</si>
  <si>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</si>
  <si>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</si>
  <si>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</si>
  <si>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</si>
  <si>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</si>
  <si>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</si>
  <si>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</si>
  <si>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</si>
  <si>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</si>
  <si>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</si>
  <si>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</si>
  <si>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</si>
  <si>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</si>
  <si>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</si>
  <si>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</si>
  <si>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</si>
  <si>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</si>
  <si>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</si>
  <si>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</si>
  <si>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</si>
  <si>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</si>
  <si>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</si>
  <si>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</si>
  <si>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</si>
  <si>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</si>
  <si>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</si>
  <si>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</si>
  <si>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</si>
  <si>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</si>
  <si>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</si>
  <si>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</si>
  <si>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</si>
  <si>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</si>
  <si>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</si>
  <si>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</si>
  <si>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</si>
  <si>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</si>
  <si>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</si>
  <si>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</si>
  <si>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</si>
  <si>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</si>
  <si>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</si>
  <si>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</si>
  <si>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</si>
  <si>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</si>
  <si>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</si>
  <si>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</si>
  <si>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</si>
  <si>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</si>
  <si>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</si>
  <si>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</si>
  <si>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</si>
  <si>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</si>
  <si>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</si>
  <si>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</si>
  <si>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</si>
  <si>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</si>
  <si>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</si>
  <si>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</si>
  <si>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</si>
  <si>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</si>
  <si>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</si>
  <si>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</si>
  <si>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</si>
  <si>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</si>
  <si>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</si>
  <si>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</si>
  <si>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</si>
  <si>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</si>
  <si>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</si>
  <si>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</si>
  <si>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</si>
  <si>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</si>
  <si>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</si>
  <si>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</si>
  <si>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</si>
  <si>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</si>
  <si>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</si>
  <si>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</si>
  <si>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</si>
  <si>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</si>
  <si>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</si>
  <si>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</si>
  <si>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</si>
  <si>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</si>
  <si>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</si>
  <si>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</si>
  <si>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</si>
  <si>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</si>
  <si>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</si>
  <si>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</si>
  <si>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</si>
  <si>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</si>
  <si>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</si>
  <si>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</si>
  <si>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</si>
  <si>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</si>
  <si>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</si>
  <si>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</si>
  <si>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</si>
  <si>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</si>
  <si>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</si>
  <si>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</si>
  <si>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</si>
  <si>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</si>
  <si>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</si>
  <si>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</si>
  <si>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</si>
  <si>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</si>
  <si>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</si>
  <si>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</si>
  <si>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</si>
  <si>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</si>
  <si>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</si>
  <si>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</si>
  <si>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</si>
  <si>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</si>
  <si>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</si>
  <si>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</si>
  <si>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</si>
  <si>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</si>
  <si>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</si>
  <si>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</si>
  <si>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</si>
  <si>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</si>
  <si>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</si>
  <si>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</si>
  <si>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</si>
  <si>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</si>
  <si>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</si>
  <si>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</si>
  <si>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</si>
  <si>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</si>
  <si>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</si>
  <si>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</si>
  <si>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</si>
  <si>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</si>
  <si>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</si>
  <si>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</si>
  <si>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</si>
  <si>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</si>
  <si>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</si>
  <si>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</si>
  <si>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</si>
  <si>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</si>
  <si>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</si>
  <si>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</si>
  <si>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</si>
  <si>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</si>
  <si>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</si>
  <si>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</si>
  <si>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</si>
  <si>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</si>
  <si>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</si>
  <si>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</si>
  <si>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</si>
  <si>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</si>
  <si>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</si>
  <si>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</si>
  <si>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</si>
  <si>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</si>
  <si>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</si>
  <si>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</si>
  <si>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</si>
  <si>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</si>
  <si>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</si>
  <si>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</si>
  <si>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</si>
  <si>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</si>
  <si>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</si>
  <si>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</si>
  <si>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</si>
  <si>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</si>
  <si>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</si>
  <si>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</si>
  <si>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</si>
  <si>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</si>
  <si>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</si>
  <si>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</si>
  <si>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</si>
  <si>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</si>
  <si>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</si>
  <si>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</si>
  <si>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</si>
  <si>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</si>
  <si>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</si>
  <si>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</si>
  <si>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</si>
  <si>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</si>
  <si>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</si>
  <si>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</si>
  <si>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</si>
  <si>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</si>
  <si>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</si>
  <si>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</si>
  <si>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</si>
  <si>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</si>
  <si>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</si>
  <si>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</si>
  <si>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</si>
  <si>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</si>
  <si>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</si>
  <si>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</si>
  <si>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</si>
  <si>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</si>
  <si>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</si>
  <si>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</si>
  <si>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</si>
  <si>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</si>
  <si>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</si>
  <si>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</si>
  <si>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</si>
  <si>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</si>
  <si>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</si>
  <si>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</si>
  <si>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</si>
  <si>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</si>
  <si>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</si>
  <si>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</si>
  <si>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</si>
  <si>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</si>
  <si>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</si>
  <si>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</si>
  <si>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</si>
  <si>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</si>
  <si>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</si>
  <si>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</si>
  <si>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</si>
  <si>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</si>
  <si>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</si>
  <si>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</si>
  <si>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</si>
  <si>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</si>
  <si>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</si>
  <si>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</si>
  <si>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</si>
  <si>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</si>
  <si>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</si>
  <si>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</si>
  <si>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</si>
  <si>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</si>
  <si>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</si>
  <si>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</si>
  <si>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</si>
  <si>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</si>
  <si>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</si>
  <si>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</si>
  <si>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</si>
  <si>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</si>
  <si>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</si>
  <si>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</si>
  <si>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</si>
  <si>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</si>
  <si>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</si>
  <si>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</si>
  <si>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</si>
  <si>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</si>
  <si>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</si>
  <si>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</si>
  <si>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</si>
  <si>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</si>
  <si>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</si>
  <si>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</si>
  <si>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</si>
  <si>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</si>
  <si>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</si>
  <si>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</si>
  <si>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</si>
  <si>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</si>
  <si>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</si>
  <si>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</si>
  <si>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</si>
  <si>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</si>
  <si>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</si>
  <si>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</si>
  <si>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</si>
  <si>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</si>
  <si>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</si>
  <si>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</si>
  <si>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</si>
  <si>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</si>
  <si>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</si>
  <si>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</si>
  <si>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</si>
  <si>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</si>
  <si>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</si>
  <si>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</si>
  <si>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</si>
  <si>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</si>
  <si>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</si>
  <si>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</si>
  <si>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</si>
  <si>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</si>
  <si>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</si>
  <si>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</si>
  <si>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</si>
  <si>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</si>
  <si>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</si>
  <si>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</si>
  <si>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</si>
  <si>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</si>
  <si>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</si>
  <si>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</si>
  <si>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</si>
  <si>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</si>
  <si>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</si>
  <si>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</si>
  <si>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</si>
  <si>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</si>
  <si>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</si>
  <si>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</si>
  <si>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</si>
  <si>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</si>
  <si>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</si>
  <si>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</si>
  <si>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</si>
  <si>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</si>
  <si>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</si>
  <si>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</si>
  <si>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</si>
  <si>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</si>
  <si>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</si>
  <si>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</si>
  <si>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</si>
  <si>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</si>
  <si>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</si>
  <si>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</si>
  <si>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</si>
  <si>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</si>
  <si>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</si>
  <si>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</si>
  <si>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</si>
  <si>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</si>
  <si>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</si>
  <si>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</si>
  <si>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</si>
  <si>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</si>
  <si>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</si>
  <si>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</si>
  <si>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</si>
  <si>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</si>
  <si>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</si>
  <si>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</si>
  <si>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</si>
  <si>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</si>
  <si>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</si>
  <si>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</si>
  <si>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</si>
  <si>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</si>
  <si>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</si>
  <si>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</si>
  <si>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</si>
  <si>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</si>
  <si>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</si>
  <si>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</si>
  <si>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</si>
  <si>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</si>
  <si>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</si>
  <si>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</si>
  <si>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</si>
  <si>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</si>
  <si>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</si>
  <si>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</si>
  <si>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</si>
  <si>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</si>
  <si>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</si>
  <si>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</si>
  <si>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</si>
  <si>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</si>
  <si>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</si>
  <si>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</si>
  <si>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</si>
  <si>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</si>
  <si>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</si>
  <si>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</si>
  <si>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</si>
  <si>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</si>
  <si>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</si>
  <si>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</si>
  <si>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</si>
  <si>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</si>
  <si>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</si>
  <si>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</si>
  <si>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</si>
  <si>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</si>
  <si>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</si>
  <si>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</si>
  <si>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</si>
  <si>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</si>
  <si>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</si>
  <si>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</si>
  <si>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</si>
  <si>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</si>
  <si>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</si>
  <si>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</si>
  <si>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</si>
  <si>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</si>
  <si>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</si>
  <si>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</si>
  <si>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</si>
  <si>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</si>
  <si>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</si>
  <si>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</si>
  <si>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</si>
  <si>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</si>
  <si>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</si>
  <si>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</si>
  <si>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</si>
  <si>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</si>
  <si>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</si>
  <si>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</si>
  <si>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</si>
  <si>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</si>
  <si>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</si>
  <si>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</si>
  <si>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</si>
  <si>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</si>
  <si>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</si>
  <si>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</si>
  <si>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</si>
  <si>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</si>
  <si>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</si>
  <si>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</si>
  <si>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</si>
  <si>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</si>
  <si>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</si>
  <si>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</si>
  <si>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</si>
  <si>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</si>
  <si>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</si>
  <si>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</si>
  <si>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</si>
  <si>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</si>
  <si>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</si>
  <si>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</si>
  <si>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</si>
  <si>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</si>
  <si>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</si>
  <si>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</si>
  <si>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</si>
  <si>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</si>
  <si>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</si>
  <si>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</si>
  <si>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</si>
  <si>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</si>
  <si>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</si>
  <si>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</si>
  <si>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</si>
  <si>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</si>
  <si>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</si>
  <si>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</si>
  <si>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</si>
  <si>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</si>
  <si>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</si>
  <si>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</si>
  <si>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</si>
  <si>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</si>
  <si>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</si>
  <si>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</si>
  <si>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</si>
  <si>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</si>
  <si>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</si>
  <si>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</si>
  <si>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</si>
  <si>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</si>
  <si>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</si>
  <si>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</si>
  <si>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</si>
  <si>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</si>
  <si>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</si>
  <si>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</si>
  <si>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</si>
  <si>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</si>
  <si>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</si>
  <si>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</si>
  <si>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</si>
  <si>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</si>
  <si>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</si>
  <si>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</si>
  <si>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</si>
  <si>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</si>
  <si>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</si>
  <si>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</si>
  <si>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</si>
  <si>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</si>
  <si>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</si>
  <si>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</si>
  <si>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</si>
  <si>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</si>
  <si>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</si>
  <si>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</si>
  <si>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</si>
  <si>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</si>
  <si>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</si>
  <si>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</si>
  <si>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</si>
  <si>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</si>
  <si>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</si>
  <si>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</si>
  <si>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</si>
  <si>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</si>
  <si>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</si>
  <si>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</si>
  <si>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Нео Лондон Капитал АД</t>
  </si>
  <si>
    <t>info@neolondoncapital.com</t>
  </si>
  <si>
    <t>Християн Дънков</t>
  </si>
  <si>
    <t>Премиер Фонд АДСИЦ</t>
  </si>
  <si>
    <t>+359 884 274 451</t>
  </si>
  <si>
    <t>гр. София, бул. "Тодор Александров" 137, офис 20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</si>
</sst>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 * #,##0_)_ ;_ * \(#,##0\)_ ;_ * &quot;-&quot;_)_ ;_ @_ "/>
    <numFmt numFmtId="173" formatCode="_ * #,##0.00_)_ ;_ * \(#,##0.00\)_ ;_ * &quot;-&quot;??_)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1" fontId="23" fillId="34" borderId="14" xfId="66" applyNumberFormat="1" applyFont="1" applyFill="1" applyBorder="1" applyAlignment="1" applyProtection="1">
      <alignment horizontal="right"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44469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44498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Гюляй Рахман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44197</v>
      </c>
    </row>
    <row r="10" spans="1:2" ht="15.75">
      <c r="A10" s="7" t="s">
        <v>2</v>
      </c>
      <c r="B10" s="575">
        <v>44469</v>
      </c>
    </row>
    <row r="11" spans="1:2" ht="15.75">
      <c r="A11" s="7" t="s">
        <v>977</v>
      </c>
      <c r="B11" s="575">
        <v>44498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993</v>
      </c>
    </row>
    <row r="15" spans="1:2" ht="15.75">
      <c r="A15" s="10" t="s">
        <v>969</v>
      </c>
      <c r="B15" s="576" t="s">
        <v>976</v>
      </c>
    </row>
    <row r="16" spans="1:2" ht="15.75">
      <c r="A16" s="7" t="s">
        <v>3</v>
      </c>
      <c r="B16" s="574">
        <v>203039149</v>
      </c>
    </row>
    <row r="17" spans="1:2" ht="15.75">
      <c r="A17" s="7" t="s">
        <v>920</v>
      </c>
      <c r="B17" s="574" t="s">
        <v>995</v>
      </c>
    </row>
    <row r="18" spans="1:2" ht="15.75">
      <c r="A18" s="7" t="s">
        <v>919</v>
      </c>
      <c r="B18" s="574"/>
    </row>
    <row r="19" spans="1:2" ht="15.75">
      <c r="A19" s="7" t="s">
        <v>4</v>
      </c>
      <c r="B19" s="574" t="s">
        <v>998</v>
      </c>
    </row>
    <row r="20" spans="1:2" ht="15.75">
      <c r="A20" s="7" t="s">
        <v>5</v>
      </c>
      <c r="B20" s="574" t="s">
        <v>998</v>
      </c>
    </row>
    <row r="21" spans="1:2" ht="15.75">
      <c r="A21" s="10" t="s">
        <v>6</v>
      </c>
      <c r="B21" s="576" t="s">
        <v>997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989</v>
      </c>
    </row>
    <row r="25" spans="1:2" ht="15.75">
      <c r="A25" s="7" t="s">
        <v>921</v>
      </c>
      <c r="B25" s="688" t="s">
        <v>990</v>
      </c>
    </row>
    <row r="26" spans="1:2" ht="15.75">
      <c r="A26" s="10" t="s">
        <v>970</v>
      </c>
      <c r="B26" s="576" t="s">
        <v>991</v>
      </c>
    </row>
    <row r="27" spans="1:2" ht="15.75">
      <c r="A27" s="10" t="s">
        <v>971</v>
      </c>
      <c r="B27" s="576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01.01.2021 г. до 30.09.2021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59289</v>
      </c>
      <c r="D6" s="672">
        <f aca="true" t="shared" si="0" ref="D6:D15">C6-E6</f>
        <v>0</v>
      </c>
      <c r="E6" s="671">
        <f>'1-Баланс'!G95</f>
        <v>59289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19020</v>
      </c>
      <c r="D7" s="672">
        <f t="shared" si="0"/>
        <v>9025</v>
      </c>
      <c r="E7" s="671">
        <f>'1-Баланс'!G18</f>
        <v>9995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859</v>
      </c>
      <c r="D8" s="672">
        <f t="shared" si="0"/>
        <v>0</v>
      </c>
      <c r="E8" s="671">
        <f>ABS('2-Отчет за доходите'!C44)-ABS('2-Отчет за доходите'!G44)</f>
        <v>859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24</v>
      </c>
      <c r="D9" s="672">
        <f t="shared" si="0"/>
        <v>0</v>
      </c>
      <c r="E9" s="671">
        <f>'3-Отчет за паричния поток'!C45</f>
        <v>24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17</v>
      </c>
      <c r="D10" s="672">
        <f t="shared" si="0"/>
        <v>0</v>
      </c>
      <c r="E10" s="671">
        <f>'3-Отчет за паричния поток'!C46</f>
        <v>17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19020</v>
      </c>
      <c r="D11" s="672">
        <f t="shared" si="0"/>
        <v>0</v>
      </c>
      <c r="E11" s="671">
        <f>'4-Отчет за собствения капитал'!L34</f>
        <v>19020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9716</v>
      </c>
      <c r="D12" s="672">
        <f t="shared" si="0"/>
        <v>0</v>
      </c>
      <c r="E12" s="671">
        <f>'Справка 5'!C27+'Справка 5'!C97</f>
        <v>9716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0.04516298633017876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0.021331545357471008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0.014488353657508139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1.6841772151898735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2.1384392683247797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2.1382638066412247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2.1349739000745713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0.0007457121551081282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0.4787898717527129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2.117192429022082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0.6791985022516824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2243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0.11792849631966351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0.8429161969184517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17.95318769505127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8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78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78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78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78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78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78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78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78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78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78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78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78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78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78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78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78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78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78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78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78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78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78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78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78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78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78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78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78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78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78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78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8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78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78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823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78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823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78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78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78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10539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78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78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78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78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78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78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78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78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78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78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43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78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78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78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78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78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78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75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78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48654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78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78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78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48654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78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78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78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48654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78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78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8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78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78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78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78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48750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78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59289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78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78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78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78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78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78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78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78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78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78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78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78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78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78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78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7167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78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7167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78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78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78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859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78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78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8026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78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19020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78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78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78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78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8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78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15992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78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78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15992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78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78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78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1480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78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78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17472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78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78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4218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78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18577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78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78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9304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78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78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9255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78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78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78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78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78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78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22797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78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78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78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78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22797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78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59289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8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78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37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78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78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31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78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6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78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78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78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5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78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78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78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79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78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1162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78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7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78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1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78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331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78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1501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78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1580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78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1081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78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78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78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1580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78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1081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78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222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78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78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222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78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78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859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78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78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859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78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2661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78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78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8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78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78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78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78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78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30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78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78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73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78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78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2558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78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2661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78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2661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78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78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78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78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2661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78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78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78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78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78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2661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8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78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-50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78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329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78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-38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78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-4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78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78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78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78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78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-2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78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235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78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78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78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78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400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78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5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78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78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54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78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78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78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78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459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78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78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78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4563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78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-4428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78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78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-836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78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78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78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-701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78">
        <f t="shared" si="20"/>
        <v>44469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-7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78">
        <f t="shared" si="20"/>
        <v>44469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24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78">
        <f t="shared" si="20"/>
        <v>44469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17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78">
        <f t="shared" si="20"/>
        <v>44469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17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78">
        <f t="shared" si="20"/>
        <v>44469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0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8">
        <f aca="true" t="shared" si="23" ref="C218:C281">endDate</f>
        <v>44469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78">
        <f t="shared" si="23"/>
        <v>44469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78">
        <f t="shared" si="23"/>
        <v>44469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78">
        <f t="shared" si="23"/>
        <v>44469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78">
        <f t="shared" si="23"/>
        <v>44469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78">
        <f t="shared" si="23"/>
        <v>44469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78">
        <f t="shared" si="23"/>
        <v>44469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78">
        <f t="shared" si="23"/>
        <v>44469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78">
        <f t="shared" si="23"/>
        <v>44469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78">
        <f t="shared" si="23"/>
        <v>44469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78">
        <f t="shared" si="23"/>
        <v>44469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78">
        <f t="shared" si="23"/>
        <v>44469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78">
        <f t="shared" si="23"/>
        <v>44469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78">
        <f t="shared" si="23"/>
        <v>44469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78">
        <f t="shared" si="23"/>
        <v>44469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78">
        <f t="shared" si="23"/>
        <v>44469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78">
        <f t="shared" si="23"/>
        <v>44469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78">
        <f t="shared" si="23"/>
        <v>44469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78">
        <f t="shared" si="23"/>
        <v>44469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78">
        <f t="shared" si="23"/>
        <v>44469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78">
        <f t="shared" si="23"/>
        <v>44469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78">
        <f t="shared" si="23"/>
        <v>44469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78">
        <f t="shared" si="23"/>
        <v>44469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78">
        <f t="shared" si="23"/>
        <v>44469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78">
        <f t="shared" si="23"/>
        <v>44469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78">
        <f t="shared" si="23"/>
        <v>44469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78">
        <f t="shared" si="23"/>
        <v>44469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78">
        <f t="shared" si="23"/>
        <v>44469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78">
        <f t="shared" si="23"/>
        <v>44469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78">
        <f t="shared" si="23"/>
        <v>44469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78">
        <f t="shared" si="23"/>
        <v>44469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78">
        <f t="shared" si="23"/>
        <v>44469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78">
        <f t="shared" si="23"/>
        <v>44469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78">
        <f t="shared" si="23"/>
        <v>44469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78">
        <f t="shared" si="23"/>
        <v>44469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78">
        <f t="shared" si="23"/>
        <v>44469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78">
        <f t="shared" si="23"/>
        <v>44469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78">
        <f t="shared" si="23"/>
        <v>44469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78">
        <f t="shared" si="23"/>
        <v>44469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78">
        <f t="shared" si="23"/>
        <v>44469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78">
        <f t="shared" si="23"/>
        <v>44469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78">
        <f t="shared" si="23"/>
        <v>44469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78">
        <f t="shared" si="23"/>
        <v>44469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78">
        <f t="shared" si="23"/>
        <v>44469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78">
        <f t="shared" si="23"/>
        <v>44469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78">
        <f t="shared" si="23"/>
        <v>44469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78">
        <f t="shared" si="23"/>
        <v>44469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78">
        <f t="shared" si="23"/>
        <v>44469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78">
        <f t="shared" si="23"/>
        <v>44469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78">
        <f t="shared" si="23"/>
        <v>44469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78">
        <f t="shared" si="23"/>
        <v>44469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78">
        <f t="shared" si="23"/>
        <v>44469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78">
        <f t="shared" si="23"/>
        <v>44469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78">
        <f t="shared" si="23"/>
        <v>44469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78">
        <f t="shared" si="23"/>
        <v>44469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78">
        <f t="shared" si="23"/>
        <v>44469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78">
        <f t="shared" si="23"/>
        <v>44469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78">
        <f t="shared" si="23"/>
        <v>44469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78">
        <f t="shared" si="23"/>
        <v>44469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78">
        <f t="shared" si="23"/>
        <v>44469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78">
        <f t="shared" si="23"/>
        <v>44469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78">
        <f t="shared" si="23"/>
        <v>44469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78">
        <f t="shared" si="23"/>
        <v>44469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78">
        <f t="shared" si="23"/>
        <v>44469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8">
        <f aca="true" t="shared" si="26" ref="C282:C345">endDate</f>
        <v>44469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78">
        <f t="shared" si="26"/>
        <v>44469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78">
        <f t="shared" si="26"/>
        <v>44469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78">
        <f t="shared" si="26"/>
        <v>44469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78">
        <f t="shared" si="26"/>
        <v>44469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78">
        <f t="shared" si="26"/>
        <v>44469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78">
        <f t="shared" si="26"/>
        <v>44469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78">
        <f t="shared" si="26"/>
        <v>44469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78">
        <f t="shared" si="26"/>
        <v>44469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78">
        <f t="shared" si="26"/>
        <v>44469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78">
        <f t="shared" si="26"/>
        <v>44469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78">
        <f t="shared" si="26"/>
        <v>44469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78">
        <f t="shared" si="26"/>
        <v>44469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78">
        <f t="shared" si="26"/>
        <v>44469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78">
        <f t="shared" si="26"/>
        <v>44469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78">
        <f t="shared" si="26"/>
        <v>44469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78">
        <f t="shared" si="26"/>
        <v>44469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78">
        <f t="shared" si="26"/>
        <v>44469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78">
        <f t="shared" si="26"/>
        <v>44469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78">
        <f t="shared" si="26"/>
        <v>44469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78">
        <f t="shared" si="26"/>
        <v>44469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78">
        <f t="shared" si="26"/>
        <v>44469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78">
        <f t="shared" si="26"/>
        <v>44469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78">
        <f t="shared" si="26"/>
        <v>44469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78">
        <f t="shared" si="26"/>
        <v>44469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78">
        <f t="shared" si="26"/>
        <v>44469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78">
        <f t="shared" si="26"/>
        <v>44469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78">
        <f t="shared" si="26"/>
        <v>44469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78">
        <f t="shared" si="26"/>
        <v>44469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78">
        <f t="shared" si="26"/>
        <v>44469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78">
        <f t="shared" si="26"/>
        <v>44469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78">
        <f t="shared" si="26"/>
        <v>44469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78">
        <f t="shared" si="26"/>
        <v>44469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78">
        <f t="shared" si="26"/>
        <v>44469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78">
        <f t="shared" si="26"/>
        <v>44469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78">
        <f t="shared" si="26"/>
        <v>44469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78">
        <f t="shared" si="26"/>
        <v>44469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78">
        <f t="shared" si="26"/>
        <v>44469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78">
        <f t="shared" si="26"/>
        <v>44469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78">
        <f t="shared" si="26"/>
        <v>44469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78">
        <f t="shared" si="26"/>
        <v>44469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78">
        <f t="shared" si="26"/>
        <v>44469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78">
        <f t="shared" si="26"/>
        <v>44469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78">
        <f t="shared" si="26"/>
        <v>44469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78">
        <f t="shared" si="26"/>
        <v>44469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78">
        <f t="shared" si="26"/>
        <v>44469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78">
        <f t="shared" si="26"/>
        <v>44469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78">
        <f t="shared" si="26"/>
        <v>44469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78">
        <f t="shared" si="26"/>
        <v>44469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78">
        <f t="shared" si="26"/>
        <v>44469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78">
        <f t="shared" si="26"/>
        <v>44469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78">
        <f t="shared" si="26"/>
        <v>44469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78">
        <f t="shared" si="26"/>
        <v>44469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78">
        <f t="shared" si="26"/>
        <v>44469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78">
        <f t="shared" si="26"/>
        <v>44469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78">
        <f t="shared" si="26"/>
        <v>44469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78">
        <f t="shared" si="26"/>
        <v>44469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78">
        <f t="shared" si="26"/>
        <v>44469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78">
        <f t="shared" si="26"/>
        <v>44469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78">
        <f t="shared" si="26"/>
        <v>44469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78">
        <f t="shared" si="26"/>
        <v>44469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78">
        <f t="shared" si="26"/>
        <v>44469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78">
        <f t="shared" si="26"/>
        <v>44469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78">
        <f t="shared" si="26"/>
        <v>44469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8">
        <f aca="true" t="shared" si="29" ref="C346:C409">endDate</f>
        <v>44469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78">
        <f t="shared" si="29"/>
        <v>44469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78">
        <f t="shared" si="29"/>
        <v>44469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78">
        <f t="shared" si="29"/>
        <v>44469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78">
        <f t="shared" si="29"/>
        <v>44469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7167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78">
        <f t="shared" si="29"/>
        <v>44469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78">
        <f t="shared" si="29"/>
        <v>44469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78">
        <f t="shared" si="29"/>
        <v>44469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78">
        <f t="shared" si="29"/>
        <v>44469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7167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78">
        <f t="shared" si="29"/>
        <v>44469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859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78">
        <f t="shared" si="29"/>
        <v>44469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78">
        <f t="shared" si="29"/>
        <v>44469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78">
        <f t="shared" si="29"/>
        <v>44469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78">
        <f t="shared" si="29"/>
        <v>44469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78">
        <f t="shared" si="29"/>
        <v>44469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78">
        <f t="shared" si="29"/>
        <v>44469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78">
        <f t="shared" si="29"/>
        <v>44469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78">
        <f t="shared" si="29"/>
        <v>44469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78">
        <f t="shared" si="29"/>
        <v>44469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78">
        <f t="shared" si="29"/>
        <v>44469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78">
        <f t="shared" si="29"/>
        <v>44469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78">
        <f t="shared" si="29"/>
        <v>44469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78">
        <f t="shared" si="29"/>
        <v>44469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8026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78">
        <f t="shared" si="29"/>
        <v>44469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78">
        <f t="shared" si="29"/>
        <v>44469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78">
        <f t="shared" si="29"/>
        <v>44469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8026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78">
        <f t="shared" si="29"/>
        <v>44469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78">
        <f t="shared" si="29"/>
        <v>44469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78">
        <f t="shared" si="29"/>
        <v>44469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78">
        <f t="shared" si="29"/>
        <v>44469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78">
        <f t="shared" si="29"/>
        <v>44469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78">
        <f t="shared" si="29"/>
        <v>44469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78">
        <f t="shared" si="29"/>
        <v>44469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78">
        <f t="shared" si="29"/>
        <v>44469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78">
        <f t="shared" si="29"/>
        <v>44469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78">
        <f t="shared" si="29"/>
        <v>44469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78">
        <f t="shared" si="29"/>
        <v>44469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78">
        <f t="shared" si="29"/>
        <v>44469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78">
        <f t="shared" si="29"/>
        <v>44469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78">
        <f t="shared" si="29"/>
        <v>44469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78">
        <f t="shared" si="29"/>
        <v>44469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78">
        <f t="shared" si="29"/>
        <v>44469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78">
        <f t="shared" si="29"/>
        <v>44469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78">
        <f t="shared" si="29"/>
        <v>44469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78">
        <f t="shared" si="29"/>
        <v>44469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78">
        <f t="shared" si="29"/>
        <v>44469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78">
        <f t="shared" si="29"/>
        <v>44469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78">
        <f t="shared" si="29"/>
        <v>44469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78">
        <f t="shared" si="29"/>
        <v>44469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78">
        <f t="shared" si="29"/>
        <v>44469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78">
        <f t="shared" si="29"/>
        <v>44469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78">
        <f t="shared" si="29"/>
        <v>44469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78">
        <f t="shared" si="29"/>
        <v>44469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78">
        <f t="shared" si="29"/>
        <v>44469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78">
        <f t="shared" si="29"/>
        <v>44469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78">
        <f t="shared" si="29"/>
        <v>44469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78">
        <f t="shared" si="29"/>
        <v>44469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78">
        <f t="shared" si="29"/>
        <v>44469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78">
        <f t="shared" si="29"/>
        <v>44469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78">
        <f t="shared" si="29"/>
        <v>44469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78">
        <f t="shared" si="29"/>
        <v>44469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78">
        <f t="shared" si="29"/>
        <v>44469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78">
        <f t="shared" si="29"/>
        <v>44469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78">
        <f t="shared" si="29"/>
        <v>44469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8">
        <f aca="true" t="shared" si="32" ref="C410:C459">endDate</f>
        <v>44469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78">
        <f t="shared" si="32"/>
        <v>44469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78">
        <f t="shared" si="32"/>
        <v>44469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78">
        <f t="shared" si="32"/>
        <v>44469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78">
        <f t="shared" si="32"/>
        <v>44469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78">
        <f t="shared" si="32"/>
        <v>44469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78">
        <f t="shared" si="32"/>
        <v>44469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18161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78">
        <f t="shared" si="32"/>
        <v>44469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78">
        <f t="shared" si="32"/>
        <v>44469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78">
        <f t="shared" si="32"/>
        <v>44469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78">
        <f t="shared" si="32"/>
        <v>44469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18161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78">
        <f t="shared" si="32"/>
        <v>44469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859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78">
        <f t="shared" si="32"/>
        <v>44469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78">
        <f t="shared" si="32"/>
        <v>44469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78">
        <f t="shared" si="32"/>
        <v>44469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78">
        <f t="shared" si="32"/>
        <v>44469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78">
        <f t="shared" si="32"/>
        <v>44469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78">
        <f t="shared" si="32"/>
        <v>44469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78">
        <f t="shared" si="32"/>
        <v>44469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78">
        <f t="shared" si="32"/>
        <v>44469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78">
        <f t="shared" si="32"/>
        <v>44469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78">
        <f t="shared" si="32"/>
        <v>44469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78">
        <f t="shared" si="32"/>
        <v>44469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78">
        <f t="shared" si="32"/>
        <v>44469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78">
        <f t="shared" si="32"/>
        <v>44469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19020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78">
        <f t="shared" si="32"/>
        <v>44469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78">
        <f t="shared" si="32"/>
        <v>44469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78">
        <f t="shared" si="32"/>
        <v>44469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19020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78">
        <f t="shared" si="32"/>
        <v>44469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78">
        <f t="shared" si="32"/>
        <v>44469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78">
        <f t="shared" si="32"/>
        <v>44469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78">
        <f t="shared" si="32"/>
        <v>44469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78">
        <f t="shared" si="32"/>
        <v>44469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78">
        <f t="shared" si="32"/>
        <v>44469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78">
        <f t="shared" si="32"/>
        <v>44469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78">
        <f t="shared" si="32"/>
        <v>44469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78">
        <f t="shared" si="32"/>
        <v>44469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78">
        <f t="shared" si="32"/>
        <v>44469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78">
        <f t="shared" si="32"/>
        <v>44469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78">
        <f t="shared" si="32"/>
        <v>44469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78">
        <f t="shared" si="32"/>
        <v>44469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78">
        <f t="shared" si="32"/>
        <v>44469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78">
        <f t="shared" si="32"/>
        <v>44469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78">
        <f t="shared" si="32"/>
        <v>44469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78">
        <f t="shared" si="32"/>
        <v>44469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78">
        <f t="shared" si="32"/>
        <v>44469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78">
        <f t="shared" si="32"/>
        <v>44469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78">
        <f t="shared" si="32"/>
        <v>44469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78">
        <f t="shared" si="32"/>
        <v>44469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78">
        <f t="shared" si="32"/>
        <v>44469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8">
        <f aca="true" t="shared" si="35" ref="C461:C524">endDate</f>
        <v>44469</v>
      </c>
      <c r="D461" s="105" t="s">
        <v>523</v>
      </c>
      <c r="E461" s="493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78">
        <f t="shared" si="35"/>
        <v>44469</v>
      </c>
      <c r="D462" s="105" t="s">
        <v>526</v>
      </c>
      <c r="E462" s="493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78">
        <f t="shared" si="35"/>
        <v>44469</v>
      </c>
      <c r="D463" s="105" t="s">
        <v>529</v>
      </c>
      <c r="E463" s="493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78">
        <f t="shared" si="35"/>
        <v>44469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78">
        <f t="shared" si="35"/>
        <v>44469</v>
      </c>
      <c r="D465" s="105" t="s">
        <v>535</v>
      </c>
      <c r="E465" s="493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78">
        <f t="shared" si="35"/>
        <v>44469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78">
        <f t="shared" si="35"/>
        <v>44469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78">
        <f t="shared" si="35"/>
        <v>44469</v>
      </c>
      <c r="D468" s="105" t="s">
        <v>543</v>
      </c>
      <c r="E468" s="493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78">
        <f t="shared" si="35"/>
        <v>44469</v>
      </c>
      <c r="D469" s="105" t="s">
        <v>545</v>
      </c>
      <c r="E469" s="493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78">
        <f t="shared" si="35"/>
        <v>44469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78">
        <f t="shared" si="35"/>
        <v>44469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78">
        <f t="shared" si="35"/>
        <v>44469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78">
        <f t="shared" si="35"/>
        <v>44469</v>
      </c>
      <c r="D473" s="105" t="s">
        <v>555</v>
      </c>
      <c r="E473" s="493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78">
        <f t="shared" si="35"/>
        <v>44469</v>
      </c>
      <c r="D474" s="105" t="s">
        <v>557</v>
      </c>
      <c r="E474" s="493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78">
        <f t="shared" si="35"/>
        <v>44469</v>
      </c>
      <c r="D475" s="105" t="s">
        <v>558</v>
      </c>
      <c r="E475" s="493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78">
        <f t="shared" si="35"/>
        <v>44469</v>
      </c>
      <c r="D476" s="105" t="s">
        <v>560</v>
      </c>
      <c r="E476" s="493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78">
        <f t="shared" si="35"/>
        <v>44469</v>
      </c>
      <c r="D477" s="105" t="s">
        <v>562</v>
      </c>
      <c r="E477" s="493">
        <v>1</v>
      </c>
      <c r="F477" s="105" t="s">
        <v>561</v>
      </c>
      <c r="H477" s="105">
        <f>'Справка 6'!D29</f>
        <v>10278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78">
        <f t="shared" si="35"/>
        <v>44469</v>
      </c>
      <c r="D478" s="105" t="s">
        <v>563</v>
      </c>
      <c r="E478" s="493">
        <v>1</v>
      </c>
      <c r="F478" s="105" t="s">
        <v>108</v>
      </c>
      <c r="H478" s="105">
        <f>'Справка 6'!D30</f>
        <v>10278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78">
        <f t="shared" si="35"/>
        <v>44469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78">
        <f t="shared" si="35"/>
        <v>44469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78">
        <f t="shared" si="35"/>
        <v>44469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78">
        <f t="shared" si="35"/>
        <v>44469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78">
        <f t="shared" si="35"/>
        <v>44469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78">
        <f t="shared" si="35"/>
        <v>44469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78">
        <f t="shared" si="35"/>
        <v>44469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78">
        <f t="shared" si="35"/>
        <v>44469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78">
        <f t="shared" si="35"/>
        <v>44469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78">
        <f t="shared" si="35"/>
        <v>44469</v>
      </c>
      <c r="D488" s="105" t="s">
        <v>578</v>
      </c>
      <c r="E488" s="493">
        <v>1</v>
      </c>
      <c r="F488" s="105" t="s">
        <v>827</v>
      </c>
      <c r="H488" s="105">
        <f>'Справка 6'!D40</f>
        <v>10278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78">
        <f t="shared" si="35"/>
        <v>44469</v>
      </c>
      <c r="D489" s="105" t="s">
        <v>581</v>
      </c>
      <c r="E489" s="493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78">
        <f t="shared" si="35"/>
        <v>44469</v>
      </c>
      <c r="D490" s="105" t="s">
        <v>583</v>
      </c>
      <c r="E490" s="493">
        <v>1</v>
      </c>
      <c r="F490" s="105" t="s">
        <v>582</v>
      </c>
      <c r="H490" s="105">
        <f>'Справка 6'!D42</f>
        <v>10278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78">
        <f t="shared" si="35"/>
        <v>44469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78">
        <f t="shared" si="35"/>
        <v>44469</v>
      </c>
      <c r="D492" s="105" t="s">
        <v>526</v>
      </c>
      <c r="E492" s="493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78">
        <f t="shared" si="35"/>
        <v>44469</v>
      </c>
      <c r="D493" s="105" t="s">
        <v>529</v>
      </c>
      <c r="E493" s="493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78">
        <f t="shared" si="35"/>
        <v>44469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78">
        <f t="shared" si="35"/>
        <v>44469</v>
      </c>
      <c r="D495" s="105" t="s">
        <v>535</v>
      </c>
      <c r="E495" s="493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78">
        <f t="shared" si="35"/>
        <v>44469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78">
        <f t="shared" si="35"/>
        <v>44469</v>
      </c>
      <c r="D497" s="105" t="s">
        <v>540</v>
      </c>
      <c r="E497" s="493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78">
        <f t="shared" si="35"/>
        <v>44469</v>
      </c>
      <c r="D498" s="105" t="s">
        <v>543</v>
      </c>
      <c r="E498" s="493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78">
        <f t="shared" si="35"/>
        <v>44469</v>
      </c>
      <c r="D499" s="105" t="s">
        <v>545</v>
      </c>
      <c r="E499" s="493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78">
        <f t="shared" si="35"/>
        <v>44469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78">
        <f t="shared" si="35"/>
        <v>44469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78">
        <f t="shared" si="35"/>
        <v>44469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78">
        <f t="shared" si="35"/>
        <v>44469</v>
      </c>
      <c r="D503" s="105" t="s">
        <v>555</v>
      </c>
      <c r="E503" s="493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78">
        <f t="shared" si="35"/>
        <v>44469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78">
        <f t="shared" si="35"/>
        <v>44469</v>
      </c>
      <c r="D505" s="105" t="s">
        <v>558</v>
      </c>
      <c r="E505" s="493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78">
        <f t="shared" si="35"/>
        <v>44469</v>
      </c>
      <c r="D506" s="105" t="s">
        <v>560</v>
      </c>
      <c r="E506" s="493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78">
        <f t="shared" si="35"/>
        <v>44469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78">
        <f t="shared" si="35"/>
        <v>44469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78">
        <f t="shared" si="35"/>
        <v>44469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78">
        <f t="shared" si="35"/>
        <v>44469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78">
        <f t="shared" si="35"/>
        <v>44469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78">
        <f t="shared" si="35"/>
        <v>44469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78">
        <f t="shared" si="35"/>
        <v>44469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78">
        <f t="shared" si="35"/>
        <v>44469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78">
        <f t="shared" si="35"/>
        <v>44469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78">
        <f t="shared" si="35"/>
        <v>44469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78">
        <f t="shared" si="35"/>
        <v>44469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78">
        <f t="shared" si="35"/>
        <v>44469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78">
        <f t="shared" si="35"/>
        <v>44469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78">
        <f t="shared" si="35"/>
        <v>44469</v>
      </c>
      <c r="D520" s="105" t="s">
        <v>583</v>
      </c>
      <c r="E520" s="493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78">
        <f t="shared" si="35"/>
        <v>44469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78">
        <f t="shared" si="35"/>
        <v>44469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78">
        <f t="shared" si="35"/>
        <v>44469</v>
      </c>
      <c r="D523" s="105" t="s">
        <v>529</v>
      </c>
      <c r="E523" s="493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78">
        <f t="shared" si="35"/>
        <v>44469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8">
        <f aca="true" t="shared" si="38" ref="C525:C588">endDate</f>
        <v>44469</v>
      </c>
      <c r="D525" s="105" t="s">
        <v>535</v>
      </c>
      <c r="E525" s="493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78">
        <f t="shared" si="38"/>
        <v>44469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78">
        <f t="shared" si="38"/>
        <v>44469</v>
      </c>
      <c r="D527" s="105" t="s">
        <v>540</v>
      </c>
      <c r="E527" s="493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78">
        <f t="shared" si="38"/>
        <v>44469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78">
        <f t="shared" si="38"/>
        <v>44469</v>
      </c>
      <c r="D529" s="105" t="s">
        <v>545</v>
      </c>
      <c r="E529" s="493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78">
        <f t="shared" si="38"/>
        <v>44469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78">
        <f t="shared" si="38"/>
        <v>44469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78">
        <f t="shared" si="38"/>
        <v>44469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78">
        <f t="shared" si="38"/>
        <v>44469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78">
        <f t="shared" si="38"/>
        <v>44469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78">
        <f t="shared" si="38"/>
        <v>44469</v>
      </c>
      <c r="D535" s="105" t="s">
        <v>558</v>
      </c>
      <c r="E535" s="493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78">
        <f t="shared" si="38"/>
        <v>44469</v>
      </c>
      <c r="D536" s="105" t="s">
        <v>560</v>
      </c>
      <c r="E536" s="493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78">
        <f t="shared" si="38"/>
        <v>44469</v>
      </c>
      <c r="D537" s="105" t="s">
        <v>562</v>
      </c>
      <c r="E537" s="493">
        <v>3</v>
      </c>
      <c r="F537" s="105" t="s">
        <v>561</v>
      </c>
      <c r="H537" s="105">
        <f>'Справка 6'!F29</f>
        <v>562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78">
        <f t="shared" si="38"/>
        <v>44469</v>
      </c>
      <c r="D538" s="105" t="s">
        <v>563</v>
      </c>
      <c r="E538" s="493">
        <v>3</v>
      </c>
      <c r="F538" s="105" t="s">
        <v>108</v>
      </c>
      <c r="H538" s="105">
        <f>'Справка 6'!F30</f>
        <v>562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78">
        <f t="shared" si="38"/>
        <v>44469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78">
        <f t="shared" si="38"/>
        <v>44469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78">
        <f t="shared" si="38"/>
        <v>44469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78">
        <f t="shared" si="38"/>
        <v>44469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78">
        <f t="shared" si="38"/>
        <v>44469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78">
        <f t="shared" si="38"/>
        <v>44469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78">
        <f t="shared" si="38"/>
        <v>44469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78">
        <f t="shared" si="38"/>
        <v>44469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78">
        <f t="shared" si="38"/>
        <v>44469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78">
        <f t="shared" si="38"/>
        <v>44469</v>
      </c>
      <c r="D548" s="105" t="s">
        <v>578</v>
      </c>
      <c r="E548" s="493">
        <v>3</v>
      </c>
      <c r="F548" s="105" t="s">
        <v>827</v>
      </c>
      <c r="H548" s="105">
        <f>'Справка 6'!F40</f>
        <v>562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78">
        <f t="shared" si="38"/>
        <v>44469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78">
        <f t="shared" si="38"/>
        <v>44469</v>
      </c>
      <c r="D550" s="105" t="s">
        <v>583</v>
      </c>
      <c r="E550" s="493">
        <v>3</v>
      </c>
      <c r="F550" s="105" t="s">
        <v>582</v>
      </c>
      <c r="H550" s="105">
        <f>'Справка 6'!F42</f>
        <v>562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78">
        <f t="shared" si="38"/>
        <v>44469</v>
      </c>
      <c r="D551" s="105" t="s">
        <v>523</v>
      </c>
      <c r="E551" s="493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78">
        <f t="shared" si="38"/>
        <v>44469</v>
      </c>
      <c r="D552" s="105" t="s">
        <v>526</v>
      </c>
      <c r="E552" s="493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78">
        <f t="shared" si="38"/>
        <v>44469</v>
      </c>
      <c r="D553" s="105" t="s">
        <v>529</v>
      </c>
      <c r="E553" s="493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78">
        <f t="shared" si="38"/>
        <v>44469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78">
        <f t="shared" si="38"/>
        <v>44469</v>
      </c>
      <c r="D555" s="105" t="s">
        <v>535</v>
      </c>
      <c r="E555" s="493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78">
        <f t="shared" si="38"/>
        <v>44469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78">
        <f t="shared" si="38"/>
        <v>44469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78">
        <f t="shared" si="38"/>
        <v>44469</v>
      </c>
      <c r="D558" s="105" t="s">
        <v>543</v>
      </c>
      <c r="E558" s="493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78">
        <f t="shared" si="38"/>
        <v>44469</v>
      </c>
      <c r="D559" s="105" t="s">
        <v>545</v>
      </c>
      <c r="E559" s="493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78">
        <f t="shared" si="38"/>
        <v>44469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78">
        <f t="shared" si="38"/>
        <v>44469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78">
        <f t="shared" si="38"/>
        <v>44469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78">
        <f t="shared" si="38"/>
        <v>44469</v>
      </c>
      <c r="D563" s="105" t="s">
        <v>555</v>
      </c>
      <c r="E563" s="493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78">
        <f t="shared" si="38"/>
        <v>44469</v>
      </c>
      <c r="D564" s="105" t="s">
        <v>557</v>
      </c>
      <c r="E564" s="493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78">
        <f t="shared" si="38"/>
        <v>44469</v>
      </c>
      <c r="D565" s="105" t="s">
        <v>558</v>
      </c>
      <c r="E565" s="493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78">
        <f t="shared" si="38"/>
        <v>44469</v>
      </c>
      <c r="D566" s="105" t="s">
        <v>560</v>
      </c>
      <c r="E566" s="493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78">
        <f t="shared" si="38"/>
        <v>44469</v>
      </c>
      <c r="D567" s="105" t="s">
        <v>562</v>
      </c>
      <c r="E567" s="493">
        <v>4</v>
      </c>
      <c r="F567" s="105" t="s">
        <v>561</v>
      </c>
      <c r="H567" s="105">
        <f>'Справка 6'!G29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78">
        <f t="shared" si="38"/>
        <v>44469</v>
      </c>
      <c r="D568" s="105" t="s">
        <v>563</v>
      </c>
      <c r="E568" s="493">
        <v>4</v>
      </c>
      <c r="F568" s="105" t="s">
        <v>108</v>
      </c>
      <c r="H568" s="105">
        <f>'Справка 6'!G30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78">
        <f t="shared" si="38"/>
        <v>44469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78">
        <f t="shared" si="38"/>
        <v>44469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78">
        <f t="shared" si="38"/>
        <v>44469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78">
        <f t="shared" si="38"/>
        <v>44469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78">
        <f t="shared" si="38"/>
        <v>44469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78">
        <f t="shared" si="38"/>
        <v>44469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78">
        <f t="shared" si="38"/>
        <v>44469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78">
        <f t="shared" si="38"/>
        <v>44469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78">
        <f t="shared" si="38"/>
        <v>44469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78">
        <f t="shared" si="38"/>
        <v>44469</v>
      </c>
      <c r="D578" s="105" t="s">
        <v>578</v>
      </c>
      <c r="E578" s="493">
        <v>4</v>
      </c>
      <c r="F578" s="105" t="s">
        <v>827</v>
      </c>
      <c r="H578" s="105">
        <f>'Справка 6'!G40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78">
        <f t="shared" si="38"/>
        <v>44469</v>
      </c>
      <c r="D579" s="105" t="s">
        <v>581</v>
      </c>
      <c r="E579" s="493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78">
        <f t="shared" si="38"/>
        <v>44469</v>
      </c>
      <c r="D580" s="105" t="s">
        <v>583</v>
      </c>
      <c r="E580" s="493">
        <v>4</v>
      </c>
      <c r="F580" s="105" t="s">
        <v>582</v>
      </c>
      <c r="H580" s="105">
        <f>'Справка 6'!G42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78">
        <f t="shared" si="38"/>
        <v>44469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78">
        <f t="shared" si="38"/>
        <v>44469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78">
        <f t="shared" si="38"/>
        <v>44469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78">
        <f t="shared" si="38"/>
        <v>44469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78">
        <f t="shared" si="38"/>
        <v>44469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78">
        <f t="shared" si="38"/>
        <v>44469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78">
        <f t="shared" si="38"/>
        <v>44469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78">
        <f t="shared" si="38"/>
        <v>44469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8">
        <f aca="true" t="shared" si="41" ref="C589:C652">endDate</f>
        <v>44469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78">
        <f t="shared" si="41"/>
        <v>44469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78">
        <f t="shared" si="41"/>
        <v>44469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78">
        <f t="shared" si="41"/>
        <v>44469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78">
        <f t="shared" si="41"/>
        <v>44469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78">
        <f t="shared" si="41"/>
        <v>44469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78">
        <f t="shared" si="41"/>
        <v>44469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78">
        <f t="shared" si="41"/>
        <v>44469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78">
        <f t="shared" si="41"/>
        <v>44469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78">
        <f t="shared" si="41"/>
        <v>44469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78">
        <f t="shared" si="41"/>
        <v>44469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78">
        <f t="shared" si="41"/>
        <v>44469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78">
        <f t="shared" si="41"/>
        <v>44469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78">
        <f t="shared" si="41"/>
        <v>44469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78">
        <f t="shared" si="41"/>
        <v>44469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78">
        <f t="shared" si="41"/>
        <v>44469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78">
        <f t="shared" si="41"/>
        <v>44469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78">
        <f t="shared" si="41"/>
        <v>44469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78">
        <f t="shared" si="41"/>
        <v>44469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78">
        <f t="shared" si="41"/>
        <v>44469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78">
        <f t="shared" si="41"/>
        <v>44469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78">
        <f t="shared" si="41"/>
        <v>44469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78">
        <f t="shared" si="41"/>
        <v>44469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78">
        <f t="shared" si="41"/>
        <v>44469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78">
        <f t="shared" si="41"/>
        <v>44469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78">
        <f t="shared" si="41"/>
        <v>44469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78">
        <f t="shared" si="41"/>
        <v>44469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78">
        <f t="shared" si="41"/>
        <v>44469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78">
        <f t="shared" si="41"/>
        <v>44469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78">
        <f t="shared" si="41"/>
        <v>44469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78">
        <f t="shared" si="41"/>
        <v>44469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78">
        <f t="shared" si="41"/>
        <v>44469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78">
        <f t="shared" si="41"/>
        <v>44469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78">
        <f t="shared" si="41"/>
        <v>44469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78">
        <f t="shared" si="41"/>
        <v>44469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78">
        <f t="shared" si="41"/>
        <v>44469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78">
        <f t="shared" si="41"/>
        <v>44469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78">
        <f t="shared" si="41"/>
        <v>44469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78">
        <f t="shared" si="41"/>
        <v>44469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78">
        <f t="shared" si="41"/>
        <v>44469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78">
        <f t="shared" si="41"/>
        <v>44469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78">
        <f t="shared" si="41"/>
        <v>44469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78">
        <f t="shared" si="41"/>
        <v>44469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78">
        <f t="shared" si="41"/>
        <v>44469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78">
        <f t="shared" si="41"/>
        <v>44469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78">
        <f t="shared" si="41"/>
        <v>44469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78">
        <f t="shared" si="41"/>
        <v>44469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78">
        <f t="shared" si="41"/>
        <v>44469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78">
        <f t="shared" si="41"/>
        <v>44469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78">
        <f t="shared" si="41"/>
        <v>44469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78">
        <f t="shared" si="41"/>
        <v>44469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78">
        <f t="shared" si="41"/>
        <v>44469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78">
        <f t="shared" si="41"/>
        <v>44469</v>
      </c>
      <c r="D641" s="105" t="s">
        <v>523</v>
      </c>
      <c r="E641" s="493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78">
        <f t="shared" si="41"/>
        <v>44469</v>
      </c>
      <c r="D642" s="105" t="s">
        <v>526</v>
      </c>
      <c r="E642" s="493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78">
        <f t="shared" si="41"/>
        <v>44469</v>
      </c>
      <c r="D643" s="105" t="s">
        <v>529</v>
      </c>
      <c r="E643" s="493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78">
        <f t="shared" si="41"/>
        <v>44469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78">
        <f t="shared" si="41"/>
        <v>44469</v>
      </c>
      <c r="D645" s="105" t="s">
        <v>535</v>
      </c>
      <c r="E645" s="493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78">
        <f t="shared" si="41"/>
        <v>44469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78">
        <f t="shared" si="41"/>
        <v>44469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78">
        <f t="shared" si="41"/>
        <v>44469</v>
      </c>
      <c r="D648" s="105" t="s">
        <v>543</v>
      </c>
      <c r="E648" s="493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78">
        <f t="shared" si="41"/>
        <v>44469</v>
      </c>
      <c r="D649" s="105" t="s">
        <v>545</v>
      </c>
      <c r="E649" s="493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78">
        <f t="shared" si="41"/>
        <v>44469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78">
        <f t="shared" si="41"/>
        <v>44469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78">
        <f t="shared" si="41"/>
        <v>44469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8">
        <f aca="true" t="shared" si="44" ref="C653:C716">endDate</f>
        <v>44469</v>
      </c>
      <c r="D653" s="105" t="s">
        <v>555</v>
      </c>
      <c r="E653" s="493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78">
        <f t="shared" si="44"/>
        <v>44469</v>
      </c>
      <c r="D654" s="105" t="s">
        <v>557</v>
      </c>
      <c r="E654" s="493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78">
        <f t="shared" si="44"/>
        <v>44469</v>
      </c>
      <c r="D655" s="105" t="s">
        <v>558</v>
      </c>
      <c r="E655" s="493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78">
        <f t="shared" si="44"/>
        <v>44469</v>
      </c>
      <c r="D656" s="105" t="s">
        <v>560</v>
      </c>
      <c r="E656" s="493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78">
        <f t="shared" si="44"/>
        <v>44469</v>
      </c>
      <c r="D657" s="105" t="s">
        <v>562</v>
      </c>
      <c r="E657" s="493">
        <v>7</v>
      </c>
      <c r="F657" s="105" t="s">
        <v>561</v>
      </c>
      <c r="H657" s="105">
        <f>'Справка 6'!J29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78">
        <f t="shared" si="44"/>
        <v>44469</v>
      </c>
      <c r="D658" s="105" t="s">
        <v>563</v>
      </c>
      <c r="E658" s="493">
        <v>7</v>
      </c>
      <c r="F658" s="105" t="s">
        <v>108</v>
      </c>
      <c r="H658" s="105">
        <f>'Справка 6'!J30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78">
        <f t="shared" si="44"/>
        <v>44469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78">
        <f t="shared" si="44"/>
        <v>44469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78">
        <f t="shared" si="44"/>
        <v>44469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78">
        <f t="shared" si="44"/>
        <v>44469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78">
        <f t="shared" si="44"/>
        <v>44469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78">
        <f t="shared" si="44"/>
        <v>44469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78">
        <f t="shared" si="44"/>
        <v>44469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78">
        <f t="shared" si="44"/>
        <v>44469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78">
        <f t="shared" si="44"/>
        <v>44469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78">
        <f t="shared" si="44"/>
        <v>44469</v>
      </c>
      <c r="D668" s="105" t="s">
        <v>578</v>
      </c>
      <c r="E668" s="493">
        <v>7</v>
      </c>
      <c r="F668" s="105" t="s">
        <v>827</v>
      </c>
      <c r="H668" s="105">
        <f>'Справка 6'!J40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78">
        <f t="shared" si="44"/>
        <v>44469</v>
      </c>
      <c r="D669" s="105" t="s">
        <v>581</v>
      </c>
      <c r="E669" s="493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78">
        <f t="shared" si="44"/>
        <v>44469</v>
      </c>
      <c r="D670" s="105" t="s">
        <v>583</v>
      </c>
      <c r="E670" s="493">
        <v>7</v>
      </c>
      <c r="F670" s="105" t="s">
        <v>582</v>
      </c>
      <c r="H670" s="105">
        <f>'Справка 6'!J42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78">
        <f t="shared" si="44"/>
        <v>44469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78">
        <f t="shared" si="44"/>
        <v>44469</v>
      </c>
      <c r="D672" s="105" t="s">
        <v>526</v>
      </c>
      <c r="E672" s="493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78">
        <f t="shared" si="44"/>
        <v>44469</v>
      </c>
      <c r="D673" s="105" t="s">
        <v>529</v>
      </c>
      <c r="E673" s="493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78">
        <f t="shared" si="44"/>
        <v>44469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78">
        <f t="shared" si="44"/>
        <v>44469</v>
      </c>
      <c r="D675" s="105" t="s">
        <v>535</v>
      </c>
      <c r="E675" s="493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78">
        <f t="shared" si="44"/>
        <v>44469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78">
        <f t="shared" si="44"/>
        <v>44469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78">
        <f t="shared" si="44"/>
        <v>44469</v>
      </c>
      <c r="D678" s="105" t="s">
        <v>543</v>
      </c>
      <c r="E678" s="493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78">
        <f t="shared" si="44"/>
        <v>44469</v>
      </c>
      <c r="D679" s="105" t="s">
        <v>545</v>
      </c>
      <c r="E679" s="493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78">
        <f t="shared" si="44"/>
        <v>44469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78">
        <f t="shared" si="44"/>
        <v>44469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78">
        <f t="shared" si="44"/>
        <v>44469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78">
        <f t="shared" si="44"/>
        <v>44469</v>
      </c>
      <c r="D683" s="105" t="s">
        <v>555</v>
      </c>
      <c r="E683" s="493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78">
        <f t="shared" si="44"/>
        <v>44469</v>
      </c>
      <c r="D684" s="105" t="s">
        <v>557</v>
      </c>
      <c r="E684" s="493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78">
        <f t="shared" si="44"/>
        <v>44469</v>
      </c>
      <c r="D685" s="105" t="s">
        <v>558</v>
      </c>
      <c r="E685" s="493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78">
        <f t="shared" si="44"/>
        <v>44469</v>
      </c>
      <c r="D686" s="105" t="s">
        <v>560</v>
      </c>
      <c r="E686" s="493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78">
        <f t="shared" si="44"/>
        <v>44469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78">
        <f t="shared" si="44"/>
        <v>44469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78">
        <f t="shared" si="44"/>
        <v>44469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78">
        <f t="shared" si="44"/>
        <v>44469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78">
        <f t="shared" si="44"/>
        <v>44469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78">
        <f t="shared" si="44"/>
        <v>44469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78">
        <f t="shared" si="44"/>
        <v>44469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78">
        <f t="shared" si="44"/>
        <v>44469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78">
        <f t="shared" si="44"/>
        <v>44469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78">
        <f t="shared" si="44"/>
        <v>44469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78">
        <f t="shared" si="44"/>
        <v>44469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78">
        <f t="shared" si="44"/>
        <v>44469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78">
        <f t="shared" si="44"/>
        <v>44469</v>
      </c>
      <c r="D699" s="105" t="s">
        <v>581</v>
      </c>
      <c r="E699" s="493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78">
        <f t="shared" si="44"/>
        <v>44469</v>
      </c>
      <c r="D700" s="105" t="s">
        <v>583</v>
      </c>
      <c r="E700" s="493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78">
        <f t="shared" si="44"/>
        <v>44469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78">
        <f t="shared" si="44"/>
        <v>44469</v>
      </c>
      <c r="D702" s="105" t="s">
        <v>526</v>
      </c>
      <c r="E702" s="493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78">
        <f t="shared" si="44"/>
        <v>44469</v>
      </c>
      <c r="D703" s="105" t="s">
        <v>529</v>
      </c>
      <c r="E703" s="493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78">
        <f t="shared" si="44"/>
        <v>44469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78">
        <f t="shared" si="44"/>
        <v>44469</v>
      </c>
      <c r="D705" s="105" t="s">
        <v>535</v>
      </c>
      <c r="E705" s="493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78">
        <f t="shared" si="44"/>
        <v>44469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78">
        <f t="shared" si="44"/>
        <v>44469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78">
        <f t="shared" si="44"/>
        <v>44469</v>
      </c>
      <c r="D708" s="105" t="s">
        <v>543</v>
      </c>
      <c r="E708" s="493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78">
        <f t="shared" si="44"/>
        <v>44469</v>
      </c>
      <c r="D709" s="105" t="s">
        <v>545</v>
      </c>
      <c r="E709" s="493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78">
        <f t="shared" si="44"/>
        <v>44469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78">
        <f t="shared" si="44"/>
        <v>44469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78">
        <f t="shared" si="44"/>
        <v>44469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78">
        <f t="shared" si="44"/>
        <v>44469</v>
      </c>
      <c r="D713" s="105" t="s">
        <v>555</v>
      </c>
      <c r="E713" s="493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78">
        <f t="shared" si="44"/>
        <v>44469</v>
      </c>
      <c r="D714" s="105" t="s">
        <v>557</v>
      </c>
      <c r="E714" s="493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78">
        <f t="shared" si="44"/>
        <v>44469</v>
      </c>
      <c r="D715" s="105" t="s">
        <v>558</v>
      </c>
      <c r="E715" s="493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78">
        <f t="shared" si="44"/>
        <v>44469</v>
      </c>
      <c r="D716" s="105" t="s">
        <v>560</v>
      </c>
      <c r="E716" s="493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8">
        <f aca="true" t="shared" si="47" ref="C717:C780">endDate</f>
        <v>44469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78">
        <f t="shared" si="47"/>
        <v>44469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78">
        <f t="shared" si="47"/>
        <v>44469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78">
        <f t="shared" si="47"/>
        <v>44469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78">
        <f t="shared" si="47"/>
        <v>44469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78">
        <f t="shared" si="47"/>
        <v>44469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78">
        <f t="shared" si="47"/>
        <v>44469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78">
        <f t="shared" si="47"/>
        <v>44469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78">
        <f t="shared" si="47"/>
        <v>44469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78">
        <f t="shared" si="47"/>
        <v>44469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78">
        <f t="shared" si="47"/>
        <v>44469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78">
        <f t="shared" si="47"/>
        <v>44469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78">
        <f t="shared" si="47"/>
        <v>44469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78">
        <f t="shared" si="47"/>
        <v>44469</v>
      </c>
      <c r="D730" s="105" t="s">
        <v>583</v>
      </c>
      <c r="E730" s="493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78">
        <f t="shared" si="47"/>
        <v>44469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78">
        <f t="shared" si="47"/>
        <v>44469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78">
        <f t="shared" si="47"/>
        <v>44469</v>
      </c>
      <c r="D733" s="105" t="s">
        <v>529</v>
      </c>
      <c r="E733" s="493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78">
        <f t="shared" si="47"/>
        <v>44469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78">
        <f t="shared" si="47"/>
        <v>44469</v>
      </c>
      <c r="D735" s="105" t="s">
        <v>535</v>
      </c>
      <c r="E735" s="493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78">
        <f t="shared" si="47"/>
        <v>44469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78">
        <f t="shared" si="47"/>
        <v>44469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78">
        <f t="shared" si="47"/>
        <v>44469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78">
        <f t="shared" si="47"/>
        <v>44469</v>
      </c>
      <c r="D739" s="105" t="s">
        <v>545</v>
      </c>
      <c r="E739" s="493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78">
        <f t="shared" si="47"/>
        <v>44469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78">
        <f t="shared" si="47"/>
        <v>44469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78">
        <f t="shared" si="47"/>
        <v>44469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78">
        <f t="shared" si="47"/>
        <v>44469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78">
        <f t="shared" si="47"/>
        <v>44469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78">
        <f t="shared" si="47"/>
        <v>44469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78">
        <f t="shared" si="47"/>
        <v>44469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78">
        <f t="shared" si="47"/>
        <v>44469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78">
        <f t="shared" si="47"/>
        <v>44469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78">
        <f t="shared" si="47"/>
        <v>44469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78">
        <f t="shared" si="47"/>
        <v>44469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78">
        <f t="shared" si="47"/>
        <v>44469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78">
        <f t="shared" si="47"/>
        <v>44469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78">
        <f t="shared" si="47"/>
        <v>44469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78">
        <f t="shared" si="47"/>
        <v>44469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78">
        <f t="shared" si="47"/>
        <v>44469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78">
        <f t="shared" si="47"/>
        <v>44469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78">
        <f t="shared" si="47"/>
        <v>44469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78">
        <f t="shared" si="47"/>
        <v>44469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78">
        <f t="shared" si="47"/>
        <v>44469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78">
        <f t="shared" si="47"/>
        <v>44469</v>
      </c>
      <c r="D760" s="105" t="s">
        <v>583</v>
      </c>
      <c r="E760" s="493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78">
        <f t="shared" si="47"/>
        <v>44469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78">
        <f t="shared" si="47"/>
        <v>44469</v>
      </c>
      <c r="D762" s="105" t="s">
        <v>526</v>
      </c>
      <c r="E762" s="493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78">
        <f t="shared" si="47"/>
        <v>44469</v>
      </c>
      <c r="D763" s="105" t="s">
        <v>529</v>
      </c>
      <c r="E763" s="493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78">
        <f t="shared" si="47"/>
        <v>44469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78">
        <f t="shared" si="47"/>
        <v>44469</v>
      </c>
      <c r="D765" s="105" t="s">
        <v>535</v>
      </c>
      <c r="E765" s="493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78">
        <f t="shared" si="47"/>
        <v>44469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78">
        <f t="shared" si="47"/>
        <v>44469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78">
        <f t="shared" si="47"/>
        <v>44469</v>
      </c>
      <c r="D768" s="105" t="s">
        <v>543</v>
      </c>
      <c r="E768" s="493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78">
        <f t="shared" si="47"/>
        <v>44469</v>
      </c>
      <c r="D769" s="105" t="s">
        <v>545</v>
      </c>
      <c r="E769" s="493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78">
        <f t="shared" si="47"/>
        <v>44469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78">
        <f t="shared" si="47"/>
        <v>44469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78">
        <f t="shared" si="47"/>
        <v>44469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78">
        <f t="shared" si="47"/>
        <v>44469</v>
      </c>
      <c r="D773" s="105" t="s">
        <v>555</v>
      </c>
      <c r="E773" s="493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78">
        <f t="shared" si="47"/>
        <v>44469</v>
      </c>
      <c r="D774" s="105" t="s">
        <v>557</v>
      </c>
      <c r="E774" s="493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78">
        <f t="shared" si="47"/>
        <v>44469</v>
      </c>
      <c r="D775" s="105" t="s">
        <v>558</v>
      </c>
      <c r="E775" s="493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78">
        <f t="shared" si="47"/>
        <v>44469</v>
      </c>
      <c r="D776" s="105" t="s">
        <v>560</v>
      </c>
      <c r="E776" s="493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78">
        <f t="shared" si="47"/>
        <v>44469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78">
        <f t="shared" si="47"/>
        <v>44469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78">
        <f t="shared" si="47"/>
        <v>44469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78">
        <f t="shared" si="47"/>
        <v>44469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8">
        <f aca="true" t="shared" si="50" ref="C781:C844">endDate</f>
        <v>44469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78">
        <f t="shared" si="50"/>
        <v>44469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78">
        <f t="shared" si="50"/>
        <v>44469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78">
        <f t="shared" si="50"/>
        <v>44469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78">
        <f t="shared" si="50"/>
        <v>44469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78">
        <f t="shared" si="50"/>
        <v>44469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78">
        <f t="shared" si="50"/>
        <v>44469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78">
        <f t="shared" si="50"/>
        <v>44469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78">
        <f t="shared" si="50"/>
        <v>44469</v>
      </c>
      <c r="D789" s="105" t="s">
        <v>581</v>
      </c>
      <c r="E789" s="493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78">
        <f t="shared" si="50"/>
        <v>44469</v>
      </c>
      <c r="D790" s="105" t="s">
        <v>583</v>
      </c>
      <c r="E790" s="493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78">
        <f t="shared" si="50"/>
        <v>44469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78">
        <f t="shared" si="50"/>
        <v>44469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78">
        <f t="shared" si="50"/>
        <v>44469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78">
        <f t="shared" si="50"/>
        <v>44469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78">
        <f t="shared" si="50"/>
        <v>44469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78">
        <f t="shared" si="50"/>
        <v>44469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78">
        <f t="shared" si="50"/>
        <v>44469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78">
        <f t="shared" si="50"/>
        <v>44469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78">
        <f t="shared" si="50"/>
        <v>44469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78">
        <f t="shared" si="50"/>
        <v>44469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78">
        <f t="shared" si="50"/>
        <v>44469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78">
        <f t="shared" si="50"/>
        <v>44469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78">
        <f t="shared" si="50"/>
        <v>44469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78">
        <f t="shared" si="50"/>
        <v>44469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78">
        <f t="shared" si="50"/>
        <v>44469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78">
        <f t="shared" si="50"/>
        <v>44469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78">
        <f t="shared" si="50"/>
        <v>44469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78">
        <f t="shared" si="50"/>
        <v>44469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78">
        <f t="shared" si="50"/>
        <v>44469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78">
        <f t="shared" si="50"/>
        <v>44469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78">
        <f t="shared" si="50"/>
        <v>44469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78">
        <f t="shared" si="50"/>
        <v>44469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78">
        <f t="shared" si="50"/>
        <v>44469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78">
        <f t="shared" si="50"/>
        <v>44469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78">
        <f t="shared" si="50"/>
        <v>44469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78">
        <f t="shared" si="50"/>
        <v>44469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78">
        <f t="shared" si="50"/>
        <v>44469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78">
        <f t="shared" si="50"/>
        <v>44469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78">
        <f t="shared" si="50"/>
        <v>44469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78">
        <f t="shared" si="50"/>
        <v>44469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78">
        <f t="shared" si="50"/>
        <v>44469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78">
        <f t="shared" si="50"/>
        <v>44469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78">
        <f t="shared" si="50"/>
        <v>44469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78">
        <f t="shared" si="50"/>
        <v>44469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78">
        <f t="shared" si="50"/>
        <v>44469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78">
        <f t="shared" si="50"/>
        <v>44469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78">
        <f t="shared" si="50"/>
        <v>44469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78">
        <f t="shared" si="50"/>
        <v>44469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78">
        <f t="shared" si="50"/>
        <v>44469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78">
        <f t="shared" si="50"/>
        <v>44469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78">
        <f t="shared" si="50"/>
        <v>44469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78">
        <f t="shared" si="50"/>
        <v>44469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78">
        <f t="shared" si="50"/>
        <v>44469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78">
        <f t="shared" si="50"/>
        <v>44469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78">
        <f t="shared" si="50"/>
        <v>44469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78">
        <f t="shared" si="50"/>
        <v>44469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78">
        <f t="shared" si="50"/>
        <v>44469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78">
        <f t="shared" si="50"/>
        <v>44469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78">
        <f t="shared" si="50"/>
        <v>44469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78">
        <f t="shared" si="50"/>
        <v>44469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78">
        <f t="shared" si="50"/>
        <v>44469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78">
        <f t="shared" si="50"/>
        <v>44469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78">
        <f t="shared" si="50"/>
        <v>44469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78">
        <f t="shared" si="50"/>
        <v>44469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8">
        <f aca="true" t="shared" si="53" ref="C845:C910">endDate</f>
        <v>44469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78">
        <f t="shared" si="53"/>
        <v>44469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78">
        <f t="shared" si="53"/>
        <v>44469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78">
        <f t="shared" si="53"/>
        <v>44469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78">
        <f t="shared" si="53"/>
        <v>44469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78">
        <f t="shared" si="53"/>
        <v>44469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78">
        <f t="shared" si="53"/>
        <v>44469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78">
        <f t="shared" si="53"/>
        <v>44469</v>
      </c>
      <c r="D852" s="105" t="s">
        <v>526</v>
      </c>
      <c r="E852" s="493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78">
        <f t="shared" si="53"/>
        <v>44469</v>
      </c>
      <c r="D853" s="105" t="s">
        <v>529</v>
      </c>
      <c r="E853" s="493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78">
        <f t="shared" si="53"/>
        <v>44469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78">
        <f t="shared" si="53"/>
        <v>44469</v>
      </c>
      <c r="D855" s="105" t="s">
        <v>535</v>
      </c>
      <c r="E855" s="493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78">
        <f t="shared" si="53"/>
        <v>44469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78">
        <f t="shared" si="53"/>
        <v>44469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78">
        <f t="shared" si="53"/>
        <v>44469</v>
      </c>
      <c r="D858" s="105" t="s">
        <v>543</v>
      </c>
      <c r="E858" s="493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78">
        <f t="shared" si="53"/>
        <v>44469</v>
      </c>
      <c r="D859" s="105" t="s">
        <v>545</v>
      </c>
      <c r="E859" s="493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78">
        <f t="shared" si="53"/>
        <v>44469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78">
        <f t="shared" si="53"/>
        <v>44469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78">
        <f t="shared" si="53"/>
        <v>44469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78">
        <f t="shared" si="53"/>
        <v>44469</v>
      </c>
      <c r="D863" s="105" t="s">
        <v>555</v>
      </c>
      <c r="E863" s="493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78">
        <f t="shared" si="53"/>
        <v>44469</v>
      </c>
      <c r="D864" s="105" t="s">
        <v>557</v>
      </c>
      <c r="E864" s="493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78">
        <f t="shared" si="53"/>
        <v>44469</v>
      </c>
      <c r="D865" s="105" t="s">
        <v>558</v>
      </c>
      <c r="E865" s="493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78">
        <f t="shared" si="53"/>
        <v>44469</v>
      </c>
      <c r="D866" s="105" t="s">
        <v>560</v>
      </c>
      <c r="E866" s="493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78">
        <f t="shared" si="53"/>
        <v>44469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78">
        <f t="shared" si="53"/>
        <v>44469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78">
        <f t="shared" si="53"/>
        <v>44469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78">
        <f t="shared" si="53"/>
        <v>44469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78">
        <f t="shared" si="53"/>
        <v>44469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78">
        <f t="shared" si="53"/>
        <v>44469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78">
        <f t="shared" si="53"/>
        <v>44469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78">
        <f t="shared" si="53"/>
        <v>44469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78">
        <f t="shared" si="53"/>
        <v>44469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78">
        <f t="shared" si="53"/>
        <v>44469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78">
        <f t="shared" si="53"/>
        <v>44469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78">
        <f t="shared" si="53"/>
        <v>44469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78">
        <f t="shared" si="53"/>
        <v>44469</v>
      </c>
      <c r="D879" s="105" t="s">
        <v>581</v>
      </c>
      <c r="E879" s="493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78">
        <f t="shared" si="53"/>
        <v>44469</v>
      </c>
      <c r="D880" s="105" t="s">
        <v>583</v>
      </c>
      <c r="E880" s="493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78">
        <f t="shared" si="53"/>
        <v>44469</v>
      </c>
      <c r="D881" s="105" t="s">
        <v>523</v>
      </c>
      <c r="E881" s="493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78">
        <f t="shared" si="53"/>
        <v>44469</v>
      </c>
      <c r="D882" s="105" t="s">
        <v>526</v>
      </c>
      <c r="E882" s="493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78">
        <f t="shared" si="53"/>
        <v>44469</v>
      </c>
      <c r="D883" s="105" t="s">
        <v>529</v>
      </c>
      <c r="E883" s="493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78">
        <f t="shared" si="53"/>
        <v>44469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78">
        <f t="shared" si="53"/>
        <v>44469</v>
      </c>
      <c r="D885" s="105" t="s">
        <v>535</v>
      </c>
      <c r="E885" s="493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78">
        <f t="shared" si="53"/>
        <v>44469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78">
        <f t="shared" si="53"/>
        <v>44469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78">
        <f t="shared" si="53"/>
        <v>44469</v>
      </c>
      <c r="D888" s="105" t="s">
        <v>543</v>
      </c>
      <c r="E888" s="493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78">
        <f t="shared" si="53"/>
        <v>44469</v>
      </c>
      <c r="D889" s="105" t="s">
        <v>545</v>
      </c>
      <c r="E889" s="493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78">
        <f t="shared" si="53"/>
        <v>44469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78">
        <f t="shared" si="53"/>
        <v>44469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78">
        <f t="shared" si="53"/>
        <v>44469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78">
        <f t="shared" si="53"/>
        <v>44469</v>
      </c>
      <c r="D893" s="105" t="s">
        <v>555</v>
      </c>
      <c r="E893" s="493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78">
        <f t="shared" si="53"/>
        <v>44469</v>
      </c>
      <c r="D894" s="105" t="s">
        <v>557</v>
      </c>
      <c r="E894" s="493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78">
        <f t="shared" si="53"/>
        <v>44469</v>
      </c>
      <c r="D895" s="105" t="s">
        <v>558</v>
      </c>
      <c r="E895" s="493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78">
        <f t="shared" si="53"/>
        <v>44469</v>
      </c>
      <c r="D896" s="105" t="s">
        <v>560</v>
      </c>
      <c r="E896" s="493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78">
        <f t="shared" si="53"/>
        <v>44469</v>
      </c>
      <c r="D897" s="105" t="s">
        <v>562</v>
      </c>
      <c r="E897" s="493">
        <v>15</v>
      </c>
      <c r="F897" s="105" t="s">
        <v>561</v>
      </c>
      <c r="H897" s="105">
        <f>'Справка 6'!R29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78">
        <f t="shared" si="53"/>
        <v>44469</v>
      </c>
      <c r="D898" s="105" t="s">
        <v>563</v>
      </c>
      <c r="E898" s="493">
        <v>15</v>
      </c>
      <c r="F898" s="105" t="s">
        <v>108</v>
      </c>
      <c r="H898" s="105">
        <f>'Справка 6'!R30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78">
        <f t="shared" si="53"/>
        <v>44469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78">
        <f t="shared" si="53"/>
        <v>44469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78">
        <f t="shared" si="53"/>
        <v>44469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78">
        <f t="shared" si="53"/>
        <v>44469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78">
        <f t="shared" si="53"/>
        <v>44469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78">
        <f t="shared" si="53"/>
        <v>44469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78">
        <f t="shared" si="53"/>
        <v>44469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78">
        <f t="shared" si="53"/>
        <v>44469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78">
        <f t="shared" si="53"/>
        <v>44469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78">
        <f t="shared" si="53"/>
        <v>44469</v>
      </c>
      <c r="D908" s="105" t="s">
        <v>578</v>
      </c>
      <c r="E908" s="493">
        <v>15</v>
      </c>
      <c r="F908" s="105" t="s">
        <v>827</v>
      </c>
      <c r="H908" s="105">
        <f>'Справка 6'!R40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78">
        <f t="shared" si="53"/>
        <v>44469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78">
        <f t="shared" si="53"/>
        <v>44469</v>
      </c>
      <c r="D910" s="105" t="s">
        <v>583</v>
      </c>
      <c r="E910" s="493">
        <v>15</v>
      </c>
      <c r="F910" s="105" t="s">
        <v>582</v>
      </c>
      <c r="H910" s="105">
        <f>'Справка 6'!R42</f>
        <v>9716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8">
        <f aca="true" t="shared" si="56" ref="C912:C975">endDate</f>
        <v>44469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78">
        <f t="shared" si="56"/>
        <v>44469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78">
        <f t="shared" si="56"/>
        <v>44469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78">
        <f t="shared" si="56"/>
        <v>44469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78">
        <f t="shared" si="56"/>
        <v>44469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78">
        <f t="shared" si="56"/>
        <v>44469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78">
        <f t="shared" si="56"/>
        <v>44469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78">
        <f t="shared" si="56"/>
        <v>44469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78">
        <f t="shared" si="56"/>
        <v>44469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78">
        <f t="shared" si="56"/>
        <v>44469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78">
        <f t="shared" si="56"/>
        <v>44469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78">
        <f t="shared" si="56"/>
        <v>44469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78">
        <f t="shared" si="56"/>
        <v>44469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78">
        <f t="shared" si="56"/>
        <v>44469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78">
        <f t="shared" si="56"/>
        <v>44469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78">
        <f t="shared" si="56"/>
        <v>44469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78">
        <f t="shared" si="56"/>
        <v>44469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43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78">
        <f t="shared" si="56"/>
        <v>44469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9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78">
        <f t="shared" si="56"/>
        <v>44469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78">
        <f t="shared" si="56"/>
        <v>44469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78">
        <f t="shared" si="56"/>
        <v>44469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78">
        <f t="shared" si="56"/>
        <v>44469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78">
        <f t="shared" si="56"/>
        <v>44469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78">
        <f t="shared" si="56"/>
        <v>44469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78">
        <f t="shared" si="56"/>
        <v>44469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78">
        <f t="shared" si="56"/>
        <v>44469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23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78">
        <f t="shared" si="56"/>
        <v>44469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78">
        <f t="shared" si="56"/>
        <v>44469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78">
        <f t="shared" si="56"/>
        <v>44469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78">
        <f t="shared" si="56"/>
        <v>44469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23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78">
        <f t="shared" si="56"/>
        <v>44469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75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78">
        <f t="shared" si="56"/>
        <v>44469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75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78">
        <f t="shared" si="56"/>
        <v>44469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78">
        <f t="shared" si="56"/>
        <v>44469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78">
        <f t="shared" si="56"/>
        <v>44469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78">
        <f t="shared" si="56"/>
        <v>44469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78">
        <f t="shared" si="56"/>
        <v>44469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78">
        <f t="shared" si="56"/>
        <v>44469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78">
        <f t="shared" si="56"/>
        <v>44469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78">
        <f t="shared" si="56"/>
        <v>44469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78">
        <f t="shared" si="56"/>
        <v>44469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78">
        <f t="shared" si="56"/>
        <v>44469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78">
        <f t="shared" si="56"/>
        <v>44469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78">
        <f t="shared" si="56"/>
        <v>44469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78">
        <f t="shared" si="56"/>
        <v>44469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78">
        <f t="shared" si="56"/>
        <v>44469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78">
        <f t="shared" si="56"/>
        <v>44469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78">
        <f t="shared" si="56"/>
        <v>44469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78">
        <f t="shared" si="56"/>
        <v>44469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43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78">
        <f t="shared" si="56"/>
        <v>44469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9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78">
        <f t="shared" si="56"/>
        <v>44469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78">
        <f t="shared" si="56"/>
        <v>44469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78">
        <f t="shared" si="56"/>
        <v>44469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78">
        <f t="shared" si="56"/>
        <v>44469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78">
        <f t="shared" si="56"/>
        <v>44469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78">
        <f t="shared" si="56"/>
        <v>44469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78">
        <f t="shared" si="56"/>
        <v>44469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78">
        <f t="shared" si="56"/>
        <v>44469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23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78">
        <f t="shared" si="56"/>
        <v>44469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78">
        <f t="shared" si="56"/>
        <v>44469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78">
        <f t="shared" si="56"/>
        <v>44469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78">
        <f t="shared" si="56"/>
        <v>44469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23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78">
        <f t="shared" si="56"/>
        <v>44469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75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78">
        <f t="shared" si="56"/>
        <v>44469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75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8">
        <f aca="true" t="shared" si="59" ref="C976:C1039">endDate</f>
        <v>44469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78">
        <f t="shared" si="59"/>
        <v>44469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78">
        <f t="shared" si="59"/>
        <v>44469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78">
        <f t="shared" si="59"/>
        <v>44469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78">
        <f t="shared" si="59"/>
        <v>44469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78">
        <f t="shared" si="59"/>
        <v>44469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78">
        <f t="shared" si="59"/>
        <v>44469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78">
        <f t="shared" si="59"/>
        <v>44469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78">
        <f t="shared" si="59"/>
        <v>44469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78">
        <f t="shared" si="59"/>
        <v>44469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78">
        <f t="shared" si="59"/>
        <v>44469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78">
        <f t="shared" si="59"/>
        <v>44469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78">
        <f t="shared" si="59"/>
        <v>44469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78">
        <f t="shared" si="59"/>
        <v>44469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78">
        <f t="shared" si="59"/>
        <v>44469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78">
        <f t="shared" si="59"/>
        <v>44469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78">
        <f t="shared" si="59"/>
        <v>44469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78">
        <f t="shared" si="59"/>
        <v>44469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78">
        <f t="shared" si="59"/>
        <v>44469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78">
        <f t="shared" si="59"/>
        <v>44469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78">
        <f t="shared" si="59"/>
        <v>44469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78">
        <f t="shared" si="59"/>
        <v>44469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78">
        <f t="shared" si="59"/>
        <v>44469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78">
        <f t="shared" si="59"/>
        <v>44469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78">
        <f t="shared" si="59"/>
        <v>44469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78">
        <f t="shared" si="59"/>
        <v>44469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78">
        <f t="shared" si="59"/>
        <v>44469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78">
        <f t="shared" si="59"/>
        <v>44469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78">
        <f t="shared" si="59"/>
        <v>44469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78">
        <f t="shared" si="59"/>
        <v>44469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78">
        <f t="shared" si="59"/>
        <v>44469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78">
        <f t="shared" si="59"/>
        <v>44469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78">
        <f t="shared" si="59"/>
        <v>44469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78">
        <f t="shared" si="59"/>
        <v>44469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78">
        <f t="shared" si="59"/>
        <v>44469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78">
        <f t="shared" si="59"/>
        <v>44469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78">
        <f t="shared" si="59"/>
        <v>44469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78">
        <f t="shared" si="59"/>
        <v>44469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78">
        <f t="shared" si="59"/>
        <v>44469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78">
        <f t="shared" si="59"/>
        <v>44469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78">
        <f t="shared" si="59"/>
        <v>44469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78">
        <f t="shared" si="59"/>
        <v>44469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78">
        <f t="shared" si="59"/>
        <v>44469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78">
        <f t="shared" si="59"/>
        <v>44469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15992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78">
        <f t="shared" si="59"/>
        <v>44469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78">
        <f t="shared" si="59"/>
        <v>44469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78">
        <f t="shared" si="59"/>
        <v>44469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15992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78">
        <f t="shared" si="59"/>
        <v>44469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1480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78">
        <f t="shared" si="59"/>
        <v>44469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78">
        <f t="shared" si="59"/>
        <v>44469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78">
        <f t="shared" si="59"/>
        <v>44469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78">
        <f t="shared" si="59"/>
        <v>44469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78">
        <f t="shared" si="59"/>
        <v>44469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78">
        <f t="shared" si="59"/>
        <v>44469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78">
        <f t="shared" si="59"/>
        <v>44469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78">
        <f t="shared" si="59"/>
        <v>44469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78">
        <f t="shared" si="59"/>
        <v>44469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78">
        <f t="shared" si="59"/>
        <v>44469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4218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78">
        <f t="shared" si="59"/>
        <v>44469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78">
        <f t="shared" si="59"/>
        <v>44469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4218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78">
        <f t="shared" si="59"/>
        <v>44469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78">
        <f t="shared" si="59"/>
        <v>44469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78">
        <f t="shared" si="59"/>
        <v>44469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18577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78">
        <f t="shared" si="59"/>
        <v>44469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9304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8">
        <f aca="true" t="shared" si="62" ref="C1040:C1103">endDate</f>
        <v>44469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14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78">
        <f t="shared" si="62"/>
        <v>44469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9255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78">
        <f t="shared" si="62"/>
        <v>44469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78">
        <f t="shared" si="62"/>
        <v>44469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78">
        <f t="shared" si="62"/>
        <v>44469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78">
        <f t="shared" si="62"/>
        <v>44469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78">
        <f t="shared" si="62"/>
        <v>44469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78">
        <f t="shared" si="62"/>
        <v>44469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78">
        <f t="shared" si="62"/>
        <v>44469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2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78">
        <f t="shared" si="62"/>
        <v>44469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22797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78">
        <f t="shared" si="62"/>
        <v>44469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40269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78">
        <f t="shared" si="62"/>
        <v>44469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78">
        <f t="shared" si="62"/>
        <v>44469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78">
        <f t="shared" si="62"/>
        <v>44469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78">
        <f t="shared" si="62"/>
        <v>44469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78">
        <f t="shared" si="62"/>
        <v>44469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78">
        <f t="shared" si="62"/>
        <v>44469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78">
        <f t="shared" si="62"/>
        <v>44469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78">
        <f t="shared" si="62"/>
        <v>44469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78">
        <f t="shared" si="62"/>
        <v>44469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78">
        <f t="shared" si="62"/>
        <v>44469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78">
        <f t="shared" si="62"/>
        <v>44469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78">
        <f t="shared" si="62"/>
        <v>44469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78">
        <f t="shared" si="62"/>
        <v>44469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78">
        <f t="shared" si="62"/>
        <v>44469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78">
        <f t="shared" si="62"/>
        <v>44469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78">
        <f t="shared" si="62"/>
        <v>44469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78">
        <f t="shared" si="62"/>
        <v>44469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78">
        <f t="shared" si="62"/>
        <v>44469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78">
        <f t="shared" si="62"/>
        <v>44469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78">
        <f t="shared" si="62"/>
        <v>44469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78">
        <f t="shared" si="62"/>
        <v>44469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78">
        <f t="shared" si="62"/>
        <v>44469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78">
        <f t="shared" si="62"/>
        <v>44469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78">
        <f t="shared" si="62"/>
        <v>44469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78">
        <f t="shared" si="62"/>
        <v>44469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78">
        <f t="shared" si="62"/>
        <v>44469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4218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78">
        <f t="shared" si="62"/>
        <v>44469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78">
        <f t="shared" si="62"/>
        <v>44469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4218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78">
        <f t="shared" si="62"/>
        <v>44469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78">
        <f t="shared" si="62"/>
        <v>44469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78">
        <f t="shared" si="62"/>
        <v>44469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18577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78">
        <f t="shared" si="62"/>
        <v>44469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9304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78">
        <f t="shared" si="62"/>
        <v>44469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14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78">
        <f t="shared" si="62"/>
        <v>44469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9255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78">
        <f t="shared" si="62"/>
        <v>44469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78">
        <f t="shared" si="62"/>
        <v>44469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78">
        <f t="shared" si="62"/>
        <v>44469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78">
        <f t="shared" si="62"/>
        <v>44469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78">
        <f t="shared" si="62"/>
        <v>44469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78">
        <f t="shared" si="62"/>
        <v>44469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78">
        <f t="shared" si="62"/>
        <v>44469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2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78">
        <f t="shared" si="62"/>
        <v>44469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22797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78">
        <f t="shared" si="62"/>
        <v>44469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22797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78">
        <f t="shared" si="62"/>
        <v>44469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78">
        <f t="shared" si="62"/>
        <v>44469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78">
        <f t="shared" si="62"/>
        <v>44469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78">
        <f t="shared" si="62"/>
        <v>44469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78">
        <f t="shared" si="62"/>
        <v>44469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78">
        <f t="shared" si="62"/>
        <v>44469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78">
        <f t="shared" si="62"/>
        <v>44469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78">
        <f t="shared" si="62"/>
        <v>44469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78">
        <f t="shared" si="62"/>
        <v>44469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78">
        <f t="shared" si="62"/>
        <v>44469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8">
        <f aca="true" t="shared" si="65" ref="C1104:C1167">endDate</f>
        <v>44469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78">
        <f t="shared" si="65"/>
        <v>44469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15992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78">
        <f t="shared" si="65"/>
        <v>44469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78">
        <f t="shared" si="65"/>
        <v>44469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78">
        <f t="shared" si="65"/>
        <v>44469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15992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78">
        <f t="shared" si="65"/>
        <v>44469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1480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78">
        <f t="shared" si="65"/>
        <v>44469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78">
        <f t="shared" si="65"/>
        <v>44469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78">
        <f t="shared" si="65"/>
        <v>44469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78">
        <f t="shared" si="65"/>
        <v>44469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78">
        <f t="shared" si="65"/>
        <v>44469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78">
        <f t="shared" si="65"/>
        <v>44469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78">
        <f t="shared" si="65"/>
        <v>44469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78">
        <f t="shared" si="65"/>
        <v>44469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78">
        <f t="shared" si="65"/>
        <v>44469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78">
        <f t="shared" si="65"/>
        <v>44469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78">
        <f t="shared" si="65"/>
        <v>44469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78">
        <f t="shared" si="65"/>
        <v>44469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78">
        <f t="shared" si="65"/>
        <v>44469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78">
        <f t="shared" si="65"/>
        <v>44469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78">
        <f t="shared" si="65"/>
        <v>44469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78">
        <f t="shared" si="65"/>
        <v>44469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78">
        <f t="shared" si="65"/>
        <v>44469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78">
        <f t="shared" si="65"/>
        <v>44469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78">
        <f t="shared" si="65"/>
        <v>44469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78">
        <f t="shared" si="65"/>
        <v>44469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78">
        <f t="shared" si="65"/>
        <v>44469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78">
        <f t="shared" si="65"/>
        <v>44469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78">
        <f t="shared" si="65"/>
        <v>44469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78">
        <f t="shared" si="65"/>
        <v>44469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78">
        <f t="shared" si="65"/>
        <v>44469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78">
        <f t="shared" si="65"/>
        <v>44469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78">
        <f t="shared" si="65"/>
        <v>44469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17472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78">
        <f t="shared" si="65"/>
        <v>44469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78">
        <f t="shared" si="65"/>
        <v>44469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78">
        <f t="shared" si="65"/>
        <v>44469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78">
        <f t="shared" si="65"/>
        <v>44469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78">
        <f t="shared" si="65"/>
        <v>44469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78">
        <f t="shared" si="65"/>
        <v>44469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78">
        <f t="shared" si="65"/>
        <v>44469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78">
        <f t="shared" si="65"/>
        <v>44469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78">
        <f t="shared" si="65"/>
        <v>44469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78">
        <f t="shared" si="65"/>
        <v>44469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78">
        <f t="shared" si="65"/>
        <v>44469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78">
        <f t="shared" si="65"/>
        <v>44469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78">
        <f t="shared" si="65"/>
        <v>44469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78">
        <f t="shared" si="65"/>
        <v>44469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78">
        <f t="shared" si="65"/>
        <v>44469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78">
        <f t="shared" si="65"/>
        <v>44469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78">
        <f t="shared" si="65"/>
        <v>44469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78">
        <f t="shared" si="65"/>
        <v>44469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78">
        <f t="shared" si="65"/>
        <v>44469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78">
        <f t="shared" si="65"/>
        <v>44469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78">
        <f t="shared" si="65"/>
        <v>44469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78">
        <f t="shared" si="65"/>
        <v>44469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78">
        <f t="shared" si="65"/>
        <v>44469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78">
        <f t="shared" si="65"/>
        <v>44469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78">
        <f t="shared" si="65"/>
        <v>44469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78">
        <f t="shared" si="65"/>
        <v>44469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78">
        <f t="shared" si="65"/>
        <v>44469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78">
        <f t="shared" si="65"/>
        <v>44469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78">
        <f t="shared" si="65"/>
        <v>44469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78">
        <f t="shared" si="65"/>
        <v>44469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78">
        <f t="shared" si="65"/>
        <v>44469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15375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8">
        <f aca="true" t="shared" si="68" ref="C1168:C1195">endDate</f>
        <v>44469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15375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78">
        <f t="shared" si="68"/>
        <v>44469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78">
        <f t="shared" si="68"/>
        <v>44469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78">
        <f t="shared" si="68"/>
        <v>44469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78">
        <f t="shared" si="68"/>
        <v>44469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78">
        <f t="shared" si="68"/>
        <v>44469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78">
        <f t="shared" si="68"/>
        <v>44469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78">
        <f t="shared" si="68"/>
        <v>44469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78">
        <f t="shared" si="68"/>
        <v>44469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78">
        <f t="shared" si="68"/>
        <v>44469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78">
        <f t="shared" si="68"/>
        <v>44469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15375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78">
        <f t="shared" si="68"/>
        <v>44469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15375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78">
        <f t="shared" si="68"/>
        <v>44469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78">
        <f t="shared" si="68"/>
        <v>44469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78">
        <f t="shared" si="68"/>
        <v>44469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78">
        <f t="shared" si="68"/>
        <v>44469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78">
        <f t="shared" si="68"/>
        <v>44469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78">
        <f t="shared" si="68"/>
        <v>44469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78">
        <f t="shared" si="68"/>
        <v>44469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78">
        <f t="shared" si="68"/>
        <v>44469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78">
        <f t="shared" si="68"/>
        <v>44469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78">
        <f t="shared" si="68"/>
        <v>44469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78">
        <f t="shared" si="68"/>
        <v>44469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78">
        <f t="shared" si="68"/>
        <v>44469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78">
        <f t="shared" si="68"/>
        <v>44469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78">
        <f t="shared" si="68"/>
        <v>44469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78">
        <f t="shared" si="68"/>
        <v>44469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78">
        <f t="shared" si="68"/>
        <v>44469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0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8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5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78">
        <f t="shared" si="71"/>
        <v>44469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78">
        <f t="shared" si="71"/>
        <v>44469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78">
        <f t="shared" si="71"/>
        <v>44469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78">
        <f t="shared" si="71"/>
        <v>44469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78">
        <f t="shared" si="71"/>
        <v>44469</v>
      </c>
      <c r="D1202" s="105" t="s">
        <v>770</v>
      </c>
      <c r="E1202" s="105">
        <v>1</v>
      </c>
      <c r="F1202" s="105" t="s">
        <v>761</v>
      </c>
      <c r="H1202" s="495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78">
        <f t="shared" si="71"/>
        <v>44469</v>
      </c>
      <c r="D1203" s="105" t="s">
        <v>772</v>
      </c>
      <c r="E1203" s="105">
        <v>1</v>
      </c>
      <c r="F1203" s="105" t="s">
        <v>762</v>
      </c>
      <c r="H1203" s="495">
        <f>'Справка 8'!C20</f>
        <v>515831791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78">
        <f t="shared" si="71"/>
        <v>44469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78">
        <f t="shared" si="71"/>
        <v>44469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78">
        <f t="shared" si="71"/>
        <v>44469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78">
        <f t="shared" si="71"/>
        <v>44469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78">
        <f t="shared" si="71"/>
        <v>44469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78">
        <f t="shared" si="71"/>
        <v>44469</v>
      </c>
      <c r="D1209" s="105" t="s">
        <v>784</v>
      </c>
      <c r="E1209" s="105">
        <v>1</v>
      </c>
      <c r="F1209" s="105" t="s">
        <v>783</v>
      </c>
      <c r="H1209" s="495">
        <f>'Справка 8'!C26</f>
        <v>72755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78">
        <f t="shared" si="71"/>
        <v>44469</v>
      </c>
      <c r="D1210" s="105" t="s">
        <v>786</v>
      </c>
      <c r="E1210" s="105">
        <v>1</v>
      </c>
      <c r="F1210" s="105" t="s">
        <v>771</v>
      </c>
      <c r="H1210" s="495">
        <f>'Справка 8'!C27</f>
        <v>515904546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78">
        <f t="shared" si="71"/>
        <v>44469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78">
        <f t="shared" si="71"/>
        <v>44469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78">
        <f t="shared" si="71"/>
        <v>44469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78">
        <f t="shared" si="71"/>
        <v>44469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78">
        <f t="shared" si="71"/>
        <v>44469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78">
        <f t="shared" si="71"/>
        <v>44469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78">
        <f t="shared" si="71"/>
        <v>44469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78">
        <f t="shared" si="71"/>
        <v>44469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78">
        <f t="shared" si="71"/>
        <v>44469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78">
        <f t="shared" si="71"/>
        <v>44469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78">
        <f t="shared" si="71"/>
        <v>44469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78">
        <f t="shared" si="71"/>
        <v>44469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78">
        <f t="shared" si="71"/>
        <v>44469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78">
        <f t="shared" si="71"/>
        <v>44469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78">
        <f t="shared" si="71"/>
        <v>44469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78">
        <f t="shared" si="71"/>
        <v>44469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78">
        <f t="shared" si="71"/>
        <v>44469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78">
        <f t="shared" si="71"/>
        <v>44469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8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78">
        <f t="shared" si="74"/>
        <v>44469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78">
        <f t="shared" si="74"/>
        <v>44469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78">
        <f t="shared" si="74"/>
        <v>44469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78">
        <f t="shared" si="74"/>
        <v>44469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78">
        <f t="shared" si="74"/>
        <v>44469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78">
        <f t="shared" si="74"/>
        <v>44469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78">
        <f t="shared" si="74"/>
        <v>44469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78">
        <f t="shared" si="74"/>
        <v>44469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78">
        <f t="shared" si="74"/>
        <v>44469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78">
        <f t="shared" si="74"/>
        <v>44469</v>
      </c>
      <c r="D1239" s="105" t="s">
        <v>763</v>
      </c>
      <c r="E1239" s="105">
        <v>4</v>
      </c>
      <c r="F1239" s="105" t="s">
        <v>762</v>
      </c>
      <c r="H1239" s="495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78">
        <f t="shared" si="74"/>
        <v>44469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78">
        <f t="shared" si="74"/>
        <v>44469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78">
        <f t="shared" si="74"/>
        <v>44469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78">
        <f t="shared" si="74"/>
        <v>44469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78">
        <f t="shared" si="74"/>
        <v>44469</v>
      </c>
      <c r="D1244" s="105" t="s">
        <v>770</v>
      </c>
      <c r="E1244" s="105">
        <v>4</v>
      </c>
      <c r="F1244" s="105" t="s">
        <v>761</v>
      </c>
      <c r="H1244" s="495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78">
        <f t="shared" si="74"/>
        <v>44469</v>
      </c>
      <c r="D1245" s="105" t="s">
        <v>772</v>
      </c>
      <c r="E1245" s="105">
        <v>4</v>
      </c>
      <c r="F1245" s="105" t="s">
        <v>762</v>
      </c>
      <c r="H1245" s="495">
        <f>'Справка 8'!F20</f>
        <v>45494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78">
        <f t="shared" si="74"/>
        <v>44469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78">
        <f t="shared" si="74"/>
        <v>44469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78">
        <f t="shared" si="74"/>
        <v>44469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78">
        <f t="shared" si="74"/>
        <v>44469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78">
        <f t="shared" si="74"/>
        <v>44469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78">
        <f t="shared" si="74"/>
        <v>44469</v>
      </c>
      <c r="D1251" s="105" t="s">
        <v>784</v>
      </c>
      <c r="E1251" s="105">
        <v>4</v>
      </c>
      <c r="F1251" s="105" t="s">
        <v>783</v>
      </c>
      <c r="H1251" s="495">
        <f>'Справка 8'!F26</f>
        <v>703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78">
        <f t="shared" si="74"/>
        <v>44469</v>
      </c>
      <c r="D1252" s="105" t="s">
        <v>786</v>
      </c>
      <c r="E1252" s="105">
        <v>4</v>
      </c>
      <c r="F1252" s="105" t="s">
        <v>771</v>
      </c>
      <c r="H1252" s="495">
        <f>'Справка 8'!F27</f>
        <v>46197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78">
        <f t="shared" si="74"/>
        <v>44469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78">
        <f t="shared" si="74"/>
        <v>44469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78">
        <f t="shared" si="74"/>
        <v>44469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78">
        <f t="shared" si="74"/>
        <v>44469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78">
        <f t="shared" si="74"/>
        <v>44469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78">
        <f t="shared" si="74"/>
        <v>44469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78">
        <f t="shared" si="74"/>
        <v>44469</v>
      </c>
      <c r="D1259" s="105" t="s">
        <v>772</v>
      </c>
      <c r="E1259" s="105">
        <v>5</v>
      </c>
      <c r="F1259" s="105" t="s">
        <v>762</v>
      </c>
      <c r="H1259" s="495">
        <f>'Справка 8'!G20</f>
        <v>2450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78">
        <f t="shared" si="74"/>
        <v>44469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8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78">
        <f t="shared" si="77"/>
        <v>44469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78">
        <f t="shared" si="77"/>
        <v>44469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78">
        <f t="shared" si="77"/>
        <v>44469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78">
        <f t="shared" si="77"/>
        <v>44469</v>
      </c>
      <c r="D1265" s="105" t="s">
        <v>784</v>
      </c>
      <c r="E1265" s="105">
        <v>5</v>
      </c>
      <c r="F1265" s="105" t="s">
        <v>783</v>
      </c>
      <c r="H1265" s="495">
        <f>'Справка 8'!G26</f>
        <v>7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78">
        <f t="shared" si="77"/>
        <v>44469</v>
      </c>
      <c r="D1266" s="105" t="s">
        <v>786</v>
      </c>
      <c r="E1266" s="105">
        <v>5</v>
      </c>
      <c r="F1266" s="105" t="s">
        <v>771</v>
      </c>
      <c r="H1266" s="495">
        <f>'Справка 8'!G27</f>
        <v>2457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78">
        <f t="shared" si="77"/>
        <v>44469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78">
        <f t="shared" si="77"/>
        <v>44469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78">
        <f t="shared" si="77"/>
        <v>44469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78">
        <f t="shared" si="77"/>
        <v>44469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78">
        <f t="shared" si="77"/>
        <v>44469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78">
        <f t="shared" si="77"/>
        <v>44469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78">
        <f t="shared" si="77"/>
        <v>44469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78">
        <f t="shared" si="77"/>
        <v>44469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78">
        <f t="shared" si="77"/>
        <v>44469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78">
        <f t="shared" si="77"/>
        <v>44469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78">
        <f t="shared" si="77"/>
        <v>44469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78">
        <f t="shared" si="77"/>
        <v>44469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78">
        <f t="shared" si="77"/>
        <v>44469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78">
        <f t="shared" si="77"/>
        <v>44469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78">
        <f t="shared" si="77"/>
        <v>44469</v>
      </c>
      <c r="D1281" s="105" t="s">
        <v>763</v>
      </c>
      <c r="E1281" s="105">
        <v>7</v>
      </c>
      <c r="F1281" s="105" t="s">
        <v>762</v>
      </c>
      <c r="H1281" s="495">
        <f>'Справка 8'!I13</f>
        <v>9716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78">
        <f t="shared" si="77"/>
        <v>44469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78">
        <f t="shared" si="77"/>
        <v>44469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78">
        <f t="shared" si="77"/>
        <v>44469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78">
        <f t="shared" si="77"/>
        <v>44469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78">
        <f t="shared" si="77"/>
        <v>44469</v>
      </c>
      <c r="D1286" s="105" t="s">
        <v>770</v>
      </c>
      <c r="E1286" s="105">
        <v>7</v>
      </c>
      <c r="F1286" s="105" t="s">
        <v>761</v>
      </c>
      <c r="H1286" s="495">
        <f>'Справка 8'!I18</f>
        <v>9716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78">
        <f t="shared" si="77"/>
        <v>44469</v>
      </c>
      <c r="D1287" s="105" t="s">
        <v>772</v>
      </c>
      <c r="E1287" s="105">
        <v>7</v>
      </c>
      <c r="F1287" s="105" t="s">
        <v>762</v>
      </c>
      <c r="H1287" s="495">
        <f>'Справка 8'!I20</f>
        <v>47944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78">
        <f t="shared" si="77"/>
        <v>44469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78">
        <f t="shared" si="77"/>
        <v>44469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78">
        <f t="shared" si="77"/>
        <v>44469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78">
        <f t="shared" si="77"/>
        <v>44469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78">
        <f t="shared" si="77"/>
        <v>44469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78">
        <f t="shared" si="77"/>
        <v>44469</v>
      </c>
      <c r="D1293" s="105" t="s">
        <v>784</v>
      </c>
      <c r="E1293" s="105">
        <v>7</v>
      </c>
      <c r="F1293" s="105" t="s">
        <v>783</v>
      </c>
      <c r="H1293" s="495">
        <f>'Справка 8'!I26</f>
        <v>710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78">
        <f t="shared" si="77"/>
        <v>44469</v>
      </c>
      <c r="D1294" s="105" t="s">
        <v>786</v>
      </c>
      <c r="E1294" s="105">
        <v>7</v>
      </c>
      <c r="F1294" s="105" t="s">
        <v>771</v>
      </c>
      <c r="H1294" s="495">
        <f>'Справка 8'!I27</f>
        <v>48654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8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5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78">
        <f t="shared" si="80"/>
        <v>44469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78">
        <f t="shared" si="80"/>
        <v>44469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78">
        <f t="shared" si="80"/>
        <v>44469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78">
        <f t="shared" si="80"/>
        <v>44469</v>
      </c>
      <c r="D1300" s="105" t="s">
        <v>802</v>
      </c>
      <c r="E1300" s="105">
        <v>1</v>
      </c>
      <c r="F1300" s="105" t="s">
        <v>791</v>
      </c>
      <c r="H1300" s="495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78">
        <f t="shared" si="80"/>
        <v>44469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78">
        <f t="shared" si="80"/>
        <v>44469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78">
        <f t="shared" si="80"/>
        <v>44469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78">
        <f t="shared" si="80"/>
        <v>44469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78">
        <f t="shared" si="80"/>
        <v>44469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78">
        <f t="shared" si="80"/>
        <v>44469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78">
        <f t="shared" si="80"/>
        <v>44469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78">
        <f t="shared" si="80"/>
        <v>44469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78">
        <f t="shared" si="80"/>
        <v>44469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78">
        <f t="shared" si="80"/>
        <v>44469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78">
        <f t="shared" si="80"/>
        <v>44469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78">
        <f t="shared" si="80"/>
        <v>44469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78">
        <f t="shared" si="80"/>
        <v>44469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78">
        <f t="shared" si="80"/>
        <v>44469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78">
        <f t="shared" si="80"/>
        <v>44469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78">
        <f t="shared" si="80"/>
        <v>44469</v>
      </c>
      <c r="D1316" s="105" t="s">
        <v>793</v>
      </c>
      <c r="E1316" s="105">
        <v>3</v>
      </c>
      <c r="F1316" s="105" t="s">
        <v>792</v>
      </c>
      <c r="H1316" s="495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78">
        <f t="shared" si="80"/>
        <v>44469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78">
        <f t="shared" si="80"/>
        <v>44469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78">
        <f t="shared" si="80"/>
        <v>44469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78">
        <f t="shared" si="80"/>
        <v>44469</v>
      </c>
      <c r="D1320" s="105" t="s">
        <v>802</v>
      </c>
      <c r="E1320" s="105">
        <v>3</v>
      </c>
      <c r="F1320" s="105" t="s">
        <v>791</v>
      </c>
      <c r="H1320" s="495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78">
        <f t="shared" si="80"/>
        <v>44469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78">
        <f t="shared" si="80"/>
        <v>44469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78">
        <f t="shared" si="80"/>
        <v>44469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78">
        <f t="shared" si="80"/>
        <v>44469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78">
        <f t="shared" si="80"/>
        <v>44469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78">
        <f t="shared" si="80"/>
        <v>44469</v>
      </c>
      <c r="D1326" s="105" t="s">
        <v>793</v>
      </c>
      <c r="E1326" s="105">
        <v>4</v>
      </c>
      <c r="F1326" s="105" t="s">
        <v>792</v>
      </c>
      <c r="H1326" s="495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78">
        <f t="shared" si="80"/>
        <v>44469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78">
        <f t="shared" si="80"/>
        <v>44469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78">
        <f t="shared" si="80"/>
        <v>44469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78">
        <f t="shared" si="80"/>
        <v>44469</v>
      </c>
      <c r="D1330" s="105" t="s">
        <v>802</v>
      </c>
      <c r="E1330" s="105">
        <v>4</v>
      </c>
      <c r="F1330" s="105" t="s">
        <v>791</v>
      </c>
      <c r="H1330" s="495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78">
        <f t="shared" si="80"/>
        <v>44469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78">
        <f t="shared" si="80"/>
        <v>44469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78">
        <f t="shared" si="80"/>
        <v>44469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78">
        <f t="shared" si="80"/>
        <v>44469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78">
        <f t="shared" si="80"/>
        <v>44469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9995</v>
      </c>
      <c r="H12" s="197">
        <v>9995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9995</v>
      </c>
      <c r="H13" s="197">
        <v>9995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78" t="s">
        <v>47</v>
      </c>
      <c r="F18" s="477" t="s">
        <v>48</v>
      </c>
      <c r="G18" s="606">
        <f>G12+G15+G16+G17</f>
        <v>9995</v>
      </c>
      <c r="H18" s="607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999</v>
      </c>
      <c r="H22" s="611">
        <f>SUM(H23:H25)</f>
        <v>999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999</v>
      </c>
      <c r="H23" s="197">
        <v>999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1" t="s">
        <v>77</v>
      </c>
      <c r="F26" s="95" t="s">
        <v>78</v>
      </c>
      <c r="G26" s="594">
        <f>G20+G21+G22</f>
        <v>999</v>
      </c>
      <c r="H26" s="595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7167</v>
      </c>
      <c r="H28" s="593">
        <f>SUM(H29:H31)</f>
        <v>6646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7167</v>
      </c>
      <c r="H29" s="197">
        <v>6646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859</v>
      </c>
      <c r="H32" s="197">
        <v>521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8026</v>
      </c>
      <c r="H34" s="595">
        <f>H28+H32+H33</f>
        <v>7167</v>
      </c>
    </row>
    <row r="35" spans="1:8" ht="15.75">
      <c r="A35" s="89" t="s">
        <v>106</v>
      </c>
      <c r="B35" s="94" t="s">
        <v>107</v>
      </c>
      <c r="C35" s="592">
        <f>SUM(C36:C39)</f>
        <v>9716</v>
      </c>
      <c r="D35" s="593">
        <f>SUM(D36:D39)</f>
        <v>10278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9716</v>
      </c>
      <c r="D36" s="197">
        <v>10278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19020</v>
      </c>
      <c r="H37" s="597">
        <f>H26+H18+H34</f>
        <v>18161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0" t="s">
        <v>137</v>
      </c>
      <c r="B46" s="96" t="s">
        <v>138</v>
      </c>
      <c r="C46" s="594">
        <f>C35+C40+C45</f>
        <v>9716</v>
      </c>
      <c r="D46" s="595">
        <f>D35+D40+D45</f>
        <v>10278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15992</v>
      </c>
      <c r="H48" s="197">
        <v>17991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15992</v>
      </c>
      <c r="H50" s="593">
        <f>SUM(H44:H49)</f>
        <v>17991</v>
      </c>
    </row>
    <row r="51" spans="1:8" ht="15.75">
      <c r="A51" s="89" t="s">
        <v>79</v>
      </c>
      <c r="B51" s="91" t="s">
        <v>155</v>
      </c>
      <c r="C51" s="197">
        <v>823</v>
      </c>
      <c r="D51" s="197">
        <v>800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823</v>
      </c>
      <c r="D52" s="595">
        <f>SUM(D48:D51)</f>
        <v>800</v>
      </c>
      <c r="E52" s="201" t="s">
        <v>158</v>
      </c>
      <c r="F52" s="95" t="s">
        <v>159</v>
      </c>
      <c r="G52" s="698"/>
      <c r="H52" s="197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698"/>
      <c r="H53" s="197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>
        <v>1480</v>
      </c>
      <c r="H54" s="197">
        <v>1258</v>
      </c>
    </row>
    <row r="55" spans="1:8" ht="15.75">
      <c r="A55" s="100" t="s">
        <v>166</v>
      </c>
      <c r="B55" s="96" t="s">
        <v>167</v>
      </c>
      <c r="C55" s="475"/>
      <c r="D55" s="476"/>
      <c r="E55" s="89" t="s">
        <v>168</v>
      </c>
      <c r="F55" s="95" t="s">
        <v>169</v>
      </c>
      <c r="G55" s="698"/>
      <c r="H55" s="197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10539</v>
      </c>
      <c r="D56" s="599">
        <f>D20+D21+D22+D28+D33+D46+D52+D54+D55</f>
        <v>11078</v>
      </c>
      <c r="E56" s="100" t="s">
        <v>850</v>
      </c>
      <c r="F56" s="99" t="s">
        <v>172</v>
      </c>
      <c r="G56" s="596">
        <f>G50+G52+G53+G54+G55</f>
        <v>17472</v>
      </c>
      <c r="H56" s="597">
        <f>H50+H52+H53+H54+H55</f>
        <v>19249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3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4218</v>
      </c>
      <c r="H60" s="197">
        <v>2036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18577</v>
      </c>
      <c r="H61" s="593">
        <f>SUM(H62:H68)</f>
        <v>19204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9304</v>
      </c>
      <c r="H63" s="197">
        <v>8126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</v>
      </c>
      <c r="H64" s="197">
        <v>21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9255</v>
      </c>
      <c r="H65" s="197">
        <v>11049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3</v>
      </c>
      <c r="H66" s="197">
        <v>5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>
        <v>1</v>
      </c>
    </row>
    <row r="69" spans="1:8" ht="15.75">
      <c r="A69" s="89" t="s">
        <v>210</v>
      </c>
      <c r="B69" s="91" t="s">
        <v>211</v>
      </c>
      <c r="C69" s="197"/>
      <c r="D69" s="197">
        <v>48</v>
      </c>
      <c r="E69" s="201" t="s">
        <v>79</v>
      </c>
      <c r="F69" s="93" t="s">
        <v>216</v>
      </c>
      <c r="G69" s="197">
        <v>2</v>
      </c>
      <c r="H69" s="197"/>
    </row>
    <row r="70" spans="1:8" ht="15.75">
      <c r="A70" s="89" t="s">
        <v>214</v>
      </c>
      <c r="B70" s="91" t="s">
        <v>215</v>
      </c>
      <c r="C70" s="197">
        <v>43</v>
      </c>
      <c r="D70" s="197">
        <v>22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9</v>
      </c>
      <c r="D71" s="197">
        <v>352</v>
      </c>
      <c r="E71" s="471" t="s">
        <v>47</v>
      </c>
      <c r="F71" s="95" t="s">
        <v>223</v>
      </c>
      <c r="G71" s="594">
        <f>G59+G60+G61+G69+G70</f>
        <v>22797</v>
      </c>
      <c r="H71" s="595">
        <f>H59+H60+H61+H69+H70</f>
        <v>21240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7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>
        <v>23</v>
      </c>
      <c r="D75" s="197">
        <v>23</v>
      </c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75</v>
      </c>
      <c r="D76" s="595">
        <f>SUM(D68:D75)</f>
        <v>445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48654</v>
      </c>
      <c r="D79" s="593">
        <f>SUM(D80:D82)</f>
        <v>47103</v>
      </c>
      <c r="E79" s="205" t="s">
        <v>849</v>
      </c>
      <c r="F79" s="99" t="s">
        <v>241</v>
      </c>
      <c r="G79" s="596">
        <f>G71+G73+G75+G77</f>
        <v>22797</v>
      </c>
      <c r="H79" s="597">
        <f>H71+H73+H75+H77</f>
        <v>21240</v>
      </c>
    </row>
    <row r="80" spans="1:8" ht="15.75">
      <c r="A80" s="89" t="s">
        <v>239</v>
      </c>
      <c r="B80" s="91" t="s">
        <v>240</v>
      </c>
      <c r="C80" s="197"/>
      <c r="D80" s="197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>
        <v>48654</v>
      </c>
      <c r="D82" s="197">
        <v>47103</v>
      </c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48654</v>
      </c>
      <c r="D85" s="595">
        <f>D84+D83+D79</f>
        <v>47103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16</v>
      </c>
      <c r="D89" s="197">
        <v>23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698"/>
      <c r="D90" s="698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698"/>
      <c r="D91" s="698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17</v>
      </c>
      <c r="D92" s="595">
        <f>SUM(D88:D91)</f>
        <v>24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>
        <v>4</v>
      </c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48750</v>
      </c>
      <c r="D94" s="599">
        <f>D65+D76+D85+D92+D93</f>
        <v>47572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59289</v>
      </c>
      <c r="D95" s="601">
        <f>D94+D56</f>
        <v>58650</v>
      </c>
      <c r="E95" s="229" t="s">
        <v>942</v>
      </c>
      <c r="F95" s="486" t="s">
        <v>268</v>
      </c>
      <c r="G95" s="600">
        <f>G37+G40+G56+G79</f>
        <v>59289</v>
      </c>
      <c r="H95" s="601">
        <f>H37+H40+H56+H79</f>
        <v>58650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00">
        <f>pdeReportingDate</f>
        <v>44498</v>
      </c>
      <c r="C98" s="700"/>
      <c r="D98" s="700"/>
      <c r="E98" s="700"/>
      <c r="F98" s="700"/>
      <c r="G98" s="700"/>
      <c r="H98" s="70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1" t="str">
        <f>authorName</f>
        <v>Гюляй Рахман</v>
      </c>
      <c r="C100" s="701"/>
      <c r="D100" s="701"/>
      <c r="E100" s="701"/>
      <c r="F100" s="701"/>
      <c r="G100" s="701"/>
      <c r="H100" s="70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979</v>
      </c>
      <c r="C103" s="699"/>
      <c r="D103" s="699"/>
      <c r="E103" s="699"/>
      <c r="M103" s="98"/>
    </row>
    <row r="104" spans="1:5" ht="21.75" customHeight="1">
      <c r="A104" s="693"/>
      <c r="B104" s="699" t="s">
        <v>979</v>
      </c>
      <c r="C104" s="699"/>
      <c r="D104" s="699"/>
      <c r="E104" s="699"/>
    </row>
    <row r="105" spans="1:13" ht="21.75" customHeight="1">
      <c r="A105" s="693"/>
      <c r="B105" s="699" t="s">
        <v>979</v>
      </c>
      <c r="C105" s="699"/>
      <c r="D105" s="699"/>
      <c r="E105" s="699"/>
      <c r="M105" s="98"/>
    </row>
    <row r="106" spans="1:5" ht="21.75" customHeight="1">
      <c r="A106" s="693"/>
      <c r="B106" s="699" t="s">
        <v>979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/>
      <c r="D12" s="313"/>
      <c r="E12" s="194" t="s">
        <v>277</v>
      </c>
      <c r="F12" s="240" t="s">
        <v>278</v>
      </c>
      <c r="G12" s="313"/>
      <c r="H12" s="314"/>
    </row>
    <row r="13" spans="1:8" ht="15.75">
      <c r="A13" s="194" t="s">
        <v>279</v>
      </c>
      <c r="B13" s="190" t="s">
        <v>280</v>
      </c>
      <c r="C13" s="313">
        <v>37</v>
      </c>
      <c r="D13" s="313">
        <v>45</v>
      </c>
      <c r="E13" s="194" t="s">
        <v>281</v>
      </c>
      <c r="F13" s="240" t="s">
        <v>282</v>
      </c>
      <c r="G13" s="313"/>
      <c r="H13" s="314"/>
    </row>
    <row r="14" spans="1:8" ht="15.75">
      <c r="A14" s="194" t="s">
        <v>283</v>
      </c>
      <c r="B14" s="190" t="s">
        <v>284</v>
      </c>
      <c r="C14" s="313"/>
      <c r="D14" s="313"/>
      <c r="E14" s="245" t="s">
        <v>285</v>
      </c>
      <c r="F14" s="240" t="s">
        <v>286</v>
      </c>
      <c r="G14" s="313"/>
      <c r="H14" s="314"/>
    </row>
    <row r="15" spans="1:8" ht="15.75">
      <c r="A15" s="194" t="s">
        <v>287</v>
      </c>
      <c r="B15" s="190" t="s">
        <v>288</v>
      </c>
      <c r="C15" s="313">
        <v>31</v>
      </c>
      <c r="D15" s="313">
        <v>30</v>
      </c>
      <c r="E15" s="245" t="s">
        <v>79</v>
      </c>
      <c r="F15" s="240" t="s">
        <v>289</v>
      </c>
      <c r="G15" s="313"/>
      <c r="H15" s="314"/>
    </row>
    <row r="16" spans="1:8" ht="15.75">
      <c r="A16" s="194" t="s">
        <v>290</v>
      </c>
      <c r="B16" s="190" t="s">
        <v>291</v>
      </c>
      <c r="C16" s="313">
        <v>6</v>
      </c>
      <c r="D16" s="313">
        <v>6</v>
      </c>
      <c r="E16" s="236" t="s">
        <v>52</v>
      </c>
      <c r="F16" s="264" t="s">
        <v>292</v>
      </c>
      <c r="G16" s="625">
        <f>SUM(G12:G15)</f>
        <v>0</v>
      </c>
      <c r="H16" s="626">
        <f>SUM(H12:H15)</f>
        <v>0</v>
      </c>
    </row>
    <row r="17" spans="1:8" ht="31.5">
      <c r="A17" s="194" t="s">
        <v>293</v>
      </c>
      <c r="B17" s="190" t="s">
        <v>294</v>
      </c>
      <c r="C17" s="313"/>
      <c r="D17" s="313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/>
      <c r="D18" s="313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3">
        <v>5</v>
      </c>
      <c r="D19" s="313">
        <v>11</v>
      </c>
      <c r="E19" s="194" t="s">
        <v>301</v>
      </c>
      <c r="F19" s="237" t="s">
        <v>302</v>
      </c>
      <c r="G19" s="313"/>
      <c r="H19" s="314"/>
    </row>
    <row r="20" spans="1:8" ht="15.75">
      <c r="A20" s="235" t="s">
        <v>303</v>
      </c>
      <c r="B20" s="190" t="s">
        <v>304</v>
      </c>
      <c r="C20" s="313"/>
      <c r="D20" s="313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79</v>
      </c>
      <c r="D22" s="626">
        <f>SUM(D12:D18)+D19</f>
        <v>92</v>
      </c>
      <c r="E22" s="194" t="s">
        <v>309</v>
      </c>
      <c r="F22" s="237" t="s">
        <v>310</v>
      </c>
      <c r="G22" s="313">
        <v>30</v>
      </c>
      <c r="H22" s="314">
        <v>54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>
        <v>73</v>
      </c>
      <c r="H24" s="314"/>
    </row>
    <row r="25" spans="1:8" ht="31.5">
      <c r="A25" s="194" t="s">
        <v>316</v>
      </c>
      <c r="B25" s="237" t="s">
        <v>317</v>
      </c>
      <c r="C25" s="313">
        <v>1162</v>
      </c>
      <c r="D25" s="313">
        <v>1505</v>
      </c>
      <c r="E25" s="194" t="s">
        <v>318</v>
      </c>
      <c r="F25" s="237" t="s">
        <v>319</v>
      </c>
      <c r="G25" s="313"/>
      <c r="H25" s="314"/>
    </row>
    <row r="26" spans="1:8" ht="31.5">
      <c r="A26" s="194" t="s">
        <v>320</v>
      </c>
      <c r="B26" s="237" t="s">
        <v>321</v>
      </c>
      <c r="C26" s="313">
        <v>7</v>
      </c>
      <c r="D26" s="313">
        <v>1</v>
      </c>
      <c r="E26" s="194" t="s">
        <v>322</v>
      </c>
      <c r="F26" s="237" t="s">
        <v>323</v>
      </c>
      <c r="G26" s="313">
        <v>2558</v>
      </c>
      <c r="H26" s="314">
        <v>2149</v>
      </c>
    </row>
    <row r="27" spans="1:8" ht="31.5">
      <c r="A27" s="194" t="s">
        <v>324</v>
      </c>
      <c r="B27" s="237" t="s">
        <v>325</v>
      </c>
      <c r="C27" s="313">
        <v>1</v>
      </c>
      <c r="D27" s="313"/>
      <c r="E27" s="236" t="s">
        <v>104</v>
      </c>
      <c r="F27" s="238" t="s">
        <v>326</v>
      </c>
      <c r="G27" s="625">
        <f>SUM(G22:G26)</f>
        <v>2661</v>
      </c>
      <c r="H27" s="626">
        <f>SUM(H22:H26)</f>
        <v>2203</v>
      </c>
    </row>
    <row r="28" spans="1:8" ht="15.75">
      <c r="A28" s="194" t="s">
        <v>79</v>
      </c>
      <c r="B28" s="237" t="s">
        <v>327</v>
      </c>
      <c r="C28" s="313">
        <v>331</v>
      </c>
      <c r="D28" s="313">
        <v>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1501</v>
      </c>
      <c r="D29" s="626">
        <f>SUM(D25:D28)</f>
        <v>1551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1580</v>
      </c>
      <c r="D31" s="632">
        <f>D29+D22</f>
        <v>1643</v>
      </c>
      <c r="E31" s="251" t="s">
        <v>824</v>
      </c>
      <c r="F31" s="266" t="s">
        <v>331</v>
      </c>
      <c r="G31" s="253">
        <f>G16+G18+G27</f>
        <v>2661</v>
      </c>
      <c r="H31" s="254">
        <f>H16+H18+H27</f>
        <v>2203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1081</v>
      </c>
      <c r="D33" s="244">
        <f>IF((H31-D31)&gt;0,H31-D31,0)</f>
        <v>560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33">
        <f>C31-C34+C35</f>
        <v>1580</v>
      </c>
      <c r="D36" s="634">
        <f>D31-D34+D35</f>
        <v>1643</v>
      </c>
      <c r="E36" s="262" t="s">
        <v>346</v>
      </c>
      <c r="F36" s="256" t="s">
        <v>347</v>
      </c>
      <c r="G36" s="267">
        <f>G35-G34+G31</f>
        <v>2661</v>
      </c>
      <c r="H36" s="268">
        <f>H35-H34+H31</f>
        <v>2203</v>
      </c>
    </row>
    <row r="37" spans="1:8" ht="15.75">
      <c r="A37" s="261" t="s">
        <v>348</v>
      </c>
      <c r="B37" s="231" t="s">
        <v>349</v>
      </c>
      <c r="C37" s="631">
        <f>IF((G36-C36)&gt;0,G36-C36,0)</f>
        <v>1081</v>
      </c>
      <c r="D37" s="632">
        <f>IF((H36-D36)&gt;0,H36-D36,0)</f>
        <v>560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222</v>
      </c>
      <c r="D38" s="626">
        <f>D39+D40+D41</f>
        <v>212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3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>
        <v>222</v>
      </c>
      <c r="D40" s="313">
        <v>212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3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859</v>
      </c>
      <c r="D42" s="244">
        <f>+IF((H36-D36-D38)&gt;0,H36-D36-D38,0)</f>
        <v>348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859</v>
      </c>
      <c r="D44" s="268">
        <f>IF(H42=0,IF(D42-D43&gt;0,D42-D43+H43,0),IF(H42-H43&lt;0,H43-H42+D42,0))</f>
        <v>348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2661</v>
      </c>
      <c r="D45" s="628">
        <f>D36+D38+D42</f>
        <v>2203</v>
      </c>
      <c r="E45" s="270" t="s">
        <v>373</v>
      </c>
      <c r="F45" s="272" t="s">
        <v>374</v>
      </c>
      <c r="G45" s="627">
        <f>G42+G36</f>
        <v>2661</v>
      </c>
      <c r="H45" s="628">
        <f>H42+H36</f>
        <v>2203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03" t="s">
        <v>978</v>
      </c>
      <c r="B47" s="703"/>
      <c r="C47" s="703"/>
      <c r="D47" s="703"/>
      <c r="E47" s="703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00">
        <f>pdeReportingDate</f>
        <v>44498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1" t="str">
        <f>authorName</f>
        <v>Гюляй Рахман</v>
      </c>
      <c r="C52" s="701"/>
      <c r="D52" s="701"/>
      <c r="E52" s="701"/>
      <c r="F52" s="701"/>
      <c r="G52" s="701"/>
      <c r="H52" s="70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979</v>
      </c>
      <c r="C55" s="699"/>
      <c r="D55" s="699"/>
      <c r="E55" s="699"/>
      <c r="F55" s="571"/>
      <c r="G55" s="45"/>
      <c r="H55" s="42"/>
    </row>
    <row r="56" spans="1:8" ht="15.75" customHeight="1">
      <c r="A56" s="693"/>
      <c r="B56" s="699" t="s">
        <v>979</v>
      </c>
      <c r="C56" s="699"/>
      <c r="D56" s="699"/>
      <c r="E56" s="699"/>
      <c r="F56" s="571"/>
      <c r="G56" s="45"/>
      <c r="H56" s="42"/>
    </row>
    <row r="57" spans="1:8" ht="15.75" customHeight="1">
      <c r="A57" s="693"/>
      <c r="B57" s="699" t="s">
        <v>979</v>
      </c>
      <c r="C57" s="699"/>
      <c r="D57" s="699"/>
      <c r="E57" s="699"/>
      <c r="F57" s="571"/>
      <c r="G57" s="45"/>
      <c r="H57" s="42"/>
    </row>
    <row r="58" spans="1:8" ht="15.75" customHeight="1">
      <c r="A58" s="693"/>
      <c r="B58" s="699" t="s">
        <v>979</v>
      </c>
      <c r="C58" s="699"/>
      <c r="D58" s="699"/>
      <c r="E58" s="699"/>
      <c r="F58" s="571"/>
      <c r="G58" s="45"/>
      <c r="H58" s="42"/>
    </row>
    <row r="59" spans="1:8" ht="15.75">
      <c r="A59" s="693"/>
      <c r="B59" s="699"/>
      <c r="C59" s="699"/>
      <c r="D59" s="699"/>
      <c r="E59" s="699"/>
      <c r="F59" s="571"/>
      <c r="G59" s="45"/>
      <c r="H59" s="42"/>
    </row>
    <row r="60" spans="1:8" ht="15.75">
      <c r="A60" s="693"/>
      <c r="B60" s="699"/>
      <c r="C60" s="699"/>
      <c r="D60" s="699"/>
      <c r="E60" s="699"/>
      <c r="F60" s="571"/>
      <c r="G60" s="45"/>
      <c r="H60" s="42"/>
    </row>
    <row r="61" spans="1:8" ht="15.75">
      <c r="A61" s="693"/>
      <c r="B61" s="699"/>
      <c r="C61" s="699"/>
      <c r="D61" s="699"/>
      <c r="E61" s="69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313"/>
      <c r="D11" s="314">
        <v>65</v>
      </c>
      <c r="E11" s="177"/>
      <c r="F11" s="177"/>
    </row>
    <row r="12" spans="1:13" ht="15.75">
      <c r="A12" s="277" t="s">
        <v>380</v>
      </c>
      <c r="B12" s="178" t="s">
        <v>381</v>
      </c>
      <c r="C12" s="313">
        <v>-50</v>
      </c>
      <c r="D12" s="314">
        <v>-31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313">
        <v>329</v>
      </c>
      <c r="D13" s="314">
        <v>-2967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313">
        <v>-38</v>
      </c>
      <c r="D14" s="314">
        <v>-31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313">
        <v>-4</v>
      </c>
      <c r="D15" s="314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313"/>
      <c r="D16" s="314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313"/>
      <c r="D17" s="314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313"/>
      <c r="D18" s="314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313"/>
      <c r="D19" s="314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313">
        <v>-2</v>
      </c>
      <c r="D20" s="314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235</v>
      </c>
      <c r="D21" s="656">
        <f>SUM(D11:D20)</f>
        <v>-2963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313"/>
      <c r="D23" s="314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313"/>
      <c r="D24" s="314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313"/>
      <c r="D25" s="314">
        <v>-65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313">
        <v>400</v>
      </c>
      <c r="D26" s="314">
        <v>1430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313">
        <v>5</v>
      </c>
      <c r="D27" s="314">
        <v>58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313"/>
      <c r="D28" s="314">
        <v>-12092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313">
        <v>54</v>
      </c>
      <c r="D29" s="314">
        <v>59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313"/>
      <c r="D30" s="314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313"/>
      <c r="D31" s="314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313"/>
      <c r="D32" s="314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459</v>
      </c>
      <c r="D33" s="656">
        <f>SUM(D23:D32)</f>
        <v>-10610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313"/>
      <c r="D35" s="314"/>
      <c r="E35" s="177"/>
      <c r="F35" s="177"/>
    </row>
    <row r="36" spans="1:6" ht="15.75">
      <c r="A36" s="278" t="s">
        <v>425</v>
      </c>
      <c r="B36" s="178" t="s">
        <v>426</v>
      </c>
      <c r="C36" s="313"/>
      <c r="D36" s="314"/>
      <c r="E36" s="177"/>
      <c r="F36" s="177"/>
    </row>
    <row r="37" spans="1:6" ht="15.75">
      <c r="A37" s="277" t="s">
        <v>427</v>
      </c>
      <c r="B37" s="178" t="s">
        <v>428</v>
      </c>
      <c r="C37" s="313">
        <v>4563</v>
      </c>
      <c r="D37" s="314">
        <v>16082</v>
      </c>
      <c r="E37" s="177"/>
      <c r="F37" s="177"/>
    </row>
    <row r="38" spans="1:6" ht="15.75">
      <c r="A38" s="277" t="s">
        <v>429</v>
      </c>
      <c r="B38" s="178" t="s">
        <v>430</v>
      </c>
      <c r="C38" s="313">
        <v>-4428</v>
      </c>
      <c r="D38" s="314">
        <v>-1427</v>
      </c>
      <c r="E38" s="177"/>
      <c r="F38" s="177"/>
    </row>
    <row r="39" spans="1:6" ht="15.75">
      <c r="A39" s="277" t="s">
        <v>431</v>
      </c>
      <c r="B39" s="178" t="s">
        <v>432</v>
      </c>
      <c r="C39" s="313"/>
      <c r="D39" s="314"/>
      <c r="E39" s="177"/>
      <c r="F39" s="177"/>
    </row>
    <row r="40" spans="1:6" ht="31.5">
      <c r="A40" s="277" t="s">
        <v>433</v>
      </c>
      <c r="B40" s="178" t="s">
        <v>434</v>
      </c>
      <c r="C40" s="313">
        <v>-836</v>
      </c>
      <c r="D40" s="314">
        <v>-994</v>
      </c>
      <c r="E40" s="177"/>
      <c r="F40" s="177"/>
    </row>
    <row r="41" spans="1:6" ht="15.75">
      <c r="A41" s="277" t="s">
        <v>435</v>
      </c>
      <c r="B41" s="178" t="s">
        <v>436</v>
      </c>
      <c r="C41" s="313"/>
      <c r="D41" s="314"/>
      <c r="E41" s="177"/>
      <c r="F41" s="177"/>
    </row>
    <row r="42" spans="1:8" ht="15.75">
      <c r="A42" s="277" t="s">
        <v>437</v>
      </c>
      <c r="B42" s="178" t="s">
        <v>438</v>
      </c>
      <c r="C42" s="313"/>
      <c r="D42" s="314">
        <v>-13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-701</v>
      </c>
      <c r="D43" s="658">
        <f>SUM(D35:D42)</f>
        <v>13648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-7</v>
      </c>
      <c r="D44" s="305">
        <f>D43+D33+D21</f>
        <v>75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24</v>
      </c>
      <c r="D45" s="306">
        <v>3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17</v>
      </c>
      <c r="D46" s="308">
        <f>D45+D44</f>
        <v>78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313">
        <v>17</v>
      </c>
      <c r="D47" s="314">
        <v>78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0">
        <f>pdeReportingDate</f>
        <v>44498</v>
      </c>
      <c r="C54" s="700"/>
      <c r="D54" s="700"/>
      <c r="E54" s="700"/>
      <c r="F54" s="694"/>
      <c r="G54" s="694"/>
      <c r="H54" s="694"/>
      <c r="M54" s="98"/>
    </row>
    <row r="55" spans="1:13" s="42" customFormat="1" ht="15.7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2" t="s">
        <v>8</v>
      </c>
      <c r="B56" s="701" t="str">
        <f>authorName</f>
        <v>Гюляй Рахман</v>
      </c>
      <c r="C56" s="701"/>
      <c r="D56" s="701"/>
      <c r="E56" s="701"/>
      <c r="F56" s="80"/>
      <c r="G56" s="80"/>
      <c r="H56" s="80"/>
    </row>
    <row r="57" spans="1:8" s="42" customFormat="1" ht="15.7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3"/>
      <c r="B59" s="699" t="s">
        <v>979</v>
      </c>
      <c r="C59" s="699"/>
      <c r="D59" s="699"/>
      <c r="E59" s="699"/>
      <c r="F59" s="571"/>
      <c r="G59" s="45"/>
      <c r="H59" s="42"/>
    </row>
    <row r="60" spans="1:8" ht="15.75">
      <c r="A60" s="693"/>
      <c r="B60" s="699" t="s">
        <v>979</v>
      </c>
      <c r="C60" s="699"/>
      <c r="D60" s="699"/>
      <c r="E60" s="699"/>
      <c r="F60" s="571"/>
      <c r="G60" s="45"/>
      <c r="H60" s="42"/>
    </row>
    <row r="61" spans="1:8" ht="15.75">
      <c r="A61" s="693"/>
      <c r="B61" s="699" t="s">
        <v>979</v>
      </c>
      <c r="C61" s="699"/>
      <c r="D61" s="699"/>
      <c r="E61" s="699"/>
      <c r="F61" s="571"/>
      <c r="G61" s="45"/>
      <c r="H61" s="42"/>
    </row>
    <row r="62" spans="1:8" ht="15.75">
      <c r="A62" s="693"/>
      <c r="B62" s="699" t="s">
        <v>979</v>
      </c>
      <c r="C62" s="699"/>
      <c r="D62" s="699"/>
      <c r="E62" s="699"/>
      <c r="F62" s="571"/>
      <c r="G62" s="45"/>
      <c r="H62" s="42"/>
    </row>
    <row r="63" spans="1:8" ht="15.75">
      <c r="A63" s="693"/>
      <c r="B63" s="699"/>
      <c r="C63" s="699"/>
      <c r="D63" s="699"/>
      <c r="E63" s="699"/>
      <c r="F63" s="571"/>
      <c r="G63" s="45"/>
      <c r="H63" s="42"/>
    </row>
    <row r="64" spans="1:8" ht="15.75">
      <c r="A64" s="693"/>
      <c r="B64" s="699"/>
      <c r="C64" s="699"/>
      <c r="D64" s="699"/>
      <c r="E64" s="699"/>
      <c r="F64" s="571"/>
      <c r="G64" s="45"/>
      <c r="H64" s="42"/>
    </row>
    <row r="65" spans="1:8" ht="15.75">
      <c r="A65" s="693"/>
      <c r="B65" s="699"/>
      <c r="C65" s="699"/>
      <c r="D65" s="699"/>
      <c r="E65" s="69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9">
      <selection activeCell="A12" sqref="A12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09" t="s">
        <v>453</v>
      </c>
      <c r="B8" s="712" t="s">
        <v>454</v>
      </c>
      <c r="C8" s="705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05" t="s">
        <v>460</v>
      </c>
      <c r="L8" s="705" t="s">
        <v>461</v>
      </c>
      <c r="M8" s="528"/>
      <c r="N8" s="529"/>
    </row>
    <row r="9" spans="1:14" s="530" customFormat="1" ht="31.5">
      <c r="A9" s="710"/>
      <c r="B9" s="713"/>
      <c r="C9" s="706"/>
      <c r="D9" s="708" t="s">
        <v>826</v>
      </c>
      <c r="E9" s="708" t="s">
        <v>456</v>
      </c>
      <c r="F9" s="532" t="s">
        <v>457</v>
      </c>
      <c r="G9" s="532"/>
      <c r="H9" s="532"/>
      <c r="I9" s="715" t="s">
        <v>458</v>
      </c>
      <c r="J9" s="715" t="s">
        <v>459</v>
      </c>
      <c r="K9" s="706"/>
      <c r="L9" s="706"/>
      <c r="M9" s="533" t="s">
        <v>825</v>
      </c>
      <c r="N9" s="529"/>
    </row>
    <row r="10" spans="1:14" s="530" customFormat="1" ht="31.5">
      <c r="A10" s="711"/>
      <c r="B10" s="714"/>
      <c r="C10" s="707"/>
      <c r="D10" s="708"/>
      <c r="E10" s="708"/>
      <c r="F10" s="531" t="s">
        <v>462</v>
      </c>
      <c r="G10" s="531" t="s">
        <v>463</v>
      </c>
      <c r="H10" s="531" t="s">
        <v>464</v>
      </c>
      <c r="I10" s="707"/>
      <c r="J10" s="707"/>
      <c r="K10" s="707"/>
      <c r="L10" s="707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9995</v>
      </c>
      <c r="D13" s="581">
        <f>'1-Баланс'!H20</f>
        <v>0</v>
      </c>
      <c r="E13" s="581">
        <f>'1-Баланс'!H21</f>
        <v>0</v>
      </c>
      <c r="F13" s="581">
        <f>'1-Баланс'!H23</f>
        <v>999</v>
      </c>
      <c r="G13" s="581">
        <f>'1-Баланс'!H24</f>
        <v>0</v>
      </c>
      <c r="H13" s="582"/>
      <c r="I13" s="581">
        <f>'1-Баланс'!H29+'1-Баланс'!H32</f>
        <v>7167</v>
      </c>
      <c r="J13" s="581">
        <f>'1-Баланс'!H30+'1-Баланс'!H33</f>
        <v>0</v>
      </c>
      <c r="K13" s="582"/>
      <c r="L13" s="581">
        <f>SUM(C13:K13)</f>
        <v>18161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81">
        <f t="shared" si="1"/>
        <v>0</v>
      </c>
      <c r="M15" s="314"/>
      <c r="N15" s="169"/>
    </row>
    <row r="16" spans="1:14" ht="15.75">
      <c r="A16" s="546" t="s">
        <v>473</v>
      </c>
      <c r="B16" s="547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81">
        <f t="shared" si="1"/>
        <v>0</v>
      </c>
      <c r="M16" s="314"/>
      <c r="N16" s="169"/>
    </row>
    <row r="17" spans="1:14" ht="31.5">
      <c r="A17" s="544" t="s">
        <v>475</v>
      </c>
      <c r="B17" s="545" t="s">
        <v>476</v>
      </c>
      <c r="C17" s="650">
        <f>C13+C14</f>
        <v>9995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999</v>
      </c>
      <c r="G17" s="650">
        <f t="shared" si="2"/>
        <v>0</v>
      </c>
      <c r="H17" s="650">
        <f t="shared" si="2"/>
        <v>0</v>
      </c>
      <c r="I17" s="650">
        <f t="shared" si="2"/>
        <v>7167</v>
      </c>
      <c r="J17" s="650">
        <f t="shared" si="2"/>
        <v>0</v>
      </c>
      <c r="K17" s="650">
        <f t="shared" si="2"/>
        <v>0</v>
      </c>
      <c r="L17" s="581">
        <f t="shared" si="1"/>
        <v>18161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859</v>
      </c>
      <c r="J18" s="581">
        <f>+'1-Баланс'!G33</f>
        <v>0</v>
      </c>
      <c r="K18" s="582"/>
      <c r="L18" s="581">
        <f t="shared" si="1"/>
        <v>859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2">
        <f>M20+M21</f>
        <v>0</v>
      </c>
      <c r="N19" s="169"/>
    </row>
    <row r="20" spans="1:14" ht="15.75">
      <c r="A20" s="548" t="s">
        <v>481</v>
      </c>
      <c r="B20" s="549" t="s">
        <v>482</v>
      </c>
      <c r="C20" s="313"/>
      <c r="D20" s="313"/>
      <c r="E20" s="313"/>
      <c r="F20" s="313"/>
      <c r="G20" s="313"/>
      <c r="H20" s="313"/>
      <c r="I20" s="313"/>
      <c r="J20" s="313"/>
      <c r="K20" s="313"/>
      <c r="L20" s="581">
        <f>SUM(C20:K20)</f>
        <v>0</v>
      </c>
      <c r="M20" s="314"/>
      <c r="N20" s="169"/>
    </row>
    <row r="21" spans="1:14" ht="15.75">
      <c r="A21" s="548" t="s">
        <v>483</v>
      </c>
      <c r="B21" s="549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81">
        <f t="shared" si="1"/>
        <v>0</v>
      </c>
      <c r="M21" s="314"/>
      <c r="N21" s="169"/>
    </row>
    <row r="22" spans="1:14" ht="15.75">
      <c r="A22" s="546" t="s">
        <v>485</v>
      </c>
      <c r="B22" s="547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81">
        <f t="shared" si="1"/>
        <v>0</v>
      </c>
      <c r="M22" s="314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2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81">
        <f t="shared" si="1"/>
        <v>0</v>
      </c>
      <c r="M24" s="314"/>
      <c r="N24" s="169"/>
    </row>
    <row r="25" spans="1:14" ht="15.75">
      <c r="A25" s="546" t="s">
        <v>491</v>
      </c>
      <c r="B25" s="547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81">
        <f t="shared" si="1"/>
        <v>0</v>
      </c>
      <c r="M25" s="314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2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81">
        <f t="shared" si="1"/>
        <v>0</v>
      </c>
      <c r="M27" s="314"/>
      <c r="N27" s="169"/>
    </row>
    <row r="28" spans="1:14" ht="15.75">
      <c r="A28" s="546" t="s">
        <v>491</v>
      </c>
      <c r="B28" s="547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81">
        <f t="shared" si="1"/>
        <v>0</v>
      </c>
      <c r="M28" s="314"/>
      <c r="N28" s="169"/>
    </row>
    <row r="29" spans="1:14" ht="15.75">
      <c r="A29" s="546" t="s">
        <v>497</v>
      </c>
      <c r="B29" s="547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81">
        <f t="shared" si="1"/>
        <v>0</v>
      </c>
      <c r="M29" s="314"/>
      <c r="N29" s="169"/>
    </row>
    <row r="30" spans="1:14" ht="15.75">
      <c r="A30" s="546" t="s">
        <v>499</v>
      </c>
      <c r="B30" s="547" t="s">
        <v>500</v>
      </c>
      <c r="C30" s="313"/>
      <c r="D30" s="313"/>
      <c r="E30" s="313"/>
      <c r="F30" s="313"/>
      <c r="G30" s="313"/>
      <c r="H30" s="313"/>
      <c r="I30" s="313"/>
      <c r="J30" s="313"/>
      <c r="K30" s="313"/>
      <c r="L30" s="581">
        <f t="shared" si="1"/>
        <v>0</v>
      </c>
      <c r="M30" s="314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9995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999</v>
      </c>
      <c r="G31" s="650">
        <f t="shared" si="6"/>
        <v>0</v>
      </c>
      <c r="H31" s="650">
        <f t="shared" si="6"/>
        <v>0</v>
      </c>
      <c r="I31" s="650">
        <f t="shared" si="6"/>
        <v>8026</v>
      </c>
      <c r="J31" s="650">
        <f t="shared" si="6"/>
        <v>0</v>
      </c>
      <c r="K31" s="650">
        <f t="shared" si="6"/>
        <v>0</v>
      </c>
      <c r="L31" s="581">
        <f t="shared" si="1"/>
        <v>19020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81">
        <f t="shared" si="1"/>
        <v>0</v>
      </c>
      <c r="M32" s="314"/>
      <c r="N32" s="169"/>
    </row>
    <row r="33" spans="1:14" ht="32.25" thickBot="1">
      <c r="A33" s="550" t="s">
        <v>505</v>
      </c>
      <c r="B33" s="551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49">
        <f t="shared" si="1"/>
        <v>0</v>
      </c>
      <c r="M33" s="316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9995</v>
      </c>
      <c r="D34" s="584">
        <f t="shared" si="7"/>
        <v>0</v>
      </c>
      <c r="E34" s="584">
        <f t="shared" si="7"/>
        <v>0</v>
      </c>
      <c r="F34" s="584">
        <f t="shared" si="7"/>
        <v>999</v>
      </c>
      <c r="G34" s="584">
        <f t="shared" si="7"/>
        <v>0</v>
      </c>
      <c r="H34" s="584">
        <f t="shared" si="7"/>
        <v>0</v>
      </c>
      <c r="I34" s="584">
        <f t="shared" si="7"/>
        <v>8026</v>
      </c>
      <c r="J34" s="584">
        <f t="shared" si="7"/>
        <v>0</v>
      </c>
      <c r="K34" s="584">
        <f t="shared" si="7"/>
        <v>0</v>
      </c>
      <c r="L34" s="648">
        <f t="shared" si="1"/>
        <v>19020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00">
        <f>pdeReportingDate</f>
        <v>44498</v>
      </c>
      <c r="C38" s="700"/>
      <c r="D38" s="700"/>
      <c r="E38" s="700"/>
      <c r="F38" s="700"/>
      <c r="G38" s="700"/>
      <c r="H38" s="70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1" t="str">
        <f>authorName</f>
        <v>Гюляй Рахман</v>
      </c>
      <c r="C40" s="701"/>
      <c r="D40" s="701"/>
      <c r="E40" s="701"/>
      <c r="F40" s="701"/>
      <c r="G40" s="701"/>
      <c r="H40" s="70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3"/>
      <c r="B43" s="699" t="s">
        <v>979</v>
      </c>
      <c r="C43" s="699"/>
      <c r="D43" s="699"/>
      <c r="E43" s="699"/>
      <c r="F43" s="571"/>
      <c r="G43" s="45"/>
      <c r="H43" s="42"/>
      <c r="M43" s="169"/>
    </row>
    <row r="44" spans="1:13" ht="15.75">
      <c r="A44" s="693"/>
      <c r="B44" s="699" t="s">
        <v>979</v>
      </c>
      <c r="C44" s="699"/>
      <c r="D44" s="699"/>
      <c r="E44" s="699"/>
      <c r="F44" s="571"/>
      <c r="G44" s="45"/>
      <c r="H44" s="42"/>
      <c r="M44" s="169"/>
    </row>
    <row r="45" spans="1:13" ht="15.75">
      <c r="A45" s="693"/>
      <c r="B45" s="699" t="s">
        <v>979</v>
      </c>
      <c r="C45" s="699"/>
      <c r="D45" s="699"/>
      <c r="E45" s="699"/>
      <c r="F45" s="571"/>
      <c r="G45" s="45"/>
      <c r="H45" s="42"/>
      <c r="M45" s="169"/>
    </row>
    <row r="46" spans="1:13" ht="15.75">
      <c r="A46" s="693"/>
      <c r="B46" s="699" t="s">
        <v>979</v>
      </c>
      <c r="C46" s="699"/>
      <c r="D46" s="699"/>
      <c r="E46" s="699"/>
      <c r="F46" s="571"/>
      <c r="G46" s="45"/>
      <c r="H46" s="42"/>
      <c r="M46" s="169"/>
    </row>
    <row r="47" spans="1:13" ht="15.75">
      <c r="A47" s="693"/>
      <c r="B47" s="699"/>
      <c r="C47" s="699"/>
      <c r="D47" s="699"/>
      <c r="E47" s="699"/>
      <c r="F47" s="571"/>
      <c r="G47" s="45"/>
      <c r="H47" s="42"/>
      <c r="M47" s="169"/>
    </row>
    <row r="48" spans="1:13" ht="15.75">
      <c r="A48" s="693"/>
      <c r="B48" s="699"/>
      <c r="C48" s="699"/>
      <c r="D48" s="699"/>
      <c r="E48" s="699"/>
      <c r="F48" s="571"/>
      <c r="G48" s="45"/>
      <c r="H48" s="42"/>
      <c r="M48" s="169"/>
    </row>
    <row r="49" spans="1:13" ht="15.75">
      <c r="A49" s="693"/>
      <c r="B49" s="699"/>
      <c r="C49" s="699"/>
      <c r="D49" s="699"/>
      <c r="E49" s="69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996</v>
      </c>
      <c r="B12" s="677"/>
      <c r="C12" s="92">
        <v>9716</v>
      </c>
      <c r="D12" s="92">
        <v>51.42</v>
      </c>
      <c r="E12" s="92">
        <v>9716</v>
      </c>
      <c r="F12" s="466">
        <f>C12-E12</f>
        <v>0</v>
      </c>
    </row>
    <row r="13" spans="1:6" ht="15.75">
      <c r="A13" s="676"/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/>
      <c r="B14" s="677"/>
      <c r="C14" s="92"/>
      <c r="D14" s="92"/>
      <c r="E14" s="92"/>
      <c r="F14" s="466">
        <f t="shared" si="0"/>
        <v>0</v>
      </c>
    </row>
    <row r="15" spans="1:6" ht="15.75">
      <c r="A15" s="676"/>
      <c r="B15" s="677"/>
      <c r="C15" s="92"/>
      <c r="D15" s="92"/>
      <c r="E15" s="92"/>
      <c r="F15" s="466">
        <f t="shared" si="0"/>
        <v>0</v>
      </c>
    </row>
    <row r="16" spans="1:6" ht="15.75">
      <c r="A16" s="676"/>
      <c r="B16" s="677"/>
      <c r="C16" s="92"/>
      <c r="D16" s="92"/>
      <c r="E16" s="92"/>
      <c r="F16" s="466">
        <f t="shared" si="0"/>
        <v>0</v>
      </c>
    </row>
    <row r="17" spans="1:6" ht="15.75">
      <c r="A17" s="676"/>
      <c r="B17" s="677"/>
      <c r="C17" s="92"/>
      <c r="D17" s="92"/>
      <c r="E17" s="92"/>
      <c r="F17" s="466">
        <f t="shared" si="0"/>
        <v>0</v>
      </c>
    </row>
    <row r="18" spans="1:6" ht="15.75">
      <c r="A18" s="676"/>
      <c r="B18" s="677"/>
      <c r="C18" s="92"/>
      <c r="D18" s="92"/>
      <c r="E18" s="92"/>
      <c r="F18" s="466">
        <f t="shared" si="0"/>
        <v>0</v>
      </c>
    </row>
    <row r="19" spans="1:6" ht="15.75">
      <c r="A19" s="676"/>
      <c r="B19" s="677"/>
      <c r="C19" s="92"/>
      <c r="D19" s="92"/>
      <c r="E19" s="92"/>
      <c r="F19" s="466">
        <f t="shared" si="0"/>
        <v>0</v>
      </c>
    </row>
    <row r="20" spans="1:6" ht="15.75">
      <c r="A20" s="676"/>
      <c r="B20" s="677"/>
      <c r="C20" s="92"/>
      <c r="D20" s="92"/>
      <c r="E20" s="92"/>
      <c r="F20" s="466">
        <f t="shared" si="0"/>
        <v>0</v>
      </c>
    </row>
    <row r="21" spans="1:6" ht="15.75">
      <c r="A21" s="676"/>
      <c r="B21" s="677"/>
      <c r="C21" s="92"/>
      <c r="D21" s="92"/>
      <c r="E21" s="92"/>
      <c r="F21" s="466">
        <f t="shared" si="0"/>
        <v>0</v>
      </c>
    </row>
    <row r="22" spans="1:6" ht="15.75">
      <c r="A22" s="676"/>
      <c r="B22" s="677"/>
      <c r="C22" s="92"/>
      <c r="D22" s="92"/>
      <c r="E22" s="92"/>
      <c r="F22" s="466">
        <f t="shared" si="0"/>
        <v>0</v>
      </c>
    </row>
    <row r="23" spans="1:6" ht="15.75">
      <c r="A23" s="676"/>
      <c r="B23" s="677"/>
      <c r="C23" s="92"/>
      <c r="D23" s="92"/>
      <c r="E23" s="92"/>
      <c r="F23" s="466">
        <f t="shared" si="0"/>
        <v>0</v>
      </c>
    </row>
    <row r="24" spans="1:6" ht="15.75">
      <c r="A24" s="676"/>
      <c r="B24" s="677"/>
      <c r="C24" s="92"/>
      <c r="D24" s="92"/>
      <c r="E24" s="92"/>
      <c r="F24" s="466">
        <f t="shared" si="0"/>
        <v>0</v>
      </c>
    </row>
    <row r="25" spans="1:6" ht="15.75">
      <c r="A25" s="676"/>
      <c r="B25" s="677"/>
      <c r="C25" s="92"/>
      <c r="D25" s="92"/>
      <c r="E25" s="92"/>
      <c r="F25" s="466">
        <f t="shared" si="0"/>
        <v>0</v>
      </c>
    </row>
    <row r="26" spans="1:6" ht="15.75">
      <c r="A26" s="676"/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9716</v>
      </c>
      <c r="D27" s="469"/>
      <c r="E27" s="469">
        <f>SUM(E12:E26)</f>
        <v>9716</v>
      </c>
      <c r="F27" s="469">
        <f>SUM(F12:F26)</f>
        <v>0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/>
      <c r="B29" s="677"/>
      <c r="C29" s="92"/>
      <c r="D29" s="92"/>
      <c r="E29" s="92"/>
      <c r="F29" s="466">
        <f>C29-E29</f>
        <v>0</v>
      </c>
    </row>
    <row r="30" spans="1:6" ht="15.75">
      <c r="A30" s="676"/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/>
      <c r="B31" s="677"/>
      <c r="C31" s="92"/>
      <c r="D31" s="92"/>
      <c r="E31" s="92"/>
      <c r="F31" s="466">
        <f t="shared" si="1"/>
        <v>0</v>
      </c>
    </row>
    <row r="32" spans="1:6" ht="15.75">
      <c r="A32" s="676"/>
      <c r="B32" s="677"/>
      <c r="C32" s="92"/>
      <c r="D32" s="92"/>
      <c r="E32" s="92"/>
      <c r="F32" s="466">
        <f t="shared" si="1"/>
        <v>0</v>
      </c>
    </row>
    <row r="33" spans="1:6" ht="15.75">
      <c r="A33" s="676"/>
      <c r="B33" s="677"/>
      <c r="C33" s="92"/>
      <c r="D33" s="92"/>
      <c r="E33" s="92"/>
      <c r="F33" s="466">
        <f t="shared" si="1"/>
        <v>0</v>
      </c>
    </row>
    <row r="34" spans="1:6" ht="15.75">
      <c r="A34" s="676"/>
      <c r="B34" s="677"/>
      <c r="C34" s="92"/>
      <c r="D34" s="92"/>
      <c r="E34" s="92"/>
      <c r="F34" s="466">
        <f t="shared" si="1"/>
        <v>0</v>
      </c>
    </row>
    <row r="35" spans="1:6" ht="15.75">
      <c r="A35" s="676"/>
      <c r="B35" s="677"/>
      <c r="C35" s="92"/>
      <c r="D35" s="92"/>
      <c r="E35" s="92"/>
      <c r="F35" s="466">
        <f t="shared" si="1"/>
        <v>0</v>
      </c>
    </row>
    <row r="36" spans="1:6" ht="15.75">
      <c r="A36" s="676"/>
      <c r="B36" s="677"/>
      <c r="C36" s="92"/>
      <c r="D36" s="92"/>
      <c r="E36" s="92"/>
      <c r="F36" s="466">
        <f t="shared" si="1"/>
        <v>0</v>
      </c>
    </row>
    <row r="37" spans="1:6" ht="15.75">
      <c r="A37" s="676"/>
      <c r="B37" s="677"/>
      <c r="C37" s="92"/>
      <c r="D37" s="92"/>
      <c r="E37" s="92"/>
      <c r="F37" s="466">
        <f t="shared" si="1"/>
        <v>0</v>
      </c>
    </row>
    <row r="38" spans="1:6" ht="15.75">
      <c r="A38" s="676"/>
      <c r="B38" s="677"/>
      <c r="C38" s="92"/>
      <c r="D38" s="92"/>
      <c r="E38" s="92"/>
      <c r="F38" s="466">
        <f t="shared" si="1"/>
        <v>0</v>
      </c>
    </row>
    <row r="39" spans="1:6" ht="15.75">
      <c r="A39" s="676"/>
      <c r="B39" s="677"/>
      <c r="C39" s="92"/>
      <c r="D39" s="92"/>
      <c r="E39" s="92"/>
      <c r="F39" s="466">
        <f t="shared" si="1"/>
        <v>0</v>
      </c>
    </row>
    <row r="40" spans="1:6" ht="15.75">
      <c r="A40" s="676"/>
      <c r="B40" s="677"/>
      <c r="C40" s="92"/>
      <c r="D40" s="92"/>
      <c r="E40" s="92"/>
      <c r="F40" s="466">
        <f t="shared" si="1"/>
        <v>0</v>
      </c>
    </row>
    <row r="41" spans="1:6" ht="15.75">
      <c r="A41" s="676"/>
      <c r="B41" s="677"/>
      <c r="C41" s="92"/>
      <c r="D41" s="92"/>
      <c r="E41" s="92"/>
      <c r="F41" s="466">
        <f t="shared" si="1"/>
        <v>0</v>
      </c>
    </row>
    <row r="42" spans="1:6" ht="15.75">
      <c r="A42" s="676"/>
      <c r="B42" s="677"/>
      <c r="C42" s="92"/>
      <c r="D42" s="92"/>
      <c r="E42" s="92"/>
      <c r="F42" s="466">
        <f t="shared" si="1"/>
        <v>0</v>
      </c>
    </row>
    <row r="43" spans="1:6" ht="15.75">
      <c r="A43" s="676"/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/>
      <c r="B46" s="677"/>
      <c r="C46" s="92"/>
      <c r="D46" s="92"/>
      <c r="E46" s="92"/>
      <c r="F46" s="466">
        <f>C46-E46</f>
        <v>0</v>
      </c>
    </row>
    <row r="47" spans="1:6" ht="15.75">
      <c r="A47" s="676"/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/>
      <c r="B48" s="677"/>
      <c r="C48" s="92"/>
      <c r="D48" s="92"/>
      <c r="E48" s="92"/>
      <c r="F48" s="466">
        <f t="shared" si="2"/>
        <v>0</v>
      </c>
    </row>
    <row r="49" spans="1:6" ht="15.75">
      <c r="A49" s="676"/>
      <c r="B49" s="677"/>
      <c r="C49" s="92"/>
      <c r="D49" s="92"/>
      <c r="E49" s="92"/>
      <c r="F49" s="466">
        <f t="shared" si="2"/>
        <v>0</v>
      </c>
    </row>
    <row r="50" spans="1:6" ht="15.75">
      <c r="A50" s="676"/>
      <c r="B50" s="677"/>
      <c r="C50" s="92"/>
      <c r="D50" s="92"/>
      <c r="E50" s="92"/>
      <c r="F50" s="466">
        <f t="shared" si="2"/>
        <v>0</v>
      </c>
    </row>
    <row r="51" spans="1:6" ht="15.75">
      <c r="A51" s="676"/>
      <c r="B51" s="677"/>
      <c r="C51" s="92"/>
      <c r="D51" s="92"/>
      <c r="E51" s="92"/>
      <c r="F51" s="466">
        <f t="shared" si="2"/>
        <v>0</v>
      </c>
    </row>
    <row r="52" spans="1:6" ht="15.75">
      <c r="A52" s="676"/>
      <c r="B52" s="677"/>
      <c r="C52" s="92"/>
      <c r="D52" s="92"/>
      <c r="E52" s="92"/>
      <c r="F52" s="466">
        <f t="shared" si="2"/>
        <v>0</v>
      </c>
    </row>
    <row r="53" spans="1:6" ht="15.75">
      <c r="A53" s="676"/>
      <c r="B53" s="677"/>
      <c r="C53" s="92"/>
      <c r="D53" s="92"/>
      <c r="E53" s="92"/>
      <c r="F53" s="466">
        <f t="shared" si="2"/>
        <v>0</v>
      </c>
    </row>
    <row r="54" spans="1:6" ht="15.75">
      <c r="A54" s="676"/>
      <c r="B54" s="677"/>
      <c r="C54" s="92"/>
      <c r="D54" s="92"/>
      <c r="E54" s="92"/>
      <c r="F54" s="466">
        <f t="shared" si="2"/>
        <v>0</v>
      </c>
    </row>
    <row r="55" spans="1:6" ht="15.75">
      <c r="A55" s="676"/>
      <c r="B55" s="677"/>
      <c r="C55" s="92"/>
      <c r="D55" s="92"/>
      <c r="E55" s="92"/>
      <c r="F55" s="466">
        <f t="shared" si="2"/>
        <v>0</v>
      </c>
    </row>
    <row r="56" spans="1:6" ht="15.75">
      <c r="A56" s="676"/>
      <c r="B56" s="677"/>
      <c r="C56" s="92"/>
      <c r="D56" s="92"/>
      <c r="E56" s="92"/>
      <c r="F56" s="466">
        <f t="shared" si="2"/>
        <v>0</v>
      </c>
    </row>
    <row r="57" spans="1:6" ht="15.75">
      <c r="A57" s="676"/>
      <c r="B57" s="677"/>
      <c r="C57" s="92"/>
      <c r="D57" s="92"/>
      <c r="E57" s="92"/>
      <c r="F57" s="466">
        <f t="shared" si="2"/>
        <v>0</v>
      </c>
    </row>
    <row r="58" spans="1:6" ht="15.75">
      <c r="A58" s="676"/>
      <c r="B58" s="677"/>
      <c r="C58" s="92"/>
      <c r="D58" s="92"/>
      <c r="E58" s="92"/>
      <c r="F58" s="466">
        <f t="shared" si="2"/>
        <v>0</v>
      </c>
    </row>
    <row r="59" spans="1:6" ht="15.75">
      <c r="A59" s="676"/>
      <c r="B59" s="677"/>
      <c r="C59" s="92"/>
      <c r="D59" s="92"/>
      <c r="E59" s="92"/>
      <c r="F59" s="466">
        <f t="shared" si="2"/>
        <v>0</v>
      </c>
    </row>
    <row r="60" spans="1:6" ht="15.75">
      <c r="A60" s="676"/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9716</v>
      </c>
      <c r="D79" s="469"/>
      <c r="E79" s="469">
        <f>E78+E61+E44+E27</f>
        <v>9716</v>
      </c>
      <c r="F79" s="469">
        <f>F78+F61+F44+F27</f>
        <v>0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00">
        <f>pdeReportingDate</f>
        <v>44498</v>
      </c>
      <c r="C151" s="700"/>
      <c r="D151" s="700"/>
      <c r="E151" s="700"/>
      <c r="F151" s="700"/>
      <c r="G151" s="700"/>
      <c r="H151" s="70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1" t="str">
        <f>authorName</f>
        <v>Гюляй Рахман</v>
      </c>
      <c r="C153" s="701"/>
      <c r="D153" s="701"/>
      <c r="E153" s="701"/>
      <c r="F153" s="701"/>
      <c r="G153" s="701"/>
      <c r="H153" s="70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3"/>
      <c r="B156" s="699" t="s">
        <v>979</v>
      </c>
      <c r="C156" s="699"/>
      <c r="D156" s="699"/>
      <c r="E156" s="699"/>
      <c r="F156" s="571"/>
      <c r="G156" s="45"/>
      <c r="H156" s="42"/>
    </row>
    <row r="157" spans="1:8" ht="15.75">
      <c r="A157" s="693"/>
      <c r="B157" s="699" t="s">
        <v>979</v>
      </c>
      <c r="C157" s="699"/>
      <c r="D157" s="699"/>
      <c r="E157" s="699"/>
      <c r="F157" s="571"/>
      <c r="G157" s="45"/>
      <c r="H157" s="42"/>
    </row>
    <row r="158" spans="1:8" ht="15.75">
      <c r="A158" s="693"/>
      <c r="B158" s="699" t="s">
        <v>979</v>
      </c>
      <c r="C158" s="699"/>
      <c r="D158" s="699"/>
      <c r="E158" s="699"/>
      <c r="F158" s="571"/>
      <c r="G158" s="45"/>
      <c r="H158" s="42"/>
    </row>
    <row r="159" spans="1:8" ht="15.75">
      <c r="A159" s="693"/>
      <c r="B159" s="699" t="s">
        <v>979</v>
      </c>
      <c r="C159" s="699"/>
      <c r="D159" s="699"/>
      <c r="E159" s="699"/>
      <c r="F159" s="571"/>
      <c r="G159" s="45"/>
      <c r="H159" s="42"/>
    </row>
    <row r="160" spans="1:8" ht="15.75">
      <c r="A160" s="693"/>
      <c r="B160" s="699"/>
      <c r="C160" s="699"/>
      <c r="D160" s="699"/>
      <c r="E160" s="699"/>
      <c r="F160" s="571"/>
      <c r="G160" s="45"/>
      <c r="H160" s="42"/>
    </row>
    <row r="161" spans="1:8" ht="15.75">
      <c r="A161" s="693"/>
      <c r="B161" s="699"/>
      <c r="C161" s="699"/>
      <c r="D161" s="699"/>
      <c r="E161" s="699"/>
      <c r="F161" s="571"/>
      <c r="G161" s="45"/>
      <c r="H161" s="42"/>
    </row>
    <row r="162" spans="1:8" ht="15.75">
      <c r="A162" s="693"/>
      <c r="B162" s="699"/>
      <c r="C162" s="699"/>
      <c r="D162" s="699"/>
      <c r="E162" s="69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4" t="s">
        <v>510</v>
      </c>
      <c r="E7" s="334"/>
      <c r="F7" s="334"/>
      <c r="G7" s="334"/>
      <c r="H7" s="334" t="s">
        <v>511</v>
      </c>
      <c r="I7" s="334"/>
      <c r="J7" s="716" t="s">
        <v>839</v>
      </c>
      <c r="K7" s="334" t="s">
        <v>512</v>
      </c>
      <c r="L7" s="334"/>
      <c r="M7" s="334"/>
      <c r="N7" s="334"/>
      <c r="O7" s="334" t="s">
        <v>511</v>
      </c>
      <c r="P7" s="334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6" t="s">
        <v>521</v>
      </c>
      <c r="B11" s="318" t="s">
        <v>522</v>
      </c>
      <c r="C11" s="152" t="s">
        <v>523</v>
      </c>
      <c r="D11" s="325"/>
      <c r="E11" s="325"/>
      <c r="F11" s="325"/>
      <c r="G11" s="326">
        <f>D11+E11-F11</f>
        <v>0</v>
      </c>
      <c r="H11" s="325"/>
      <c r="I11" s="325"/>
      <c r="J11" s="326">
        <f>G11+H11-I11</f>
        <v>0</v>
      </c>
      <c r="K11" s="325"/>
      <c r="L11" s="325"/>
      <c r="M11" s="325"/>
      <c r="N11" s="326">
        <f>K11+L11-M11</f>
        <v>0</v>
      </c>
      <c r="O11" s="325"/>
      <c r="P11" s="325"/>
      <c r="Q11" s="326">
        <f aca="true" t="shared" si="0" ref="Q11:Q27">N11+O11-P11</f>
        <v>0</v>
      </c>
      <c r="R11" s="337">
        <f aca="true" t="shared" si="1" ref="R11:R27">J11-Q11</f>
        <v>0</v>
      </c>
    </row>
    <row r="12" spans="1:18" ht="15.75">
      <c r="A12" s="336" t="s">
        <v>524</v>
      </c>
      <c r="B12" s="318" t="s">
        <v>525</v>
      </c>
      <c r="C12" s="152" t="s">
        <v>526</v>
      </c>
      <c r="D12" s="325"/>
      <c r="E12" s="325"/>
      <c r="F12" s="325"/>
      <c r="G12" s="326">
        <f aca="true" t="shared" si="2" ref="G12:G41">D12+E12-F12</f>
        <v>0</v>
      </c>
      <c r="H12" s="325"/>
      <c r="I12" s="325"/>
      <c r="J12" s="326">
        <f aca="true" t="shared" si="3" ref="J12:J41">G12+H12-I12</f>
        <v>0</v>
      </c>
      <c r="K12" s="325"/>
      <c r="L12" s="325"/>
      <c r="M12" s="325"/>
      <c r="N12" s="326">
        <f aca="true" t="shared" si="4" ref="N12:N41">K12+L12-M12</f>
        <v>0</v>
      </c>
      <c r="O12" s="325"/>
      <c r="P12" s="325"/>
      <c r="Q12" s="326">
        <f t="shared" si="0"/>
        <v>0</v>
      </c>
      <c r="R12" s="337">
        <f t="shared" si="1"/>
        <v>0</v>
      </c>
    </row>
    <row r="13" spans="1:18" ht="15.75">
      <c r="A13" s="336" t="s">
        <v>527</v>
      </c>
      <c r="B13" s="318" t="s">
        <v>528</v>
      </c>
      <c r="C13" s="152" t="s">
        <v>529</v>
      </c>
      <c r="D13" s="325"/>
      <c r="E13" s="325"/>
      <c r="F13" s="325"/>
      <c r="G13" s="326">
        <f t="shared" si="2"/>
        <v>0</v>
      </c>
      <c r="H13" s="325"/>
      <c r="I13" s="325"/>
      <c r="J13" s="326">
        <f t="shared" si="3"/>
        <v>0</v>
      </c>
      <c r="K13" s="325"/>
      <c r="L13" s="325"/>
      <c r="M13" s="325"/>
      <c r="N13" s="326">
        <f t="shared" si="4"/>
        <v>0</v>
      </c>
      <c r="O13" s="325"/>
      <c r="P13" s="325"/>
      <c r="Q13" s="326">
        <f t="shared" si="0"/>
        <v>0</v>
      </c>
      <c r="R13" s="337">
        <f t="shared" si="1"/>
        <v>0</v>
      </c>
    </row>
    <row r="14" spans="1:18" ht="15.75">
      <c r="A14" s="336" t="s">
        <v>530</v>
      </c>
      <c r="B14" s="318" t="s">
        <v>531</v>
      </c>
      <c r="C14" s="152" t="s">
        <v>532</v>
      </c>
      <c r="D14" s="325"/>
      <c r="E14" s="325"/>
      <c r="F14" s="325"/>
      <c r="G14" s="326">
        <f t="shared" si="2"/>
        <v>0</v>
      </c>
      <c r="H14" s="325"/>
      <c r="I14" s="325"/>
      <c r="J14" s="326">
        <f t="shared" si="3"/>
        <v>0</v>
      </c>
      <c r="K14" s="325"/>
      <c r="L14" s="325"/>
      <c r="M14" s="325"/>
      <c r="N14" s="326">
        <f t="shared" si="4"/>
        <v>0</v>
      </c>
      <c r="O14" s="325"/>
      <c r="P14" s="325"/>
      <c r="Q14" s="326">
        <f t="shared" si="0"/>
        <v>0</v>
      </c>
      <c r="R14" s="337">
        <f t="shared" si="1"/>
        <v>0</v>
      </c>
    </row>
    <row r="15" spans="1:18" ht="15.75">
      <c r="A15" s="336" t="s">
        <v>533</v>
      </c>
      <c r="B15" s="318" t="s">
        <v>534</v>
      </c>
      <c r="C15" s="152" t="s">
        <v>535</v>
      </c>
      <c r="D15" s="325"/>
      <c r="E15" s="325"/>
      <c r="F15" s="325"/>
      <c r="G15" s="326">
        <f t="shared" si="2"/>
        <v>0</v>
      </c>
      <c r="H15" s="325"/>
      <c r="I15" s="325"/>
      <c r="J15" s="326">
        <f t="shared" si="3"/>
        <v>0</v>
      </c>
      <c r="K15" s="325"/>
      <c r="L15" s="325"/>
      <c r="M15" s="325"/>
      <c r="N15" s="326">
        <f t="shared" si="4"/>
        <v>0</v>
      </c>
      <c r="O15" s="325"/>
      <c r="P15" s="325"/>
      <c r="Q15" s="326">
        <f t="shared" si="0"/>
        <v>0</v>
      </c>
      <c r="R15" s="337">
        <f t="shared" si="1"/>
        <v>0</v>
      </c>
    </row>
    <row r="16" spans="1:18" ht="15.75">
      <c r="A16" s="358" t="s">
        <v>838</v>
      </c>
      <c r="B16" s="318" t="s">
        <v>536</v>
      </c>
      <c r="C16" s="152" t="s">
        <v>537</v>
      </c>
      <c r="D16" s="325"/>
      <c r="E16" s="325"/>
      <c r="F16" s="325"/>
      <c r="G16" s="326">
        <f t="shared" si="2"/>
        <v>0</v>
      </c>
      <c r="H16" s="325"/>
      <c r="I16" s="325"/>
      <c r="J16" s="326">
        <f t="shared" si="3"/>
        <v>0</v>
      </c>
      <c r="K16" s="325"/>
      <c r="L16" s="325"/>
      <c r="M16" s="325"/>
      <c r="N16" s="326">
        <f t="shared" si="4"/>
        <v>0</v>
      </c>
      <c r="O16" s="325"/>
      <c r="P16" s="325"/>
      <c r="Q16" s="326">
        <f t="shared" si="0"/>
        <v>0</v>
      </c>
      <c r="R16" s="337">
        <f t="shared" si="1"/>
        <v>0</v>
      </c>
    </row>
    <row r="17" spans="1:18" s="154" customFormat="1" ht="31.5">
      <c r="A17" s="336" t="s">
        <v>538</v>
      </c>
      <c r="B17" s="155" t="s">
        <v>539</v>
      </c>
      <c r="C17" s="153" t="s">
        <v>540</v>
      </c>
      <c r="D17" s="325"/>
      <c r="E17" s="325"/>
      <c r="F17" s="325"/>
      <c r="G17" s="326">
        <f t="shared" si="2"/>
        <v>0</v>
      </c>
      <c r="H17" s="325"/>
      <c r="I17" s="325"/>
      <c r="J17" s="326">
        <f t="shared" si="3"/>
        <v>0</v>
      </c>
      <c r="K17" s="325"/>
      <c r="L17" s="325"/>
      <c r="M17" s="325"/>
      <c r="N17" s="326">
        <f t="shared" si="4"/>
        <v>0</v>
      </c>
      <c r="O17" s="325"/>
      <c r="P17" s="325"/>
      <c r="Q17" s="326">
        <f t="shared" si="0"/>
        <v>0</v>
      </c>
      <c r="R17" s="337">
        <f t="shared" si="1"/>
        <v>0</v>
      </c>
    </row>
    <row r="18" spans="1:18" ht="15.75">
      <c r="A18" s="336" t="s">
        <v>541</v>
      </c>
      <c r="B18" s="155" t="s">
        <v>542</v>
      </c>
      <c r="C18" s="152" t="s">
        <v>543</v>
      </c>
      <c r="D18" s="325"/>
      <c r="E18" s="325"/>
      <c r="F18" s="325"/>
      <c r="G18" s="326">
        <f t="shared" si="2"/>
        <v>0</v>
      </c>
      <c r="H18" s="325"/>
      <c r="I18" s="325"/>
      <c r="J18" s="326">
        <f t="shared" si="3"/>
        <v>0</v>
      </c>
      <c r="K18" s="325"/>
      <c r="L18" s="325"/>
      <c r="M18" s="325"/>
      <c r="N18" s="326">
        <f t="shared" si="4"/>
        <v>0</v>
      </c>
      <c r="O18" s="325"/>
      <c r="P18" s="325"/>
      <c r="Q18" s="326">
        <f t="shared" si="0"/>
        <v>0</v>
      </c>
      <c r="R18" s="337">
        <f t="shared" si="1"/>
        <v>0</v>
      </c>
    </row>
    <row r="19" spans="1:18" ht="15.75">
      <c r="A19" s="336"/>
      <c r="B19" s="319" t="s">
        <v>544</v>
      </c>
      <c r="C19" s="156" t="s">
        <v>545</v>
      </c>
      <c r="D19" s="327">
        <f>SUM(D11:D18)</f>
        <v>0</v>
      </c>
      <c r="E19" s="327">
        <f>SUM(E11:E18)</f>
        <v>0</v>
      </c>
      <c r="F19" s="327">
        <f>SUM(F11:F18)</f>
        <v>0</v>
      </c>
      <c r="G19" s="326">
        <f t="shared" si="2"/>
        <v>0</v>
      </c>
      <c r="H19" s="327">
        <f>SUM(H11:H18)</f>
        <v>0</v>
      </c>
      <c r="I19" s="327">
        <f>SUM(I11:I18)</f>
        <v>0</v>
      </c>
      <c r="J19" s="326">
        <f t="shared" si="3"/>
        <v>0</v>
      </c>
      <c r="K19" s="327">
        <f>SUM(K11:K18)</f>
        <v>0</v>
      </c>
      <c r="L19" s="327">
        <f>SUM(L11:L18)</f>
        <v>0</v>
      </c>
      <c r="M19" s="327">
        <f>SUM(M11:M18)</f>
        <v>0</v>
      </c>
      <c r="N19" s="326">
        <f t="shared" si="4"/>
        <v>0</v>
      </c>
      <c r="O19" s="327">
        <f>SUM(O11:O18)</f>
        <v>0</v>
      </c>
      <c r="P19" s="327">
        <f>SUM(P11:P18)</f>
        <v>0</v>
      </c>
      <c r="Q19" s="326">
        <f t="shared" si="0"/>
        <v>0</v>
      </c>
      <c r="R19" s="337">
        <f t="shared" si="1"/>
        <v>0</v>
      </c>
    </row>
    <row r="20" spans="1:18" ht="15.75">
      <c r="A20" s="338" t="s">
        <v>840</v>
      </c>
      <c r="B20" s="320" t="s">
        <v>546</v>
      </c>
      <c r="C20" s="156" t="s">
        <v>547</v>
      </c>
      <c r="D20" s="325"/>
      <c r="E20" s="325"/>
      <c r="F20" s="325"/>
      <c r="G20" s="326">
        <f t="shared" si="2"/>
        <v>0</v>
      </c>
      <c r="H20" s="325"/>
      <c r="I20" s="325"/>
      <c r="J20" s="326">
        <f t="shared" si="3"/>
        <v>0</v>
      </c>
      <c r="K20" s="325"/>
      <c r="L20" s="325"/>
      <c r="M20" s="325"/>
      <c r="N20" s="326">
        <f t="shared" si="4"/>
        <v>0</v>
      </c>
      <c r="O20" s="325"/>
      <c r="P20" s="325"/>
      <c r="Q20" s="326">
        <f t="shared" si="0"/>
        <v>0</v>
      </c>
      <c r="R20" s="337">
        <f t="shared" si="1"/>
        <v>0</v>
      </c>
    </row>
    <row r="21" spans="1:18" ht="15.75">
      <c r="A21" s="335" t="s">
        <v>829</v>
      </c>
      <c r="B21" s="320" t="s">
        <v>548</v>
      </c>
      <c r="C21" s="156" t="s">
        <v>549</v>
      </c>
      <c r="D21" s="325"/>
      <c r="E21" s="325"/>
      <c r="F21" s="325"/>
      <c r="G21" s="326">
        <f t="shared" si="2"/>
        <v>0</v>
      </c>
      <c r="H21" s="325"/>
      <c r="I21" s="325"/>
      <c r="J21" s="326">
        <f t="shared" si="3"/>
        <v>0</v>
      </c>
      <c r="K21" s="325"/>
      <c r="L21" s="325"/>
      <c r="M21" s="325"/>
      <c r="N21" s="326">
        <f t="shared" si="4"/>
        <v>0</v>
      </c>
      <c r="O21" s="325"/>
      <c r="P21" s="325"/>
      <c r="Q21" s="326">
        <f t="shared" si="0"/>
        <v>0</v>
      </c>
      <c r="R21" s="337">
        <f t="shared" si="1"/>
        <v>0</v>
      </c>
    </row>
    <row r="22" spans="1:18" ht="15.75">
      <c r="A22" s="335" t="s">
        <v>550</v>
      </c>
      <c r="B22" s="317" t="s">
        <v>551</v>
      </c>
      <c r="C22" s="152"/>
      <c r="D22" s="328"/>
      <c r="E22" s="328"/>
      <c r="F22" s="328"/>
      <c r="G22" s="326">
        <f t="shared" si="2"/>
        <v>0</v>
      </c>
      <c r="H22" s="328"/>
      <c r="I22" s="328"/>
      <c r="J22" s="326">
        <f t="shared" si="3"/>
        <v>0</v>
      </c>
      <c r="K22" s="328"/>
      <c r="L22" s="328"/>
      <c r="M22" s="328"/>
      <c r="N22" s="326">
        <f t="shared" si="4"/>
        <v>0</v>
      </c>
      <c r="O22" s="328"/>
      <c r="P22" s="328"/>
      <c r="Q22" s="326">
        <f t="shared" si="0"/>
        <v>0</v>
      </c>
      <c r="R22" s="337">
        <f t="shared" si="1"/>
        <v>0</v>
      </c>
    </row>
    <row r="23" spans="1:18" ht="15.75">
      <c r="A23" s="336" t="s">
        <v>521</v>
      </c>
      <c r="B23" s="318" t="s">
        <v>552</v>
      </c>
      <c r="C23" s="152" t="s">
        <v>553</v>
      </c>
      <c r="D23" s="325"/>
      <c r="E23" s="325"/>
      <c r="F23" s="325"/>
      <c r="G23" s="326">
        <f t="shared" si="2"/>
        <v>0</v>
      </c>
      <c r="H23" s="325"/>
      <c r="I23" s="325"/>
      <c r="J23" s="326">
        <f t="shared" si="3"/>
        <v>0</v>
      </c>
      <c r="K23" s="325"/>
      <c r="L23" s="325"/>
      <c r="M23" s="325"/>
      <c r="N23" s="326">
        <f t="shared" si="4"/>
        <v>0</v>
      </c>
      <c r="O23" s="325"/>
      <c r="P23" s="325"/>
      <c r="Q23" s="326">
        <f t="shared" si="0"/>
        <v>0</v>
      </c>
      <c r="R23" s="337">
        <f t="shared" si="1"/>
        <v>0</v>
      </c>
    </row>
    <row r="24" spans="1:18" ht="15.75">
      <c r="A24" s="336" t="s">
        <v>524</v>
      </c>
      <c r="B24" s="318" t="s">
        <v>554</v>
      </c>
      <c r="C24" s="152" t="s">
        <v>555</v>
      </c>
      <c r="D24" s="325"/>
      <c r="E24" s="325"/>
      <c r="F24" s="325"/>
      <c r="G24" s="326">
        <f t="shared" si="2"/>
        <v>0</v>
      </c>
      <c r="H24" s="325"/>
      <c r="I24" s="325"/>
      <c r="J24" s="326">
        <f t="shared" si="3"/>
        <v>0</v>
      </c>
      <c r="K24" s="325"/>
      <c r="L24" s="325"/>
      <c r="M24" s="325"/>
      <c r="N24" s="326">
        <f t="shared" si="4"/>
        <v>0</v>
      </c>
      <c r="O24" s="325"/>
      <c r="P24" s="325"/>
      <c r="Q24" s="326">
        <f t="shared" si="0"/>
        <v>0</v>
      </c>
      <c r="R24" s="337">
        <f t="shared" si="1"/>
        <v>0</v>
      </c>
    </row>
    <row r="25" spans="1:18" ht="15.75">
      <c r="A25" s="339" t="s">
        <v>527</v>
      </c>
      <c r="B25" s="155" t="s">
        <v>556</v>
      </c>
      <c r="C25" s="152" t="s">
        <v>557</v>
      </c>
      <c r="D25" s="325"/>
      <c r="E25" s="325"/>
      <c r="F25" s="325"/>
      <c r="G25" s="326">
        <f t="shared" si="2"/>
        <v>0</v>
      </c>
      <c r="H25" s="325"/>
      <c r="I25" s="325"/>
      <c r="J25" s="326">
        <f t="shared" si="3"/>
        <v>0</v>
      </c>
      <c r="K25" s="325"/>
      <c r="L25" s="325"/>
      <c r="M25" s="325"/>
      <c r="N25" s="326">
        <f t="shared" si="4"/>
        <v>0</v>
      </c>
      <c r="O25" s="325"/>
      <c r="P25" s="325"/>
      <c r="Q25" s="326">
        <f t="shared" si="0"/>
        <v>0</v>
      </c>
      <c r="R25" s="337">
        <f t="shared" si="1"/>
        <v>0</v>
      </c>
    </row>
    <row r="26" spans="1:18" ht="15.75">
      <c r="A26" s="336" t="s">
        <v>530</v>
      </c>
      <c r="B26" s="157" t="s">
        <v>542</v>
      </c>
      <c r="C26" s="152" t="s">
        <v>558</v>
      </c>
      <c r="D26" s="325"/>
      <c r="E26" s="325"/>
      <c r="F26" s="325"/>
      <c r="G26" s="326">
        <f t="shared" si="2"/>
        <v>0</v>
      </c>
      <c r="H26" s="325"/>
      <c r="I26" s="325"/>
      <c r="J26" s="326">
        <f t="shared" si="3"/>
        <v>0</v>
      </c>
      <c r="K26" s="325"/>
      <c r="L26" s="325"/>
      <c r="M26" s="325"/>
      <c r="N26" s="326">
        <f t="shared" si="4"/>
        <v>0</v>
      </c>
      <c r="O26" s="325"/>
      <c r="P26" s="325"/>
      <c r="Q26" s="326">
        <f t="shared" si="0"/>
        <v>0</v>
      </c>
      <c r="R26" s="337">
        <f t="shared" si="1"/>
        <v>0</v>
      </c>
    </row>
    <row r="27" spans="1:18" ht="15.75">
      <c r="A27" s="336"/>
      <c r="B27" s="319" t="s">
        <v>559</v>
      </c>
      <c r="C27" s="158" t="s">
        <v>560</v>
      </c>
      <c r="D27" s="329">
        <f>SUM(D23:D26)</f>
        <v>0</v>
      </c>
      <c r="E27" s="329">
        <f aca="true" t="shared" si="5" ref="E27:P27">SUM(E23:E26)</f>
        <v>0</v>
      </c>
      <c r="F27" s="329">
        <f t="shared" si="5"/>
        <v>0</v>
      </c>
      <c r="G27" s="330">
        <f t="shared" si="2"/>
        <v>0</v>
      </c>
      <c r="H27" s="329">
        <f t="shared" si="5"/>
        <v>0</v>
      </c>
      <c r="I27" s="329">
        <f t="shared" si="5"/>
        <v>0</v>
      </c>
      <c r="J27" s="330">
        <f t="shared" si="3"/>
        <v>0</v>
      </c>
      <c r="K27" s="329">
        <f t="shared" si="5"/>
        <v>0</v>
      </c>
      <c r="L27" s="329">
        <f t="shared" si="5"/>
        <v>0</v>
      </c>
      <c r="M27" s="329">
        <f t="shared" si="5"/>
        <v>0</v>
      </c>
      <c r="N27" s="330">
        <f t="shared" si="4"/>
        <v>0</v>
      </c>
      <c r="O27" s="329">
        <f t="shared" si="5"/>
        <v>0</v>
      </c>
      <c r="P27" s="329">
        <f t="shared" si="5"/>
        <v>0</v>
      </c>
      <c r="Q27" s="330">
        <f t="shared" si="0"/>
        <v>0</v>
      </c>
      <c r="R27" s="340">
        <f t="shared" si="1"/>
        <v>0</v>
      </c>
    </row>
    <row r="28" spans="1:18" ht="15.75">
      <c r="A28" s="335" t="s">
        <v>831</v>
      </c>
      <c r="B28" s="322" t="s">
        <v>827</v>
      </c>
      <c r="C28" s="159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41"/>
    </row>
    <row r="29" spans="1:18" ht="15.75">
      <c r="A29" s="336" t="s">
        <v>521</v>
      </c>
      <c r="B29" s="323" t="s">
        <v>561</v>
      </c>
      <c r="C29" s="160" t="s">
        <v>562</v>
      </c>
      <c r="D29" s="332">
        <f>SUM(D30:D33)</f>
        <v>10278</v>
      </c>
      <c r="E29" s="332">
        <f aca="true" t="shared" si="6" ref="E29:P29">SUM(E30:E33)</f>
        <v>0</v>
      </c>
      <c r="F29" s="332">
        <f t="shared" si="6"/>
        <v>562</v>
      </c>
      <c r="G29" s="333">
        <f t="shared" si="2"/>
        <v>9716</v>
      </c>
      <c r="H29" s="332">
        <f t="shared" si="6"/>
        <v>0</v>
      </c>
      <c r="I29" s="332">
        <f t="shared" si="6"/>
        <v>0</v>
      </c>
      <c r="J29" s="333">
        <f t="shared" si="3"/>
        <v>9716</v>
      </c>
      <c r="K29" s="332">
        <f t="shared" si="6"/>
        <v>0</v>
      </c>
      <c r="L29" s="332">
        <f t="shared" si="6"/>
        <v>0</v>
      </c>
      <c r="M29" s="332">
        <f t="shared" si="6"/>
        <v>0</v>
      </c>
      <c r="N29" s="333">
        <f t="shared" si="4"/>
        <v>0</v>
      </c>
      <c r="O29" s="332">
        <f t="shared" si="6"/>
        <v>0</v>
      </c>
      <c r="P29" s="332">
        <f t="shared" si="6"/>
        <v>0</v>
      </c>
      <c r="Q29" s="333">
        <f>N29+O29-P29</f>
        <v>0</v>
      </c>
      <c r="R29" s="342">
        <f>J29-Q29</f>
        <v>9716</v>
      </c>
    </row>
    <row r="30" spans="1:18" ht="15.75">
      <c r="A30" s="336"/>
      <c r="B30" s="318" t="s">
        <v>108</v>
      </c>
      <c r="C30" s="152" t="s">
        <v>563</v>
      </c>
      <c r="D30" s="325">
        <v>10278</v>
      </c>
      <c r="E30" s="325"/>
      <c r="F30" s="325">
        <f>+D30-9716</f>
        <v>562</v>
      </c>
      <c r="G30" s="326">
        <f t="shared" si="2"/>
        <v>9716</v>
      </c>
      <c r="H30" s="325"/>
      <c r="I30" s="325"/>
      <c r="J30" s="326">
        <f t="shared" si="3"/>
        <v>9716</v>
      </c>
      <c r="K30" s="325"/>
      <c r="L30" s="325"/>
      <c r="M30" s="325"/>
      <c r="N30" s="326">
        <f t="shared" si="4"/>
        <v>0</v>
      </c>
      <c r="O30" s="325"/>
      <c r="P30" s="325"/>
      <c r="Q30" s="326">
        <f aca="true" t="shared" si="7" ref="Q30:Q41">N30+O30-P30</f>
        <v>0</v>
      </c>
      <c r="R30" s="337">
        <f aca="true" t="shared" si="8" ref="R30:R41">J30-Q30</f>
        <v>9716</v>
      </c>
    </row>
    <row r="31" spans="1:18" ht="15.75">
      <c r="A31" s="336"/>
      <c r="B31" s="318" t="s">
        <v>110</v>
      </c>
      <c r="C31" s="152" t="s">
        <v>564</v>
      </c>
      <c r="D31" s="325"/>
      <c r="E31" s="325"/>
      <c r="F31" s="325"/>
      <c r="G31" s="326">
        <f t="shared" si="2"/>
        <v>0</v>
      </c>
      <c r="H31" s="325"/>
      <c r="I31" s="325"/>
      <c r="J31" s="326">
        <f t="shared" si="3"/>
        <v>0</v>
      </c>
      <c r="K31" s="325"/>
      <c r="L31" s="325"/>
      <c r="M31" s="325"/>
      <c r="N31" s="326">
        <f t="shared" si="4"/>
        <v>0</v>
      </c>
      <c r="O31" s="325"/>
      <c r="P31" s="325"/>
      <c r="Q31" s="326">
        <f t="shared" si="7"/>
        <v>0</v>
      </c>
      <c r="R31" s="337">
        <f t="shared" si="8"/>
        <v>0</v>
      </c>
    </row>
    <row r="32" spans="1:18" ht="15.75">
      <c r="A32" s="336"/>
      <c r="B32" s="318" t="s">
        <v>113</v>
      </c>
      <c r="C32" s="152" t="s">
        <v>565</v>
      </c>
      <c r="D32" s="325"/>
      <c r="E32" s="325"/>
      <c r="F32" s="325"/>
      <c r="G32" s="326">
        <f t="shared" si="2"/>
        <v>0</v>
      </c>
      <c r="H32" s="325"/>
      <c r="I32" s="325"/>
      <c r="J32" s="326">
        <f t="shared" si="3"/>
        <v>0</v>
      </c>
      <c r="K32" s="325"/>
      <c r="L32" s="325"/>
      <c r="M32" s="325"/>
      <c r="N32" s="326">
        <f t="shared" si="4"/>
        <v>0</v>
      </c>
      <c r="O32" s="325"/>
      <c r="P32" s="325"/>
      <c r="Q32" s="326">
        <f t="shared" si="7"/>
        <v>0</v>
      </c>
      <c r="R32" s="337">
        <f t="shared" si="8"/>
        <v>0</v>
      </c>
    </row>
    <row r="33" spans="1:18" ht="15.75">
      <c r="A33" s="336"/>
      <c r="B33" s="318" t="s">
        <v>115</v>
      </c>
      <c r="C33" s="152" t="s">
        <v>566</v>
      </c>
      <c r="D33" s="325"/>
      <c r="E33" s="325"/>
      <c r="F33" s="325"/>
      <c r="G33" s="326">
        <f t="shared" si="2"/>
        <v>0</v>
      </c>
      <c r="H33" s="325"/>
      <c r="I33" s="325"/>
      <c r="J33" s="326">
        <f t="shared" si="3"/>
        <v>0</v>
      </c>
      <c r="K33" s="325"/>
      <c r="L33" s="325"/>
      <c r="M33" s="325"/>
      <c r="N33" s="326">
        <f t="shared" si="4"/>
        <v>0</v>
      </c>
      <c r="O33" s="325"/>
      <c r="P33" s="325"/>
      <c r="Q33" s="326">
        <f t="shared" si="7"/>
        <v>0</v>
      </c>
      <c r="R33" s="337">
        <f t="shared" si="8"/>
        <v>0</v>
      </c>
    </row>
    <row r="34" spans="1:18" ht="15.75">
      <c r="A34" s="336" t="s">
        <v>524</v>
      </c>
      <c r="B34" s="323" t="s">
        <v>567</v>
      </c>
      <c r="C34" s="152" t="s">
        <v>568</v>
      </c>
      <c r="D34" s="321">
        <f>SUM(D35:D38)</f>
        <v>0</v>
      </c>
      <c r="E34" s="321">
        <f aca="true" t="shared" si="9" ref="E34:P34">SUM(E35:E38)</f>
        <v>0</v>
      </c>
      <c r="F34" s="321">
        <f t="shared" si="9"/>
        <v>0</v>
      </c>
      <c r="G34" s="326">
        <f t="shared" si="2"/>
        <v>0</v>
      </c>
      <c r="H34" s="321">
        <f t="shared" si="9"/>
        <v>0</v>
      </c>
      <c r="I34" s="321">
        <f t="shared" si="9"/>
        <v>0</v>
      </c>
      <c r="J34" s="326">
        <f t="shared" si="3"/>
        <v>0</v>
      </c>
      <c r="K34" s="321">
        <f t="shared" si="9"/>
        <v>0</v>
      </c>
      <c r="L34" s="321">
        <f t="shared" si="9"/>
        <v>0</v>
      </c>
      <c r="M34" s="321">
        <f t="shared" si="9"/>
        <v>0</v>
      </c>
      <c r="N34" s="326">
        <f t="shared" si="4"/>
        <v>0</v>
      </c>
      <c r="O34" s="321">
        <f t="shared" si="9"/>
        <v>0</v>
      </c>
      <c r="P34" s="321">
        <f t="shared" si="9"/>
        <v>0</v>
      </c>
      <c r="Q34" s="326">
        <f t="shared" si="7"/>
        <v>0</v>
      </c>
      <c r="R34" s="337">
        <f t="shared" si="8"/>
        <v>0</v>
      </c>
    </row>
    <row r="35" spans="1:18" ht="15.75">
      <c r="A35" s="336"/>
      <c r="B35" s="318" t="s">
        <v>121</v>
      </c>
      <c r="C35" s="152" t="s">
        <v>569</v>
      </c>
      <c r="D35" s="325"/>
      <c r="E35" s="325"/>
      <c r="F35" s="325"/>
      <c r="G35" s="326">
        <f t="shared" si="2"/>
        <v>0</v>
      </c>
      <c r="H35" s="325"/>
      <c r="I35" s="325"/>
      <c r="J35" s="326">
        <f t="shared" si="3"/>
        <v>0</v>
      </c>
      <c r="K35" s="325"/>
      <c r="L35" s="325"/>
      <c r="M35" s="325"/>
      <c r="N35" s="326">
        <f t="shared" si="4"/>
        <v>0</v>
      </c>
      <c r="O35" s="325"/>
      <c r="P35" s="325"/>
      <c r="Q35" s="326">
        <f t="shared" si="7"/>
        <v>0</v>
      </c>
      <c r="R35" s="337">
        <f t="shared" si="8"/>
        <v>0</v>
      </c>
    </row>
    <row r="36" spans="1:18" ht="15.75">
      <c r="A36" s="336"/>
      <c r="B36" s="318" t="s">
        <v>570</v>
      </c>
      <c r="C36" s="152" t="s">
        <v>571</v>
      </c>
      <c r="D36" s="325"/>
      <c r="E36" s="325"/>
      <c r="F36" s="325"/>
      <c r="G36" s="326">
        <f t="shared" si="2"/>
        <v>0</v>
      </c>
      <c r="H36" s="325"/>
      <c r="I36" s="325"/>
      <c r="J36" s="326">
        <f t="shared" si="3"/>
        <v>0</v>
      </c>
      <c r="K36" s="325"/>
      <c r="L36" s="325"/>
      <c r="M36" s="325"/>
      <c r="N36" s="326">
        <f t="shared" si="4"/>
        <v>0</v>
      </c>
      <c r="O36" s="325"/>
      <c r="P36" s="325"/>
      <c r="Q36" s="326">
        <f t="shared" si="7"/>
        <v>0</v>
      </c>
      <c r="R36" s="337">
        <f t="shared" si="8"/>
        <v>0</v>
      </c>
    </row>
    <row r="37" spans="1:18" ht="15.75">
      <c r="A37" s="336"/>
      <c r="B37" s="318" t="s">
        <v>572</v>
      </c>
      <c r="C37" s="152" t="s">
        <v>573</v>
      </c>
      <c r="D37" s="325"/>
      <c r="E37" s="325"/>
      <c r="F37" s="325"/>
      <c r="G37" s="326">
        <f t="shared" si="2"/>
        <v>0</v>
      </c>
      <c r="H37" s="325"/>
      <c r="I37" s="325"/>
      <c r="J37" s="326">
        <f t="shared" si="3"/>
        <v>0</v>
      </c>
      <c r="K37" s="325"/>
      <c r="L37" s="325"/>
      <c r="M37" s="325"/>
      <c r="N37" s="326">
        <f t="shared" si="4"/>
        <v>0</v>
      </c>
      <c r="O37" s="325"/>
      <c r="P37" s="325"/>
      <c r="Q37" s="326">
        <f t="shared" si="7"/>
        <v>0</v>
      </c>
      <c r="R37" s="337">
        <f t="shared" si="8"/>
        <v>0</v>
      </c>
    </row>
    <row r="38" spans="1:18" ht="15.75">
      <c r="A38" s="336"/>
      <c r="B38" s="318" t="s">
        <v>574</v>
      </c>
      <c r="C38" s="152" t="s">
        <v>575</v>
      </c>
      <c r="D38" s="325"/>
      <c r="E38" s="325"/>
      <c r="F38" s="325"/>
      <c r="G38" s="326">
        <f t="shared" si="2"/>
        <v>0</v>
      </c>
      <c r="H38" s="325"/>
      <c r="I38" s="325"/>
      <c r="J38" s="326">
        <f t="shared" si="3"/>
        <v>0</v>
      </c>
      <c r="K38" s="325"/>
      <c r="L38" s="325"/>
      <c r="M38" s="325"/>
      <c r="N38" s="326">
        <f t="shared" si="4"/>
        <v>0</v>
      </c>
      <c r="O38" s="325"/>
      <c r="P38" s="325"/>
      <c r="Q38" s="326">
        <f t="shared" si="7"/>
        <v>0</v>
      </c>
      <c r="R38" s="337">
        <f t="shared" si="8"/>
        <v>0</v>
      </c>
    </row>
    <row r="39" spans="1:18" ht="15.75">
      <c r="A39" s="336" t="s">
        <v>527</v>
      </c>
      <c r="B39" s="318" t="s">
        <v>542</v>
      </c>
      <c r="C39" s="152" t="s">
        <v>576</v>
      </c>
      <c r="D39" s="325"/>
      <c r="E39" s="325"/>
      <c r="F39" s="325"/>
      <c r="G39" s="326">
        <f t="shared" si="2"/>
        <v>0</v>
      </c>
      <c r="H39" s="325"/>
      <c r="I39" s="325"/>
      <c r="J39" s="326">
        <f t="shared" si="3"/>
        <v>0</v>
      </c>
      <c r="K39" s="325"/>
      <c r="L39" s="325"/>
      <c r="M39" s="325"/>
      <c r="N39" s="326">
        <f t="shared" si="4"/>
        <v>0</v>
      </c>
      <c r="O39" s="325"/>
      <c r="P39" s="325"/>
      <c r="Q39" s="326">
        <f t="shared" si="7"/>
        <v>0</v>
      </c>
      <c r="R39" s="337">
        <f t="shared" si="8"/>
        <v>0</v>
      </c>
    </row>
    <row r="40" spans="1:18" ht="15.75">
      <c r="A40" s="336"/>
      <c r="B40" s="319" t="s">
        <v>577</v>
      </c>
      <c r="C40" s="156" t="s">
        <v>578</v>
      </c>
      <c r="D40" s="327">
        <f>D29+D34+D39</f>
        <v>10278</v>
      </c>
      <c r="E40" s="327">
        <f aca="true" t="shared" si="10" ref="E40:P40">E29+E34+E39</f>
        <v>0</v>
      </c>
      <c r="F40" s="327">
        <f t="shared" si="10"/>
        <v>562</v>
      </c>
      <c r="G40" s="326">
        <f t="shared" si="2"/>
        <v>9716</v>
      </c>
      <c r="H40" s="327">
        <f t="shared" si="10"/>
        <v>0</v>
      </c>
      <c r="I40" s="327">
        <f t="shared" si="10"/>
        <v>0</v>
      </c>
      <c r="J40" s="326">
        <f t="shared" si="3"/>
        <v>9716</v>
      </c>
      <c r="K40" s="327">
        <f t="shared" si="10"/>
        <v>0</v>
      </c>
      <c r="L40" s="327">
        <f t="shared" si="10"/>
        <v>0</v>
      </c>
      <c r="M40" s="327">
        <f t="shared" si="10"/>
        <v>0</v>
      </c>
      <c r="N40" s="326">
        <f t="shared" si="4"/>
        <v>0</v>
      </c>
      <c r="O40" s="327">
        <f t="shared" si="10"/>
        <v>0</v>
      </c>
      <c r="P40" s="327">
        <f t="shared" si="10"/>
        <v>0</v>
      </c>
      <c r="Q40" s="326">
        <f t="shared" si="7"/>
        <v>0</v>
      </c>
      <c r="R40" s="337">
        <f t="shared" si="8"/>
        <v>9716</v>
      </c>
    </row>
    <row r="41" spans="1:18" ht="15.75">
      <c r="A41" s="338" t="s">
        <v>579</v>
      </c>
      <c r="B41" s="324" t="s">
        <v>580</v>
      </c>
      <c r="C41" s="156" t="s">
        <v>581</v>
      </c>
      <c r="D41" s="325"/>
      <c r="E41" s="325"/>
      <c r="F41" s="325"/>
      <c r="G41" s="326">
        <f t="shared" si="2"/>
        <v>0</v>
      </c>
      <c r="H41" s="325"/>
      <c r="I41" s="325"/>
      <c r="J41" s="326">
        <f t="shared" si="3"/>
        <v>0</v>
      </c>
      <c r="K41" s="325"/>
      <c r="L41" s="325"/>
      <c r="M41" s="325"/>
      <c r="N41" s="326">
        <f t="shared" si="4"/>
        <v>0</v>
      </c>
      <c r="O41" s="325"/>
      <c r="P41" s="325"/>
      <c r="Q41" s="326">
        <f t="shared" si="7"/>
        <v>0</v>
      </c>
      <c r="R41" s="337">
        <f t="shared" si="8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10278</v>
      </c>
      <c r="E42" s="346">
        <f>E19+E20+E21+E27+E40+E41</f>
        <v>0</v>
      </c>
      <c r="F42" s="346">
        <f aca="true" t="shared" si="11" ref="F42:R42">F19+F20+F21+F27+F40+F41</f>
        <v>562</v>
      </c>
      <c r="G42" s="346">
        <f t="shared" si="11"/>
        <v>9716</v>
      </c>
      <c r="H42" s="346">
        <f t="shared" si="11"/>
        <v>0</v>
      </c>
      <c r="I42" s="346">
        <f t="shared" si="11"/>
        <v>0</v>
      </c>
      <c r="J42" s="346">
        <f t="shared" si="11"/>
        <v>9716</v>
      </c>
      <c r="K42" s="346">
        <f t="shared" si="11"/>
        <v>0</v>
      </c>
      <c r="L42" s="346">
        <f t="shared" si="11"/>
        <v>0</v>
      </c>
      <c r="M42" s="346">
        <f t="shared" si="11"/>
        <v>0</v>
      </c>
      <c r="N42" s="346">
        <f t="shared" si="11"/>
        <v>0</v>
      </c>
      <c r="O42" s="346">
        <f t="shared" si="11"/>
        <v>0</v>
      </c>
      <c r="P42" s="346">
        <f t="shared" si="11"/>
        <v>0</v>
      </c>
      <c r="Q42" s="346">
        <f t="shared" si="11"/>
        <v>0</v>
      </c>
      <c r="R42" s="347">
        <f t="shared" si="11"/>
        <v>9716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00">
        <f>pdeReportingDate</f>
        <v>44498</v>
      </c>
      <c r="D45" s="700"/>
      <c r="E45" s="700"/>
      <c r="F45" s="700"/>
      <c r="G45" s="700"/>
      <c r="H45" s="700"/>
      <c r="I45" s="700"/>
      <c r="J45" s="523"/>
      <c r="K45" s="523"/>
      <c r="L45" s="523"/>
      <c r="M45" s="523"/>
      <c r="N45" s="523"/>
      <c r="O45" s="523"/>
      <c r="P45" s="523"/>
      <c r="Q45" s="523"/>
      <c r="R45" s="523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1" t="str">
        <f>authorName</f>
        <v>Гюляй Рахман</v>
      </c>
      <c r="D47" s="701"/>
      <c r="E47" s="701"/>
      <c r="F47" s="701"/>
      <c r="G47" s="701"/>
      <c r="H47" s="701"/>
      <c r="I47" s="701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3"/>
      <c r="C50" s="699" t="s">
        <v>979</v>
      </c>
      <c r="D50" s="699"/>
      <c r="E50" s="699"/>
      <c r="F50" s="699"/>
      <c r="G50" s="571"/>
      <c r="H50" s="45"/>
      <c r="I50" s="42"/>
    </row>
    <row r="51" spans="2:9" ht="15.75">
      <c r="B51" s="693"/>
      <c r="C51" s="699" t="s">
        <v>979</v>
      </c>
      <c r="D51" s="699"/>
      <c r="E51" s="699"/>
      <c r="F51" s="699"/>
      <c r="G51" s="571"/>
      <c r="H51" s="45"/>
      <c r="I51" s="42"/>
    </row>
    <row r="52" spans="2:9" ht="15.75">
      <c r="B52" s="693"/>
      <c r="C52" s="699" t="s">
        <v>979</v>
      </c>
      <c r="D52" s="699"/>
      <c r="E52" s="699"/>
      <c r="F52" s="699"/>
      <c r="G52" s="571"/>
      <c r="H52" s="45"/>
      <c r="I52" s="42"/>
    </row>
    <row r="53" spans="2:9" ht="15.75">
      <c r="B53" s="693"/>
      <c r="C53" s="699" t="s">
        <v>979</v>
      </c>
      <c r="D53" s="699"/>
      <c r="E53" s="699"/>
      <c r="F53" s="699"/>
      <c r="G53" s="571"/>
      <c r="H53" s="45"/>
      <c r="I53" s="42"/>
    </row>
    <row r="54" spans="2:9" ht="15.75">
      <c r="B54" s="693"/>
      <c r="C54" s="699"/>
      <c r="D54" s="699"/>
      <c r="E54" s="699"/>
      <c r="F54" s="699"/>
      <c r="G54" s="571"/>
      <c r="H54" s="45"/>
      <c r="I54" s="42"/>
    </row>
    <row r="55" spans="2:9" ht="15.75">
      <c r="B55" s="693"/>
      <c r="C55" s="699"/>
      <c r="D55" s="699"/>
      <c r="E55" s="699"/>
      <c r="F55" s="699"/>
      <c r="G55" s="571"/>
      <c r="H55" s="45"/>
      <c r="I55" s="42"/>
    </row>
    <row r="56" spans="2:9" ht="15.75">
      <c r="B56" s="693"/>
      <c r="C56" s="699"/>
      <c r="D56" s="699"/>
      <c r="E56" s="699"/>
      <c r="F56" s="699"/>
      <c r="G56" s="571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85" zoomScaleNormal="85" zoomScaleSheetLayoutView="9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2" t="s">
        <v>588</v>
      </c>
      <c r="E8" s="363"/>
      <c r="F8" s="127"/>
    </row>
    <row r="9" spans="1:6" s="128" customFormat="1" ht="15.75">
      <c r="A9" s="730"/>
      <c r="B9" s="732"/>
      <c r="C9" s="728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/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0</v>
      </c>
      <c r="D18" s="359">
        <f>+D19+D20</f>
        <v>0</v>
      </c>
      <c r="E18" s="366">
        <f t="shared" si="0"/>
        <v>0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/>
      <c r="D20" s="365"/>
      <c r="E20" s="366">
        <f t="shared" si="0"/>
        <v>0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0</v>
      </c>
      <c r="D21" s="437">
        <f>D13+D17+D18</f>
        <v>0</v>
      </c>
      <c r="E21" s="438">
        <f>E13+E17+E18</f>
        <v>0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/>
      <c r="D23" s="440"/>
      <c r="E23" s="439">
        <f t="shared" si="0"/>
        <v>0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0</v>
      </c>
      <c r="D26" s="359">
        <f>SUM(D27:D29)</f>
        <v>0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/>
      <c r="D29" s="365"/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197">
        <f>+'1-Баланс'!C69</f>
        <v>0</v>
      </c>
      <c r="D30" s="197">
        <f>+C30</f>
        <v>0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197">
        <f>+'1-Баланс'!C70</f>
        <v>43</v>
      </c>
      <c r="D31" s="197">
        <f>+C31</f>
        <v>43</v>
      </c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197">
        <f>+'1-Баланс'!C71</f>
        <v>9</v>
      </c>
      <c r="D32" s="197">
        <f>+C32</f>
        <v>9</v>
      </c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0</v>
      </c>
      <c r="D35" s="359">
        <f>SUM(D36:D39)</f>
        <v>0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/>
      <c r="D37" s="365"/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23</v>
      </c>
      <c r="D40" s="359">
        <f>SUM(D41:D44)</f>
        <v>23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>
        <f>+'1-Баланс'!C75</f>
        <v>23</v>
      </c>
      <c r="D44" s="365">
        <f>+C44</f>
        <v>23</v>
      </c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75</v>
      </c>
      <c r="D45" s="435">
        <f>D26+D30+D31+D33+D32+D34+D35+D40</f>
        <v>75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75</v>
      </c>
      <c r="D46" s="441">
        <f>D45+D23+D21+D11</f>
        <v>75</v>
      </c>
      <c r="E46" s="442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2" t="s">
        <v>659</v>
      </c>
      <c r="E50" s="362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>
        <f>+'1-Баланс'!G48</f>
        <v>15992</v>
      </c>
      <c r="D65" s="197"/>
      <c r="E65" s="136">
        <f t="shared" si="1"/>
        <v>15992</v>
      </c>
      <c r="F65" s="196"/>
    </row>
    <row r="66" spans="1:6" ht="15.75">
      <c r="A66" s="367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7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15992</v>
      </c>
      <c r="D68" s="432">
        <f>D54+D58+D63+D64+D65+D66</f>
        <v>0</v>
      </c>
      <c r="E68" s="433">
        <f t="shared" si="1"/>
        <v>15992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>
        <f>+'1-Баланс'!G54</f>
        <v>1480</v>
      </c>
      <c r="D70" s="197"/>
      <c r="E70" s="136">
        <f t="shared" si="1"/>
        <v>1480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4218</v>
      </c>
      <c r="D82" s="138">
        <f>SUM(D83:D86)</f>
        <v>4218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>
        <f>+'1-Баланс'!G60</f>
        <v>4218</v>
      </c>
      <c r="D84" s="197">
        <f>+C84</f>
        <v>4218</v>
      </c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18577</v>
      </c>
      <c r="D87" s="134">
        <f>SUM(D88:D92)+D96</f>
        <v>18577</v>
      </c>
      <c r="E87" s="134">
        <f>SUM(E88:E92)+E96</f>
        <v>0</v>
      </c>
      <c r="F87" s="394">
        <f>SUM(F88:F92)+F96</f>
        <v>15375</v>
      </c>
    </row>
    <row r="88" spans="1:6" ht="15.75">
      <c r="A88" s="367" t="s">
        <v>719</v>
      </c>
      <c r="B88" s="135" t="s">
        <v>720</v>
      </c>
      <c r="C88" s="197">
        <f>+'1-Баланс'!G63</f>
        <v>9304</v>
      </c>
      <c r="D88" s="197">
        <f>+C88</f>
        <v>9304</v>
      </c>
      <c r="E88" s="136">
        <f t="shared" si="1"/>
        <v>0</v>
      </c>
      <c r="F88" s="196">
        <v>15375</v>
      </c>
    </row>
    <row r="89" spans="1:6" ht="15.75">
      <c r="A89" s="367" t="s">
        <v>721</v>
      </c>
      <c r="B89" s="135" t="s">
        <v>722</v>
      </c>
      <c r="C89" s="197">
        <f>+'1-Баланс'!G64</f>
        <v>14</v>
      </c>
      <c r="D89" s="197">
        <f>+C89</f>
        <v>14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>
        <f>+'1-Баланс'!G65</f>
        <v>9255</v>
      </c>
      <c r="D90" s="197">
        <f>+C90</f>
        <v>9255</v>
      </c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+'1-Баланс'!G66</f>
        <v>3</v>
      </c>
      <c r="D91" s="197">
        <f>+C91</f>
        <v>3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++'1-Баланс'!G69</f>
        <v>2</v>
      </c>
      <c r="D97" s="197">
        <f>+C97</f>
        <v>2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22797</v>
      </c>
      <c r="D98" s="430">
        <f>D87+D82+D77+D73+D97</f>
        <v>22797</v>
      </c>
      <c r="E98" s="430">
        <f>E87+E82+E77+E73+E97</f>
        <v>0</v>
      </c>
      <c r="F98" s="431">
        <f>F87+F82+F77+F73+F97</f>
        <v>15375</v>
      </c>
    </row>
    <row r="99" spans="1:6" ht="16.5" thickBot="1">
      <c r="A99" s="409" t="s">
        <v>739</v>
      </c>
      <c r="B99" s="410" t="s">
        <v>740</v>
      </c>
      <c r="C99" s="424">
        <f>C98+C70+C68</f>
        <v>40269</v>
      </c>
      <c r="D99" s="424">
        <f>D98+D70+D68</f>
        <v>22797</v>
      </c>
      <c r="E99" s="424">
        <f>E98+E70+E68</f>
        <v>17472</v>
      </c>
      <c r="F99" s="425">
        <f>F98+F70+F68</f>
        <v>15375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/>
      <c r="D104" s="216"/>
      <c r="E104" s="216"/>
      <c r="F104" s="418">
        <f>C104+D104-E104</f>
        <v>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/>
      <c r="D106" s="280"/>
      <c r="E106" s="280"/>
      <c r="F106" s="420">
        <f>C106+D106-E106</f>
        <v>0</v>
      </c>
    </row>
    <row r="107" spans="1:6" ht="16.5" thickBot="1">
      <c r="A107" s="415" t="s">
        <v>752</v>
      </c>
      <c r="B107" s="421" t="s">
        <v>753</v>
      </c>
      <c r="C107" s="422">
        <f>SUM(C104:C106)</f>
        <v>0</v>
      </c>
      <c r="D107" s="422">
        <f>SUM(D104:D106)</f>
        <v>0</v>
      </c>
      <c r="E107" s="422">
        <f>SUM(E104:E106)</f>
        <v>0</v>
      </c>
      <c r="F107" s="423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0">
        <f>pdeReportingDate</f>
        <v>44498</v>
      </c>
      <c r="C111" s="700"/>
      <c r="D111" s="700"/>
      <c r="E111" s="700"/>
      <c r="F111" s="700"/>
      <c r="G111" s="52"/>
      <c r="H111" s="52"/>
    </row>
    <row r="112" spans="1:8" ht="15.75">
      <c r="A112" s="691"/>
      <c r="B112" s="700"/>
      <c r="C112" s="700"/>
      <c r="D112" s="700"/>
      <c r="E112" s="700"/>
      <c r="F112" s="700"/>
      <c r="G112" s="52"/>
      <c r="H112" s="52"/>
    </row>
    <row r="113" spans="1:8" ht="15.75">
      <c r="A113" s="692" t="s">
        <v>8</v>
      </c>
      <c r="B113" s="701" t="str">
        <f>authorName</f>
        <v>Гюляй Рахман</v>
      </c>
      <c r="C113" s="701"/>
      <c r="D113" s="701"/>
      <c r="E113" s="701"/>
      <c r="F113" s="701"/>
      <c r="G113" s="80"/>
      <c r="H113" s="80"/>
    </row>
    <row r="114" spans="1:8" ht="15.75">
      <c r="A114" s="692"/>
      <c r="B114" s="701"/>
      <c r="C114" s="701"/>
      <c r="D114" s="701"/>
      <c r="E114" s="701"/>
      <c r="F114" s="701"/>
      <c r="G114" s="80"/>
      <c r="H114" s="80"/>
    </row>
    <row r="115" spans="1:8" ht="15.7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979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979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979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979</v>
      </c>
      <c r="C119" s="699"/>
      <c r="D119" s="699"/>
      <c r="E119" s="699"/>
      <c r="F119" s="699"/>
      <c r="G119" s="693"/>
      <c r="H119" s="693"/>
    </row>
    <row r="120" spans="1:8" ht="15.75">
      <c r="A120" s="693"/>
      <c r="B120" s="699"/>
      <c r="C120" s="699"/>
      <c r="D120" s="699"/>
      <c r="E120" s="699"/>
      <c r="F120" s="699"/>
      <c r="G120" s="693"/>
      <c r="H120" s="693"/>
    </row>
    <row r="121" spans="1:8" ht="15.75">
      <c r="A121" s="693"/>
      <c r="B121" s="699"/>
      <c r="C121" s="699"/>
      <c r="D121" s="699"/>
      <c r="E121" s="699"/>
      <c r="F121" s="699"/>
      <c r="G121" s="693"/>
      <c r="H121" s="693"/>
    </row>
    <row r="122" spans="1:8" ht="15.7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1" fitToWidth="1" horizontalDpi="600" verticalDpi="600" orientation="portrait" paperSize="9" scale="4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>
        <v>925496</v>
      </c>
      <c r="D13" s="446"/>
      <c r="E13" s="446"/>
      <c r="F13" s="446">
        <v>9716</v>
      </c>
      <c r="G13" s="446"/>
      <c r="H13" s="446"/>
      <c r="I13" s="447">
        <f>F13+G13-H13</f>
        <v>9716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925496</v>
      </c>
      <c r="D18" s="453">
        <f t="shared" si="1"/>
        <v>0</v>
      </c>
      <c r="E18" s="453">
        <f t="shared" si="1"/>
        <v>0</v>
      </c>
      <c r="F18" s="453">
        <f t="shared" si="1"/>
        <v>9716</v>
      </c>
      <c r="G18" s="453">
        <f t="shared" si="1"/>
        <v>0</v>
      </c>
      <c r="H18" s="453">
        <f t="shared" si="1"/>
        <v>0</v>
      </c>
      <c r="I18" s="454">
        <f t="shared" si="0"/>
        <v>9716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>
        <v>515831791</v>
      </c>
      <c r="D20" s="446"/>
      <c r="E20" s="446"/>
      <c r="F20" s="446">
        <v>45494</v>
      </c>
      <c r="G20" s="446">
        <v>2450</v>
      </c>
      <c r="H20" s="446"/>
      <c r="I20" s="447">
        <f t="shared" si="0"/>
        <v>47944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>
        <v>72755</v>
      </c>
      <c r="D26" s="446"/>
      <c r="E26" s="446"/>
      <c r="F26" s="446">
        <v>703</v>
      </c>
      <c r="G26" s="446">
        <v>7</v>
      </c>
      <c r="H26" s="446"/>
      <c r="I26" s="447">
        <f t="shared" si="0"/>
        <v>710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515904546</v>
      </c>
      <c r="D27" s="453">
        <f t="shared" si="2"/>
        <v>0</v>
      </c>
      <c r="E27" s="453">
        <f t="shared" si="2"/>
        <v>0</v>
      </c>
      <c r="F27" s="453">
        <f t="shared" si="2"/>
        <v>46197</v>
      </c>
      <c r="G27" s="453">
        <f t="shared" si="2"/>
        <v>2457</v>
      </c>
      <c r="H27" s="453">
        <f t="shared" si="2"/>
        <v>0</v>
      </c>
      <c r="I27" s="454">
        <f t="shared" si="0"/>
        <v>48654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00">
        <f>pdeReportingDate</f>
        <v>44498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2" t="s">
        <v>8</v>
      </c>
      <c r="B33" s="701" t="str">
        <f>authorName</f>
        <v>Гюляй Рахман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2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2021-07-30T08:19:03Z</cp:lastPrinted>
  <dcterms:created xsi:type="dcterms:W3CDTF">2006-09-16T00:00:00Z</dcterms:created>
  <dcterms:modified xsi:type="dcterms:W3CDTF">2021-10-29T12:42:06Z</dcterms:modified>
  <cp:category/>
  <cp:version/>
  <cp:contentType/>
  <cp:contentStatus/>
</cp:coreProperties>
</file>