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<sst xmlns="http://schemas.openxmlformats.org/spreadsheetml/2006/main" count="4315" uniqueCount="997">
  <si>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</si>
  <si>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</si>
  <si>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</si>
  <si>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</si>
  <si>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</si>
  <si>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</si>
  <si>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</si>
  <si>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</si>
  <si>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</si>
  <si>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</si>
  <si>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</si>
  <si>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</si>
  <si>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</si>
  <si>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</si>
  <si>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</si>
  <si>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</si>
  <si>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</si>
  <si>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</si>
  <si>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</si>
  <si>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</si>
  <si>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</si>
  <si>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</si>
  <si>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</si>
  <si>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</si>
  <si>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</si>
  <si>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</si>
  <si>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</si>
  <si>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</si>
  <si>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</si>
  <si>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</si>
  <si>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</si>
  <si>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</si>
  <si>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</si>
  <si>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</si>
  <si>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</si>
  <si>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</si>
  <si>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</si>
  <si>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</si>
  <si>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</si>
  <si>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</si>
  <si>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</si>
  <si>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</si>
  <si>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</si>
  <si>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</si>
  <si>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</si>
  <si>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</si>
  <si>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</si>
  <si>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</si>
  <si>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</si>
  <si>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</si>
  <si>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</si>
  <si>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</si>
  <si>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</si>
  <si>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</si>
  <si>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</si>
  <si>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</si>
  <si>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</si>
  <si>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</si>
  <si>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</si>
  <si>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</si>
  <si>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</si>
  <si>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</si>
  <si>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</si>
  <si>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</si>
  <si>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</si>
  <si>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</si>
  <si>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</si>
  <si>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</si>
  <si>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</si>
  <si>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</si>
  <si>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</si>
  <si>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</si>
  <si>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</si>
  <si>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</si>
  <si>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</si>
  <si>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</si>
  <si>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</si>
  <si>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</si>
  <si>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</si>
  <si>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</si>
  <si>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</si>
  <si>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</si>
  <si>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</si>
  <si>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</si>
  <si>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</si>
  <si>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</si>
  <si>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</si>
  <si>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</si>
  <si>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</si>
  <si>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</si>
  <si>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</si>
  <si>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</si>
  <si>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</si>
  <si>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</si>
  <si>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</si>
  <si>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</si>
  <si>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</si>
  <si>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</si>
  <si>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</si>
  <si>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</si>
  <si>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</si>
  <si>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</si>
  <si>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</si>
  <si>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</si>
  <si>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</si>
  <si>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</si>
  <si>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</si>
  <si>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</si>
  <si>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</si>
  <si>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</si>
  <si>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</si>
  <si>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</si>
  <si>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</si>
  <si>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</si>
  <si>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</si>
  <si>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</si>
  <si>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</si>
  <si>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</si>
  <si>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</si>
  <si>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</si>
  <si>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</si>
  <si>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</si>
  <si>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</si>
  <si>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</si>
  <si>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</si>
  <si>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</si>
  <si>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</si>
  <si>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</si>
  <si>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</si>
  <si>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</si>
  <si>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</si>
  <si>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</si>
  <si>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</si>
  <si>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</si>
  <si>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</si>
  <si>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</si>
  <si>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</si>
  <si>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</si>
  <si>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</si>
  <si>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</si>
  <si>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</si>
  <si>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</si>
  <si>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</si>
  <si>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</si>
  <si>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</si>
  <si>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</si>
  <si>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</si>
  <si>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</si>
  <si>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</si>
  <si>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</si>
  <si>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</si>
  <si>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</si>
  <si>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</si>
  <si>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</si>
  <si>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</si>
  <si>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</si>
  <si>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</si>
  <si>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</si>
  <si>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</si>
  <si>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</si>
  <si>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</si>
  <si>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</si>
  <si>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</si>
  <si>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</si>
  <si>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</si>
  <si>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</si>
  <si>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</si>
  <si>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</si>
  <si>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</si>
  <si>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</si>
  <si>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</si>
  <si>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</si>
  <si>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</si>
  <si>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</si>
  <si>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</si>
  <si>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</si>
  <si>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</si>
  <si>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</si>
  <si>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</si>
  <si>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</si>
  <si>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</si>
  <si>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</si>
  <si>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</si>
  <si>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</si>
  <si>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</si>
  <si>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</si>
  <si>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</si>
  <si>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</si>
  <si>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</si>
  <si>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</si>
  <si>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</si>
  <si>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</si>
  <si>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</si>
  <si>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</si>
  <si>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</si>
  <si>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</si>
  <si>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</si>
  <si>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</si>
  <si>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</si>
  <si>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</si>
  <si>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</si>
  <si>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</si>
  <si>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</si>
  <si>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</si>
  <si>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</si>
  <si>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</si>
  <si>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</si>
  <si>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</si>
  <si>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</si>
  <si>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</si>
  <si>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</si>
  <si>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</si>
  <si>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</si>
  <si>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</si>
  <si>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</si>
  <si>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</si>
  <si>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</si>
  <si>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</si>
  <si>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</si>
  <si>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</si>
  <si>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</si>
  <si>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</si>
  <si>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</si>
  <si>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</si>
  <si>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</si>
  <si>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</si>
  <si>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</si>
  <si>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</si>
  <si>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</si>
  <si>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</si>
  <si>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</si>
  <si>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</si>
  <si>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</si>
  <si>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</si>
  <si>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</si>
  <si>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</si>
  <si>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</si>
  <si>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</si>
  <si>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</si>
  <si>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</si>
  <si>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</si>
  <si>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</si>
  <si>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</si>
  <si>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</si>
  <si>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</si>
  <si>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</si>
  <si>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</si>
  <si>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</si>
  <si>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</si>
  <si>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</si>
  <si>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</si>
  <si>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</si>
  <si>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</si>
  <si>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</si>
  <si>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</si>
  <si>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</si>
  <si>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</si>
  <si>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</si>
  <si>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</si>
  <si>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</si>
  <si>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</si>
  <si>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</si>
  <si>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</si>
  <si>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</si>
  <si>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</si>
  <si>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</si>
  <si>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</si>
  <si>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</si>
  <si>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</si>
  <si>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</si>
  <si>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</si>
  <si>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</si>
  <si>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</si>
  <si>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</si>
  <si>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</si>
  <si>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</si>
  <si>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</si>
  <si>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</si>
  <si>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</si>
  <si>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</si>
  <si>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</si>
  <si>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</si>
  <si>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</si>
  <si>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</si>
  <si>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</si>
  <si>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</si>
  <si>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</si>
  <si>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</si>
  <si>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</si>
  <si>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</si>
  <si>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</si>
  <si>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</si>
  <si>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</si>
  <si>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</si>
  <si>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</si>
  <si>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</si>
  <si>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</si>
  <si>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</si>
  <si>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</si>
  <si>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</si>
  <si>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</si>
  <si>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</si>
  <si>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</si>
  <si>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</si>
  <si>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</si>
  <si>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</si>
  <si>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</si>
  <si>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</si>
  <si>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</si>
  <si>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</si>
  <si>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</si>
  <si>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</si>
  <si>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</si>
  <si>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</si>
  <si>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</si>
  <si>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</si>
  <si>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</si>
  <si>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</si>
  <si>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</si>
  <si>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</si>
  <si>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</si>
  <si>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</si>
  <si>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</si>
  <si>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</si>
  <si>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</si>
  <si>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</si>
  <si>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</si>
  <si>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</si>
  <si>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</si>
  <si>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</si>
  <si>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</si>
  <si>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</si>
  <si>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</si>
  <si>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</si>
  <si>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</si>
  <si>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</si>
  <si>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</si>
  <si>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</si>
  <si>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</si>
  <si>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</si>
  <si>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</si>
  <si>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</si>
  <si>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</si>
  <si>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</si>
  <si>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</si>
  <si>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</si>
  <si>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</si>
  <si>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</si>
  <si>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</si>
  <si>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</si>
  <si>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</si>
  <si>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</si>
  <si>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</si>
  <si>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</si>
  <si>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</si>
  <si>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</si>
  <si>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</si>
  <si>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</si>
  <si>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</si>
  <si>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</si>
  <si>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</si>
  <si>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</si>
  <si>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</si>
  <si>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</si>
  <si>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</si>
  <si>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</si>
  <si>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</si>
  <si>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</si>
  <si>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</si>
  <si>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</si>
  <si>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</si>
  <si>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</si>
  <si>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</si>
  <si>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</si>
  <si>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</si>
  <si>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</si>
  <si>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</si>
  <si>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</si>
  <si>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</si>
  <si>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</si>
  <si>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</si>
  <si>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</si>
  <si>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</si>
  <si>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</si>
  <si>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</si>
  <si>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</si>
  <si>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</si>
  <si>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</si>
  <si>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</si>
  <si>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</si>
  <si>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</si>
  <si>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</si>
  <si>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</si>
  <si>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</si>
  <si>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</si>
  <si>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</si>
  <si>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</si>
  <si>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</si>
  <si>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</si>
  <si>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</si>
  <si>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</si>
  <si>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</si>
  <si>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</si>
  <si>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</si>
  <si>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</si>
  <si>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</si>
  <si>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</si>
  <si>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</si>
  <si>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</si>
  <si>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</si>
  <si>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</si>
  <si>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</si>
  <si>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</si>
  <si>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</si>
  <si>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</si>
  <si>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</si>
  <si>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</si>
  <si>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</si>
  <si>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</si>
  <si>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</si>
  <si>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</si>
  <si>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</si>
  <si>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</si>
  <si>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</si>
  <si>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</si>
  <si>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</si>
  <si>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</si>
  <si>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</si>
  <si>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</si>
  <si>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</si>
  <si>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</si>
  <si>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</si>
  <si>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</si>
  <si>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</si>
  <si>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</si>
  <si>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</si>
  <si>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</si>
  <si>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</si>
  <si>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</si>
  <si>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</si>
  <si>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</si>
  <si>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</si>
  <si>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</si>
  <si>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</si>
  <si>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</si>
  <si>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</si>
  <si>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</si>
  <si>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</si>
  <si>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</si>
  <si>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</si>
  <si>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</si>
  <si>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</si>
  <si>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</si>
  <si>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</si>
  <si>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</si>
  <si>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</si>
  <si>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</si>
  <si>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</si>
  <si>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</si>
  <si>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</si>
  <si>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</si>
  <si>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</si>
  <si>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</si>
  <si>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</si>
  <si>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</si>
  <si>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</si>
  <si>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</si>
  <si>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</si>
  <si>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</si>
  <si>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</si>
  <si>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</si>
  <si>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</si>
  <si>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</si>
  <si>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</si>
  <si>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</si>
  <si>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</si>
  <si>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</si>
  <si>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</si>
  <si>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</si>
  <si>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</si>
  <si>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</si>
  <si>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</si>
  <si>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</si>
  <si>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</si>
  <si>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</si>
  <si>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</si>
  <si>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</si>
  <si>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</si>
  <si>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</si>
  <si>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</si>
  <si>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</si>
  <si>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</si>
  <si>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</si>
  <si>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</si>
  <si>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</si>
  <si>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</si>
  <si>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</si>
  <si>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</si>
  <si>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</si>
  <si>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</si>
  <si>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</si>
  <si>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</si>
  <si>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</si>
  <si>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</si>
  <si>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</si>
  <si>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</si>
  <si>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</si>
  <si>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</si>
  <si>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</si>
  <si>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</si>
  <si>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</si>
  <si>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</si>
  <si>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</si>
  <si>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</si>
  <si>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</si>
  <si>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</si>
  <si>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</si>
  <si>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</si>
  <si>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</si>
  <si>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</si>
  <si>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</si>
  <si>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</si>
  <si>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</si>
  <si>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</si>
  <si>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</si>
  <si>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</si>
  <si>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</si>
  <si>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</si>
  <si>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</si>
  <si>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</si>
  <si>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</si>
  <si>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</si>
  <si>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</si>
  <si>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</si>
  <si>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</si>
  <si>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</si>
  <si>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</si>
  <si>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</si>
  <si>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</si>
  <si>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</si>
  <si>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</si>
  <si>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</si>
  <si>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</si>
  <si>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</si>
  <si>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</si>
  <si>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</si>
  <si>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</si>
  <si>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</si>
  <si>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</si>
  <si>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</si>
  <si>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</si>
  <si>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</si>
  <si>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</si>
  <si>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</si>
  <si>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</si>
  <si>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</si>
  <si>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</si>
  <si>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</si>
  <si>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</si>
  <si>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</si>
  <si>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</si>
  <si>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</si>
  <si>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</si>
  <si>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</si>
  <si>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</si>
  <si>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</si>
  <si>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</si>
  <si>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</si>
  <si>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</si>
  <si>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</si>
  <si>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</si>
  <si>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</si>
  <si>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</si>
  <si>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</si>
  <si>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</si>
  <si>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</si>
  <si>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</si>
  <si>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</si>
  <si>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</si>
  <si>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</si>
  <si>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</si>
  <si>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</si>
  <si>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</si>
  <si>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</si>
  <si>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</si>
  <si>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</si>
  <si>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</si>
  <si>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</si>
  <si>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</si>
  <si>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</si>
  <si>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</si>
  <si>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</si>
  <si>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</si>
  <si>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</si>
  <si>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</si>
  <si>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</si>
  <si>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</si>
  <si>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</si>
  <si>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</si>
  <si>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</si>
  <si>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</si>
  <si>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</si>
  <si>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</si>
  <si>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</si>
  <si>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</si>
  <si>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</si>
  <si>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</si>
  <si>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</si>
  <si>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</si>
  <si>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</si>
  <si>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</si>
  <si>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</si>
  <si>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</si>
  <si>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</si>
  <si>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</si>
  <si>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</si>
  <si>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</si>
  <si>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</si>
  <si>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</si>
  <si>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</si>
  <si>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</si>
  <si>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</si>
  <si>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</si>
  <si>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</si>
  <si>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</si>
  <si>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</si>
  <si>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</si>
  <si>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</si>
  <si>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</si>
  <si>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</si>
  <si>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</si>
  <si>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</si>
  <si>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</si>
  <si>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</si>
  <si>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</si>
  <si>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</si>
  <si>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</si>
  <si>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</si>
  <si>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</si>
  <si>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</si>
  <si>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</si>
  <si>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</si>
  <si>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</si>
  <si>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</si>
  <si>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</si>
  <si>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</si>
  <si>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</si>
  <si>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</si>
  <si>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</si>
  <si>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</si>
  <si>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</si>
  <si>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</si>
  <si>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</si>
  <si>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</si>
  <si>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</si>
  <si>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</si>
  <si>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</si>
  <si>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</si>
  <si>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</si>
  <si>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</si>
  <si>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</si>
  <si>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</si>
  <si>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</si>
  <si>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</si>
  <si>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</si>
  <si>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</si>
  <si>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</si>
  <si>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</si>
  <si>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</si>
  <si>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</si>
  <si>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</si>
  <si>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</si>
  <si>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</si>
  <si>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</si>
  <si>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</si>
  <si>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</si>
  <si>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</si>
  <si>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</si>
  <si>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</si>
  <si>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</si>
  <si>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</si>
  <si>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</si>
  <si>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</si>
  <si>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</si>
  <si>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</si>
  <si>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</si>
  <si>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</si>
  <si>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</si>
  <si>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</si>
  <si>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</si>
  <si>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</si>
  <si>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</si>
  <si>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</si>
  <si>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</si>
  <si>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</si>
  <si>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</si>
  <si>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</si>
  <si>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</si>
  <si>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</si>
  <si>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</si>
  <si>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</si>
  <si>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</si>
  <si>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</si>
  <si>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</si>
  <si>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</si>
  <si>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</si>
  <si>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</si>
  <si>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</si>
  <si>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</si>
  <si>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</si>
  <si>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</si>
  <si>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</si>
  <si>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</si>
  <si>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</si>
  <si>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</si>
  <si>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</si>
  <si>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</si>
  <si>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</si>
  <si>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</si>
  <si>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</si>
  <si>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</si>
  <si>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</si>
  <si>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</si>
  <si>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</si>
  <si>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</si>
  <si>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</si>
  <si>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</si>
  <si>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</si>
  <si>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</si>
  <si>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</si>
  <si>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</si>
  <si>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</si>
  <si>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</si>
  <si>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</si>
  <si>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</si>
  <si>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</si>
  <si>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</si>
  <si>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</si>
  <si>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</si>
  <si>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</si>
  <si>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</si>
  <si>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</si>
  <si>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</si>
  <si>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</si>
  <si>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</si>
  <si>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</si>
  <si>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</si>
  <si>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</si>
  <si>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</si>
  <si>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</si>
  <si>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</si>
  <si>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</si>
  <si>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</si>
  <si>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</si>
  <si>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</si>
  <si>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</si>
  <si>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</si>
  <si>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</si>
  <si>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</si>
  <si>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</si>
  <si>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</si>
  <si>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</si>
  <si>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</si>
  <si>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</si>
  <si>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</si>
  <si>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</si>
  <si>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</si>
  <si>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</si>
  <si>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</si>
  <si>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</si>
  <si>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</si>
  <si>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</si>
  <si>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</si>
  <si>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</si>
  <si>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</si>
  <si>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</si>
  <si>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</si>
  <si>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</si>
  <si>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</si>
  <si>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</si>
  <si>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</si>
  <si>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</si>
  <si>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</si>
  <si>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</si>
  <si>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</si>
  <si>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</si>
  <si>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</si>
  <si>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</si>
  <si>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</si>
  <si>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</si>
  <si>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</si>
  <si>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</si>
  <si>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</si>
  <si>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</si>
  <si>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</si>
  <si>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</si>
  <si>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</si>
  <si>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</si>
  <si>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</si>
  <si>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</si>
  <si>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</si>
  <si>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</si>
  <si>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</si>
  <si>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</si>
  <si>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</si>
  <si>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</si>
  <si>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</si>
  <si>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</si>
  <si>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</si>
  <si>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</si>
  <si>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</si>
  <si>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</si>
  <si>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</si>
  <si>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</si>
  <si>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</si>
  <si>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</si>
  <si>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</si>
  <si>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</si>
  <si>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</si>
  <si>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</si>
  <si>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</si>
  <si>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</si>
  <si>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</si>
  <si>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</si>
  <si>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</si>
  <si>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</si>
  <si>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</si>
  <si>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</si>
  <si>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</si>
  <si>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</si>
  <si>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</si>
  <si>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</si>
  <si>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</si>
  <si>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</si>
  <si>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</si>
  <si>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</si>
  <si>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</si>
  <si>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</si>
  <si>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</si>
  <si>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</si>
  <si>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</si>
  <si>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</si>
  <si>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</si>
  <si>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</si>
  <si>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</si>
  <si>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</si>
  <si>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</si>
  <si>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</si>
  <si>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</si>
  <si>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</si>
  <si>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</si>
  <si>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</si>
  <si>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</si>
  <si>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</si>
  <si>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</si>
  <si>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</si>
  <si>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</si>
  <si>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</si>
  <si>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</si>
  <si>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</si>
  <si>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</si>
  <si>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</si>
  <si>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</si>
  <si>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</si>
  <si>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</si>
  <si>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</si>
  <si>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</si>
  <si>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</si>
  <si>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</si>
  <si>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</si>
  <si>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</si>
  <si>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</si>
  <si>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</si>
  <si>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</si>
  <si>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</si>
  <si>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</si>
  <si>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</si>
  <si>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</si>
  <si>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</si>
  <si>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</si>
  <si>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</si>
  <si>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</si>
  <si>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</si>
  <si>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</si>
  <si>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</si>
  <si>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</si>
  <si>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</si>
  <si>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</si>
  <si>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</si>
  <si>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</si>
  <si>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</si>
  <si>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</si>
  <si>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</si>
  <si>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</si>
  <si>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</si>
  <si>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</si>
  <si>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</si>
  <si>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</si>
  <si>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</si>
  <si>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</si>
  <si>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</si>
  <si>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</si>
  <si>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</si>
  <si>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</si>
  <si>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</si>
  <si>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</si>
  <si>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</si>
  <si>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</si>
  <si>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</si>
  <si>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</si>
  <si>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</si>
  <si>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</si>
  <si>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</si>
  <si>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</si>
  <si>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</si>
  <si>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</si>
  <si>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</si>
  <si>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</si>
  <si>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</si>
  <si>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</si>
  <si>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</si>
  <si>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</si>
  <si>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</si>
  <si>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</si>
  <si>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</si>
  <si>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</si>
  <si>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</si>
  <si>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</si>
  <si>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</si>
  <si>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</si>
  <si>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</si>
  <si>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</si>
  <si>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</si>
  <si>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</si>
  <si>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</si>
  <si>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</si>
  <si>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</si>
  <si>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</si>
  <si>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</si>
  <si>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</si>
  <si>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</si>
  <si>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</si>
  <si>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</si>
  <si>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</si>
  <si>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</si>
  <si>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</si>
  <si>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</si>
  <si>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</si>
  <si>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</si>
  <si>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</si>
  <si>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</si>
  <si>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</si>
  <si>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</si>
  <si>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</si>
  <si>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</si>
  <si>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</si>
  <si>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</si>
  <si>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</si>
  <si>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</si>
  <si>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</si>
  <si>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</si>
  <si>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</si>
  <si>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</si>
  <si>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</si>
  <si>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</si>
  <si>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</si>
  <si>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</si>
  <si>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</si>
  <si>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</si>
  <si>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</si>
  <si>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</si>
  <si>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</si>
  <si>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</si>
  <si>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</si>
  <si>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</si>
  <si>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</si>
  <si>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</si>
  <si>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</si>
  <si>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</si>
  <si>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</si>
  <si>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</si>
  <si>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</si>
  <si>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</si>
  <si>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</si>
  <si>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</si>
  <si>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</si>
  <si>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</si>
  <si>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</si>
  <si>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ГИПС АД</t>
  </si>
  <si>
    <t>815121745</t>
  </si>
  <si>
    <t>Пламен Кирилов Василев</t>
  </si>
  <si>
    <t>с. Кошава, обл. Видин</t>
  </si>
  <si>
    <t>0885948751</t>
  </si>
  <si>
    <t>Людмила Цветанова Кирилова</t>
  </si>
  <si>
    <t>Гл. счетоводител</t>
  </si>
  <si>
    <t>gips-ad@infotel.bg</t>
  </si>
  <si>
    <t>www.gips-ad.com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</si>
</sst>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E27" sqref="E2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43281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43305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Людмила Цветанова Кирилова</v>
      </c>
    </row>
    <row r="4" spans="1:2" ht="15.75">
      <c r="A4" s="681" t="s">
        <v>964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43281</v>
      </c>
    </row>
    <row r="11" spans="1:2" ht="15.75">
      <c r="A11" s="7" t="s">
        <v>976</v>
      </c>
      <c r="B11" s="578">
        <v>43305</v>
      </c>
    </row>
    <row r="12" spans="1:2" ht="15.75">
      <c r="A12" s="8"/>
      <c r="B12" s="9"/>
    </row>
    <row r="13" spans="1:2" ht="15.75">
      <c r="A13" s="3" t="s">
        <v>972</v>
      </c>
      <c r="B13" s="4"/>
    </row>
    <row r="14" spans="1:2" ht="15.75">
      <c r="A14" s="7" t="s">
        <v>971</v>
      </c>
      <c r="B14" s="577" t="s">
        <v>988</v>
      </c>
    </row>
    <row r="15" spans="1:2" ht="15.75">
      <c r="A15" s="10" t="s">
        <v>968</v>
      </c>
      <c r="B15" s="579"/>
    </row>
    <row r="16" spans="1:2" ht="15.75">
      <c r="A16" s="7" t="s">
        <v>3</v>
      </c>
      <c r="B16" s="577" t="s">
        <v>989</v>
      </c>
    </row>
    <row r="17" spans="1:2" ht="15.75">
      <c r="A17" s="7" t="s">
        <v>919</v>
      </c>
      <c r="B17" s="577" t="s">
        <v>990</v>
      </c>
    </row>
    <row r="18" spans="1:2" ht="15.75">
      <c r="A18" s="7" t="s">
        <v>918</v>
      </c>
      <c r="B18" s="577"/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916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917</v>
      </c>
      <c r="B24" s="690" t="s">
        <v>996</v>
      </c>
    </row>
    <row r="25" spans="1:2" ht="15.75">
      <c r="A25" s="7" t="s">
        <v>920</v>
      </c>
      <c r="B25" s="691"/>
    </row>
    <row r="26" spans="1:2" ht="15.75">
      <c r="A26" s="10" t="s">
        <v>969</v>
      </c>
      <c r="B26" s="579" t="s">
        <v>993</v>
      </c>
    </row>
    <row r="27" spans="1:2" ht="15.75">
      <c r="A27" s="10" t="s">
        <v>970</v>
      </c>
      <c r="B27" s="579" t="s">
        <v>994</v>
      </c>
    </row>
    <row r="28" spans="1:2" ht="15.75">
      <c r="A28" s="11"/>
      <c r="B28" s="11"/>
    </row>
    <row r="29" spans="1:2" ht="15.75">
      <c r="A29" s="12" t="s">
        <v>921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ГИПС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30.06.2018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983</v>
      </c>
      <c r="B6" s="667" t="s">
        <v>945</v>
      </c>
      <c r="C6" s="674">
        <f>'1-Баланс'!C95</f>
        <v>72122</v>
      </c>
      <c r="D6" s="675">
        <f aca="true" t="shared" si="0" ref="D6:D15">C6-E6</f>
        <v>0</v>
      </c>
      <c r="E6" s="674">
        <f>'1-Баланс'!G95</f>
        <v>72122</v>
      </c>
      <c r="F6" s="668" t="s">
        <v>946</v>
      </c>
      <c r="G6" s="676" t="s">
        <v>983</v>
      </c>
    </row>
    <row r="7" spans="1:7" ht="18.75" customHeight="1">
      <c r="A7" s="676" t="s">
        <v>983</v>
      </c>
      <c r="B7" s="667" t="s">
        <v>944</v>
      </c>
      <c r="C7" s="674">
        <f>'1-Баланс'!G37</f>
        <v>2005</v>
      </c>
      <c r="D7" s="675">
        <f t="shared" si="0"/>
        <v>1739</v>
      </c>
      <c r="E7" s="674">
        <f>'1-Баланс'!G18</f>
        <v>266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942</v>
      </c>
      <c r="C8" s="674">
        <f>ABS('1-Баланс'!G32)-ABS('1-Баланс'!G33)</f>
        <v>163</v>
      </c>
      <c r="D8" s="675">
        <f t="shared" si="0"/>
        <v>0</v>
      </c>
      <c r="E8" s="674">
        <f>ABS('2-Отчет за доходите'!C44)-ABS('2-Отчет за доходите'!G44)</f>
        <v>163</v>
      </c>
      <c r="F8" s="668" t="s">
        <v>943</v>
      </c>
      <c r="G8" s="677" t="s">
        <v>985</v>
      </c>
    </row>
    <row r="9" spans="1:7" ht="18.75" customHeight="1">
      <c r="A9" s="676" t="s">
        <v>983</v>
      </c>
      <c r="B9" s="667" t="s">
        <v>948</v>
      </c>
      <c r="C9" s="674">
        <f>'1-Баланс'!D92</f>
        <v>262</v>
      </c>
      <c r="D9" s="675">
        <f t="shared" si="0"/>
        <v>0</v>
      </c>
      <c r="E9" s="674">
        <f>'3-Отчет за паричния поток'!C45</f>
        <v>262</v>
      </c>
      <c r="F9" s="668" t="s">
        <v>947</v>
      </c>
      <c r="G9" s="677" t="s">
        <v>984</v>
      </c>
    </row>
    <row r="10" spans="1:7" ht="18.75" customHeight="1">
      <c r="A10" s="676" t="s">
        <v>983</v>
      </c>
      <c r="B10" s="667" t="s">
        <v>949</v>
      </c>
      <c r="C10" s="674">
        <f>'1-Баланс'!C92</f>
        <v>254</v>
      </c>
      <c r="D10" s="675">
        <f t="shared" si="0"/>
        <v>0</v>
      </c>
      <c r="E10" s="674">
        <f>'3-Отчет за паричния поток'!C46</f>
        <v>254</v>
      </c>
      <c r="F10" s="668" t="s">
        <v>950</v>
      </c>
      <c r="G10" s="677" t="s">
        <v>984</v>
      </c>
    </row>
    <row r="11" spans="1:7" ht="18.75" customHeight="1">
      <c r="A11" s="676" t="s">
        <v>983</v>
      </c>
      <c r="B11" s="667" t="s">
        <v>944</v>
      </c>
      <c r="C11" s="674">
        <f>'1-Баланс'!G37</f>
        <v>2005</v>
      </c>
      <c r="D11" s="675">
        <f t="shared" si="0"/>
        <v>0</v>
      </c>
      <c r="E11" s="674">
        <f>'4-Отчет за собствения капитал'!L34</f>
        <v>2005</v>
      </c>
      <c r="F11" s="668" t="s">
        <v>951</v>
      </c>
      <c r="G11" s="677" t="s">
        <v>986</v>
      </c>
    </row>
    <row r="12" spans="1:7" ht="18.75" customHeight="1">
      <c r="A12" s="676" t="s">
        <v>983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987</v>
      </c>
    </row>
    <row r="13" spans="1:7" ht="18.75" customHeight="1">
      <c r="A13" s="676" t="s">
        <v>983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987</v>
      </c>
    </row>
    <row r="14" spans="1:7" ht="18.75" customHeight="1">
      <c r="A14" s="676" t="s">
        <v>983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987</v>
      </c>
    </row>
    <row r="15" spans="1:7" ht="18.75" customHeight="1">
      <c r="A15" s="676" t="s">
        <v>983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886</v>
      </c>
      <c r="B1" s="589" t="s">
        <v>881</v>
      </c>
      <c r="C1" s="589" t="s">
        <v>885</v>
      </c>
      <c r="D1" s="589" t="s">
        <v>882</v>
      </c>
    </row>
    <row r="2" spans="1:4" ht="24" customHeight="1">
      <c r="A2" s="645" t="s">
        <v>880</v>
      </c>
      <c r="B2" s="643"/>
      <c r="C2" s="643"/>
      <c r="D2" s="644"/>
    </row>
    <row r="3" spans="1:5" ht="31.5">
      <c r="A3" s="592">
        <v>1</v>
      </c>
      <c r="B3" s="590" t="s">
        <v>884</v>
      </c>
      <c r="C3" s="591" t="s">
        <v>883</v>
      </c>
      <c r="D3" s="642">
        <f>(ABS('1-Баланс'!G32)-ABS('1-Баланс'!G33))/'2-Отчет за доходите'!G16</f>
        <v>0.03335379578473501</v>
      </c>
      <c r="E3" s="646"/>
    </row>
    <row r="4" spans="1:4" ht="31.5">
      <c r="A4" s="592">
        <v>2</v>
      </c>
      <c r="B4" s="590" t="s">
        <v>910</v>
      </c>
      <c r="C4" s="591" t="s">
        <v>887</v>
      </c>
      <c r="D4" s="642">
        <f>(ABS('1-Баланс'!G32)-ABS('1-Баланс'!G33))/'1-Баланс'!G37</f>
        <v>0.08129675810473816</v>
      </c>
    </row>
    <row r="5" spans="1:4" ht="31.5">
      <c r="A5" s="592">
        <v>3</v>
      </c>
      <c r="B5" s="590" t="s">
        <v>888</v>
      </c>
      <c r="C5" s="591" t="s">
        <v>889</v>
      </c>
      <c r="D5" s="642">
        <f>(ABS('1-Баланс'!G32)-ABS('1-Баланс'!G33))/('1-Баланс'!G56+'1-Баланс'!G79)</f>
        <v>0.0023246858821683756</v>
      </c>
    </row>
    <row r="6" spans="1:4" ht="31.5">
      <c r="A6" s="592">
        <v>4</v>
      </c>
      <c r="B6" s="590" t="s">
        <v>911</v>
      </c>
      <c r="C6" s="591" t="s">
        <v>890</v>
      </c>
      <c r="D6" s="642">
        <f>(ABS('1-Баланс'!G32)-ABS('1-Баланс'!G33))/('1-Баланс'!C95)</f>
        <v>0.0022600593438895206</v>
      </c>
    </row>
    <row r="7" spans="1:4" ht="24" customHeight="1">
      <c r="A7" s="645" t="s">
        <v>891</v>
      </c>
      <c r="B7" s="643"/>
      <c r="C7" s="643"/>
      <c r="D7" s="644"/>
    </row>
    <row r="8" spans="1:4" ht="31.5">
      <c r="A8" s="592">
        <v>5</v>
      </c>
      <c r="B8" s="590" t="s">
        <v>892</v>
      </c>
      <c r="C8" s="591" t="s">
        <v>893</v>
      </c>
      <c r="D8" s="641">
        <f>'2-Отчет за доходите'!G36/'2-Отчет за доходите'!C36</f>
        <v>1.0334839769926047</v>
      </c>
    </row>
    <row r="9" spans="1:4" ht="24" customHeight="1">
      <c r="A9" s="645" t="s">
        <v>894</v>
      </c>
      <c r="B9" s="643"/>
      <c r="C9" s="643"/>
      <c r="D9" s="644"/>
    </row>
    <row r="10" spans="1:4" ht="31.5">
      <c r="A10" s="592">
        <v>6</v>
      </c>
      <c r="B10" s="590" t="s">
        <v>895</v>
      </c>
      <c r="C10" s="591" t="s">
        <v>896</v>
      </c>
      <c r="D10" s="641">
        <f>'1-Баланс'!C94/'1-Баланс'!G79</f>
        <v>1.0657818409634081</v>
      </c>
    </row>
    <row r="11" spans="1:4" ht="63">
      <c r="A11" s="592">
        <v>7</v>
      </c>
      <c r="B11" s="590" t="s">
        <v>897</v>
      </c>
      <c r="C11" s="591" t="s">
        <v>965</v>
      </c>
      <c r="D11" s="641">
        <f>('1-Баланс'!C76+'1-Баланс'!C85+'1-Баланс'!C92)/'1-Баланс'!G79</f>
        <v>0.7946028725897394</v>
      </c>
    </row>
    <row r="12" spans="1:4" ht="47.25">
      <c r="A12" s="592">
        <v>8</v>
      </c>
      <c r="B12" s="590" t="s">
        <v>898</v>
      </c>
      <c r="C12" s="591" t="s">
        <v>966</v>
      </c>
      <c r="D12" s="641">
        <f>('1-Баланс'!C85+'1-Баланс'!C92)/'1-Баланс'!G79</f>
        <v>0.005893681694781539</v>
      </c>
    </row>
    <row r="13" spans="1:4" ht="31.5">
      <c r="A13" s="592">
        <v>9</v>
      </c>
      <c r="B13" s="590" t="s">
        <v>899</v>
      </c>
      <c r="C13" s="591" t="s">
        <v>900</v>
      </c>
      <c r="D13" s="641">
        <f>'1-Баланс'!C92/'1-Баланс'!G79</f>
        <v>0.005893681694781539</v>
      </c>
    </row>
    <row r="14" spans="1:4" ht="24" customHeight="1">
      <c r="A14" s="645" t="s">
        <v>901</v>
      </c>
      <c r="B14" s="643"/>
      <c r="C14" s="643"/>
      <c r="D14" s="644"/>
    </row>
    <row r="15" spans="1:4" ht="31.5">
      <c r="A15" s="592">
        <v>10</v>
      </c>
      <c r="B15" s="590" t="s">
        <v>915</v>
      </c>
      <c r="C15" s="591" t="s">
        <v>902</v>
      </c>
      <c r="D15" s="641">
        <f>'2-Отчет за доходите'!G16/('1-Баланс'!C20+'1-Баланс'!C21+'1-Баланс'!C22+'1-Баланс'!C28+'1-Баланс'!C65)</f>
        <v>0.12909105317378555</v>
      </c>
    </row>
    <row r="16" spans="1:4" ht="31.5">
      <c r="A16" s="648">
        <v>11</v>
      </c>
      <c r="B16" s="590" t="s">
        <v>901</v>
      </c>
      <c r="C16" s="591" t="s">
        <v>914</v>
      </c>
      <c r="D16" s="649">
        <f>'2-Отчет за доходите'!G16/('1-Баланс'!C95)</f>
        <v>0.06776018413244225</v>
      </c>
    </row>
    <row r="17" spans="1:4" ht="24" customHeight="1">
      <c r="A17" s="645" t="s">
        <v>904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903</v>
      </c>
      <c r="D18" s="641">
        <f>'1-Баланс'!G56/('1-Баланс'!G37+'1-Баланс'!G56)</f>
        <v>0.9309216192937123</v>
      </c>
    </row>
    <row r="19" spans="1:4" ht="31.5">
      <c r="A19" s="592">
        <v>13</v>
      </c>
      <c r="B19" s="590" t="s">
        <v>932</v>
      </c>
      <c r="C19" s="591" t="s">
        <v>905</v>
      </c>
      <c r="D19" s="641">
        <f>D4/D5</f>
        <v>34.971072319202</v>
      </c>
    </row>
    <row r="20" spans="1:4" ht="31.5">
      <c r="A20" s="592">
        <v>14</v>
      </c>
      <c r="B20" s="590" t="s">
        <v>906</v>
      </c>
      <c r="C20" s="591" t="s">
        <v>907</v>
      </c>
      <c r="D20" s="641">
        <f>D6/D5</f>
        <v>0.9721998835306842</v>
      </c>
    </row>
    <row r="21" spans="1:5" ht="15.75">
      <c r="A21" s="592">
        <v>15</v>
      </c>
      <c r="B21" s="590" t="s">
        <v>908</v>
      </c>
      <c r="C21" s="591" t="s">
        <v>909</v>
      </c>
      <c r="D21" s="678">
        <f>'2-Отчет за доходите'!C37+'2-Отчет за доходите'!C25</f>
        <v>291</v>
      </c>
      <c r="E21" s="698"/>
    </row>
    <row r="22" spans="1:4" ht="47.25">
      <c r="A22" s="592">
        <v>16</v>
      </c>
      <c r="B22" s="590" t="s">
        <v>912</v>
      </c>
      <c r="C22" s="591" t="s">
        <v>913</v>
      </c>
      <c r="D22" s="647">
        <f>D21/'1-Баланс'!G37</f>
        <v>0.1451371571072319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0.11031604054859868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126.33693693693694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813</v>
      </c>
      <c r="B1" s="77" t="s">
        <v>930</v>
      </c>
      <c r="C1" s="77" t="s">
        <v>814</v>
      </c>
      <c r="D1" s="104" t="s">
        <v>860</v>
      </c>
      <c r="E1" s="104" t="s">
        <v>861</v>
      </c>
      <c r="F1" s="104" t="s">
        <v>815</v>
      </c>
      <c r="G1" s="104" t="s">
        <v>816</v>
      </c>
      <c r="H1" s="104" t="s">
        <v>817</v>
      </c>
      <c r="N1" s="106" t="s">
        <v>820</v>
      </c>
    </row>
    <row r="2" spans="3:6" s="497" customFormat="1" ht="15.75">
      <c r="C2" s="580"/>
      <c r="F2" s="501" t="s">
        <v>850</v>
      </c>
    </row>
    <row r="3" spans="1:8" ht="15.75">
      <c r="A3" s="105" t="str">
        <f aca="true" t="shared" si="0" ref="A3:A34">pdeName</f>
        <v>ГИПС АД</v>
      </c>
      <c r="B3" s="105" t="str">
        <f aca="true" t="shared" si="1" ref="B3:B34">pdeBulstat</f>
        <v>815121745</v>
      </c>
      <c r="C3" s="581">
        <f aca="true" t="shared" si="2" ref="C3:C34">endDate</f>
        <v>43281</v>
      </c>
      <c r="D3" s="105" t="s">
        <v>24</v>
      </c>
      <c r="E3" s="105">
        <v>1</v>
      </c>
      <c r="F3" s="105" t="s">
        <v>23</v>
      </c>
      <c r="G3" s="105" t="s">
        <v>818</v>
      </c>
      <c r="H3" s="105">
        <f>'1-Баланс'!C12</f>
        <v>315</v>
      </c>
    </row>
    <row r="4" spans="1:8" ht="15.75">
      <c r="A4" s="105" t="str">
        <f t="shared" si="0"/>
        <v>ГИПС АД</v>
      </c>
      <c r="B4" s="105" t="str">
        <f t="shared" si="1"/>
        <v>815121745</v>
      </c>
      <c r="C4" s="581">
        <f t="shared" si="2"/>
        <v>43281</v>
      </c>
      <c r="D4" s="105" t="s">
        <v>28</v>
      </c>
      <c r="E4" s="105">
        <v>1</v>
      </c>
      <c r="F4" s="105" t="s">
        <v>27</v>
      </c>
      <c r="G4" s="105" t="s">
        <v>818</v>
      </c>
      <c r="H4" s="105">
        <f>'1-Баланс'!C13</f>
        <v>5412</v>
      </c>
    </row>
    <row r="5" spans="1:8" ht="15.75">
      <c r="A5" s="105" t="str">
        <f t="shared" si="0"/>
        <v>ГИПС АД</v>
      </c>
      <c r="B5" s="105" t="str">
        <f t="shared" si="1"/>
        <v>815121745</v>
      </c>
      <c r="C5" s="581">
        <f t="shared" si="2"/>
        <v>43281</v>
      </c>
      <c r="D5" s="105" t="s">
        <v>31</v>
      </c>
      <c r="E5" s="105">
        <v>1</v>
      </c>
      <c r="F5" s="105" t="s">
        <v>30</v>
      </c>
      <c r="G5" s="105" t="s">
        <v>818</v>
      </c>
      <c r="H5" s="105">
        <f>'1-Баланс'!C14</f>
        <v>9099</v>
      </c>
    </row>
    <row r="6" spans="1:8" ht="15.75">
      <c r="A6" s="105" t="str">
        <f t="shared" si="0"/>
        <v>ГИПС АД</v>
      </c>
      <c r="B6" s="105" t="str">
        <f t="shared" si="1"/>
        <v>815121745</v>
      </c>
      <c r="C6" s="581">
        <f t="shared" si="2"/>
        <v>43281</v>
      </c>
      <c r="D6" s="105" t="s">
        <v>35</v>
      </c>
      <c r="E6" s="105">
        <v>1</v>
      </c>
      <c r="F6" s="105" t="s">
        <v>34</v>
      </c>
      <c r="G6" s="105" t="s">
        <v>818</v>
      </c>
      <c r="H6" s="105">
        <f>'1-Баланс'!C15</f>
        <v>11162</v>
      </c>
    </row>
    <row r="7" spans="1:8" ht="15.75">
      <c r="A7" s="105" t="str">
        <f t="shared" si="0"/>
        <v>ГИПС АД</v>
      </c>
      <c r="B7" s="105" t="str">
        <f t="shared" si="1"/>
        <v>815121745</v>
      </c>
      <c r="C7" s="581">
        <f t="shared" si="2"/>
        <v>43281</v>
      </c>
      <c r="D7" s="105" t="s">
        <v>39</v>
      </c>
      <c r="E7" s="105">
        <v>1</v>
      </c>
      <c r="F7" s="105" t="s">
        <v>38</v>
      </c>
      <c r="G7" s="105" t="s">
        <v>818</v>
      </c>
      <c r="H7" s="105">
        <f>'1-Баланс'!C16</f>
        <v>100</v>
      </c>
    </row>
    <row r="8" spans="1:8" ht="15.75">
      <c r="A8" s="105" t="str">
        <f t="shared" si="0"/>
        <v>ГИПС АД</v>
      </c>
      <c r="B8" s="105" t="str">
        <f t="shared" si="1"/>
        <v>815121745</v>
      </c>
      <c r="C8" s="581">
        <f t="shared" si="2"/>
        <v>43281</v>
      </c>
      <c r="D8" s="105" t="s">
        <v>43</v>
      </c>
      <c r="E8" s="105">
        <v>1</v>
      </c>
      <c r="F8" s="105" t="s">
        <v>42</v>
      </c>
      <c r="G8" s="105" t="s">
        <v>818</v>
      </c>
      <c r="H8" s="105">
        <f>'1-Баланс'!C17</f>
        <v>2</v>
      </c>
    </row>
    <row r="9" spans="1:8" ht="15.75">
      <c r="A9" s="105" t="str">
        <f t="shared" si="0"/>
        <v>ГИПС АД</v>
      </c>
      <c r="B9" s="105" t="str">
        <f t="shared" si="1"/>
        <v>815121745</v>
      </c>
      <c r="C9" s="581">
        <f t="shared" si="2"/>
        <v>43281</v>
      </c>
      <c r="D9" s="105" t="s">
        <v>46</v>
      </c>
      <c r="E9" s="105">
        <v>1</v>
      </c>
      <c r="F9" s="105" t="s">
        <v>844</v>
      </c>
      <c r="G9" s="105" t="s">
        <v>818</v>
      </c>
      <c r="H9" s="105">
        <f>'1-Баланс'!C18</f>
        <v>73</v>
      </c>
    </row>
    <row r="10" spans="1:8" ht="15.75">
      <c r="A10" s="105" t="str">
        <f t="shared" si="0"/>
        <v>ГИПС АД</v>
      </c>
      <c r="B10" s="105" t="str">
        <f t="shared" si="1"/>
        <v>815121745</v>
      </c>
      <c r="C10" s="581">
        <f t="shared" si="2"/>
        <v>43281</v>
      </c>
      <c r="D10" s="105" t="s">
        <v>50</v>
      </c>
      <c r="E10" s="105">
        <v>1</v>
      </c>
      <c r="F10" s="105" t="s">
        <v>49</v>
      </c>
      <c r="G10" s="105" t="s">
        <v>818</v>
      </c>
      <c r="H10" s="105">
        <f>'1-Баланс'!C19</f>
        <v>6</v>
      </c>
    </row>
    <row r="11" spans="1:8" ht="15.75">
      <c r="A11" s="105" t="str">
        <f t="shared" si="0"/>
        <v>ГИПС АД</v>
      </c>
      <c r="B11" s="105" t="str">
        <f t="shared" si="1"/>
        <v>815121745</v>
      </c>
      <c r="C11" s="581">
        <f t="shared" si="2"/>
        <v>43281</v>
      </c>
      <c r="D11" s="105" t="s">
        <v>53</v>
      </c>
      <c r="E11" s="105">
        <v>1</v>
      </c>
      <c r="F11" s="105" t="s">
        <v>21</v>
      </c>
      <c r="G11" s="105" t="s">
        <v>818</v>
      </c>
      <c r="H11" s="105">
        <f>'1-Баланс'!C20</f>
        <v>26169</v>
      </c>
    </row>
    <row r="12" spans="1:8" ht="15.75">
      <c r="A12" s="105" t="str">
        <f t="shared" si="0"/>
        <v>ГИПС АД</v>
      </c>
      <c r="B12" s="105" t="str">
        <f t="shared" si="1"/>
        <v>815121745</v>
      </c>
      <c r="C12" s="581">
        <f t="shared" si="2"/>
        <v>43281</v>
      </c>
      <c r="D12" s="105" t="s">
        <v>57</v>
      </c>
      <c r="E12" s="105">
        <v>1</v>
      </c>
      <c r="F12" s="105" t="s">
        <v>56</v>
      </c>
      <c r="G12" s="105" t="s">
        <v>818</v>
      </c>
      <c r="H12" s="105">
        <f>'1-Баланс'!C21</f>
        <v>0</v>
      </c>
    </row>
    <row r="13" spans="1:8" ht="15.75">
      <c r="A13" s="105" t="str">
        <f t="shared" si="0"/>
        <v>ГИПС АД</v>
      </c>
      <c r="B13" s="105" t="str">
        <f t="shared" si="1"/>
        <v>815121745</v>
      </c>
      <c r="C13" s="581">
        <f t="shared" si="2"/>
        <v>43281</v>
      </c>
      <c r="D13" s="105" t="s">
        <v>61</v>
      </c>
      <c r="E13" s="105">
        <v>1</v>
      </c>
      <c r="F13" s="105" t="s">
        <v>60</v>
      </c>
      <c r="G13" s="105" t="s">
        <v>818</v>
      </c>
      <c r="H13" s="105">
        <f>'1-Баланс'!C22</f>
        <v>0</v>
      </c>
    </row>
    <row r="14" spans="1:8" ht="15.75">
      <c r="A14" s="105" t="str">
        <f t="shared" si="0"/>
        <v>ГИПС АД</v>
      </c>
      <c r="B14" s="105" t="str">
        <f t="shared" si="1"/>
        <v>815121745</v>
      </c>
      <c r="C14" s="581">
        <f t="shared" si="2"/>
        <v>43281</v>
      </c>
      <c r="D14" s="105" t="s">
        <v>68</v>
      </c>
      <c r="E14" s="105">
        <v>1</v>
      </c>
      <c r="F14" s="105" t="s">
        <v>67</v>
      </c>
      <c r="G14" s="105" t="s">
        <v>818</v>
      </c>
      <c r="H14" s="105">
        <f>'1-Баланс'!C24</f>
        <v>0</v>
      </c>
    </row>
    <row r="15" spans="1:8" ht="15.75">
      <c r="A15" s="105" t="str">
        <f t="shared" si="0"/>
        <v>ГИПС АД</v>
      </c>
      <c r="B15" s="105" t="str">
        <f t="shared" si="1"/>
        <v>815121745</v>
      </c>
      <c r="C15" s="581">
        <f t="shared" si="2"/>
        <v>43281</v>
      </c>
      <c r="D15" s="105" t="s">
        <v>72</v>
      </c>
      <c r="E15" s="105">
        <v>1</v>
      </c>
      <c r="F15" s="105" t="s">
        <v>71</v>
      </c>
      <c r="G15" s="105" t="s">
        <v>818</v>
      </c>
      <c r="H15" s="105">
        <f>'1-Баланс'!C25</f>
        <v>1</v>
      </c>
    </row>
    <row r="16" spans="1:8" ht="15.75">
      <c r="A16" s="105" t="str">
        <f t="shared" si="0"/>
        <v>ГИПС АД</v>
      </c>
      <c r="B16" s="105" t="str">
        <f t="shared" si="1"/>
        <v>815121745</v>
      </c>
      <c r="C16" s="581">
        <f t="shared" si="2"/>
        <v>43281</v>
      </c>
      <c r="D16" s="105" t="s">
        <v>76</v>
      </c>
      <c r="E16" s="105">
        <v>1</v>
      </c>
      <c r="F16" s="105" t="s">
        <v>75</v>
      </c>
      <c r="G16" s="105" t="s">
        <v>818</v>
      </c>
      <c r="H16" s="105">
        <f>'1-Баланс'!C26</f>
        <v>0</v>
      </c>
    </row>
    <row r="17" spans="1:8" ht="15.75">
      <c r="A17" s="105" t="str">
        <f t="shared" si="0"/>
        <v>ГИПС АД</v>
      </c>
      <c r="B17" s="105" t="str">
        <f t="shared" si="1"/>
        <v>815121745</v>
      </c>
      <c r="C17" s="581">
        <f t="shared" si="2"/>
        <v>43281</v>
      </c>
      <c r="D17" s="105" t="s">
        <v>80</v>
      </c>
      <c r="E17" s="105">
        <v>1</v>
      </c>
      <c r="F17" s="105" t="s">
        <v>79</v>
      </c>
      <c r="G17" s="105" t="s">
        <v>818</v>
      </c>
      <c r="H17" s="105">
        <f>'1-Баланс'!C27</f>
        <v>0</v>
      </c>
    </row>
    <row r="18" spans="1:8" ht="15.75">
      <c r="A18" s="105" t="str">
        <f t="shared" si="0"/>
        <v>ГИПС АД</v>
      </c>
      <c r="B18" s="105" t="str">
        <f t="shared" si="1"/>
        <v>815121745</v>
      </c>
      <c r="C18" s="581">
        <f t="shared" si="2"/>
        <v>43281</v>
      </c>
      <c r="D18" s="105" t="s">
        <v>83</v>
      </c>
      <c r="E18" s="105">
        <v>1</v>
      </c>
      <c r="F18" s="105" t="s">
        <v>64</v>
      </c>
      <c r="G18" s="105" t="s">
        <v>818</v>
      </c>
      <c r="H18" s="105">
        <f>'1-Баланс'!C28</f>
        <v>1</v>
      </c>
    </row>
    <row r="19" spans="1:8" ht="15.75">
      <c r="A19" s="105" t="str">
        <f t="shared" si="0"/>
        <v>ГИПС АД</v>
      </c>
      <c r="B19" s="105" t="str">
        <f t="shared" si="1"/>
        <v>815121745</v>
      </c>
      <c r="C19" s="581">
        <f t="shared" si="2"/>
        <v>43281</v>
      </c>
      <c r="D19" s="105" t="s">
        <v>92</v>
      </c>
      <c r="E19" s="105">
        <v>1</v>
      </c>
      <c r="F19" s="105" t="s">
        <v>91</v>
      </c>
      <c r="G19" s="105" t="s">
        <v>818</v>
      </c>
      <c r="H19" s="105">
        <f>'1-Баланс'!C31</f>
        <v>0</v>
      </c>
    </row>
    <row r="20" spans="1:8" ht="15.75">
      <c r="A20" s="105" t="str">
        <f t="shared" si="0"/>
        <v>ГИПС АД</v>
      </c>
      <c r="B20" s="105" t="str">
        <f t="shared" si="1"/>
        <v>815121745</v>
      </c>
      <c r="C20" s="581">
        <f t="shared" si="2"/>
        <v>43281</v>
      </c>
      <c r="D20" s="105" t="s">
        <v>96</v>
      </c>
      <c r="E20" s="105">
        <v>1</v>
      </c>
      <c r="F20" s="105" t="s">
        <v>95</v>
      </c>
      <c r="G20" s="105" t="s">
        <v>818</v>
      </c>
      <c r="H20" s="105">
        <f>'1-Баланс'!C32</f>
        <v>0</v>
      </c>
    </row>
    <row r="21" spans="1:8" ht="15.75">
      <c r="A21" s="105" t="str">
        <f t="shared" si="0"/>
        <v>ГИПС АД</v>
      </c>
      <c r="B21" s="105" t="str">
        <f t="shared" si="1"/>
        <v>815121745</v>
      </c>
      <c r="C21" s="581">
        <f t="shared" si="2"/>
        <v>43281</v>
      </c>
      <c r="D21" s="105" t="s">
        <v>100</v>
      </c>
      <c r="E21" s="105">
        <v>1</v>
      </c>
      <c r="F21" s="105" t="s">
        <v>88</v>
      </c>
      <c r="G21" s="105" t="s">
        <v>818</v>
      </c>
      <c r="H21" s="105">
        <f>'1-Баланс'!C33</f>
        <v>0</v>
      </c>
    </row>
    <row r="22" spans="1:8" ht="15.75">
      <c r="A22" s="105" t="str">
        <f t="shared" si="0"/>
        <v>ГИПС АД</v>
      </c>
      <c r="B22" s="105" t="str">
        <f t="shared" si="1"/>
        <v>815121745</v>
      </c>
      <c r="C22" s="581">
        <f t="shared" si="2"/>
        <v>43281</v>
      </c>
      <c r="D22" s="105" t="s">
        <v>107</v>
      </c>
      <c r="E22" s="105">
        <v>1</v>
      </c>
      <c r="F22" s="105" t="s">
        <v>106</v>
      </c>
      <c r="G22" s="105" t="s">
        <v>818</v>
      </c>
      <c r="H22" s="105">
        <f>'1-Баланс'!C35</f>
        <v>0</v>
      </c>
    </row>
    <row r="23" spans="1:8" ht="15.75">
      <c r="A23" s="105" t="str">
        <f t="shared" si="0"/>
        <v>ГИПС АД</v>
      </c>
      <c r="B23" s="105" t="str">
        <f t="shared" si="1"/>
        <v>815121745</v>
      </c>
      <c r="C23" s="581">
        <f t="shared" si="2"/>
        <v>43281</v>
      </c>
      <c r="D23" s="105" t="s">
        <v>109</v>
      </c>
      <c r="E23" s="105">
        <v>1</v>
      </c>
      <c r="F23" s="105" t="s">
        <v>108</v>
      </c>
      <c r="G23" s="105" t="s">
        <v>818</v>
      </c>
      <c r="H23" s="105">
        <f>'1-Баланс'!C36</f>
        <v>0</v>
      </c>
    </row>
    <row r="24" spans="1:8" ht="15.75">
      <c r="A24" s="105" t="str">
        <f t="shared" si="0"/>
        <v>ГИПС АД</v>
      </c>
      <c r="B24" s="105" t="str">
        <f t="shared" si="1"/>
        <v>815121745</v>
      </c>
      <c r="C24" s="581">
        <f t="shared" si="2"/>
        <v>43281</v>
      </c>
      <c r="D24" s="105" t="s">
        <v>111</v>
      </c>
      <c r="E24" s="105">
        <v>1</v>
      </c>
      <c r="F24" s="105" t="s">
        <v>110</v>
      </c>
      <c r="G24" s="105" t="s">
        <v>818</v>
      </c>
      <c r="H24" s="105">
        <f>'1-Баланс'!C37</f>
        <v>0</v>
      </c>
    </row>
    <row r="25" spans="1:8" ht="15.75">
      <c r="A25" s="105" t="str">
        <f t="shared" si="0"/>
        <v>ГИПС АД</v>
      </c>
      <c r="B25" s="105" t="str">
        <f t="shared" si="1"/>
        <v>815121745</v>
      </c>
      <c r="C25" s="581">
        <f t="shared" si="2"/>
        <v>43281</v>
      </c>
      <c r="D25" s="105" t="s">
        <v>114</v>
      </c>
      <c r="E25" s="105">
        <v>1</v>
      </c>
      <c r="F25" s="105" t="s">
        <v>113</v>
      </c>
      <c r="G25" s="105" t="s">
        <v>818</v>
      </c>
      <c r="H25" s="105">
        <f>'1-Баланс'!C38</f>
        <v>0</v>
      </c>
    </row>
    <row r="26" spans="1:8" ht="15.75">
      <c r="A26" s="105" t="str">
        <f t="shared" si="0"/>
        <v>ГИПС АД</v>
      </c>
      <c r="B26" s="105" t="str">
        <f t="shared" si="1"/>
        <v>815121745</v>
      </c>
      <c r="C26" s="581">
        <f t="shared" si="2"/>
        <v>43281</v>
      </c>
      <c r="D26" s="105" t="s">
        <v>116</v>
      </c>
      <c r="E26" s="105">
        <v>1</v>
      </c>
      <c r="F26" s="105" t="s">
        <v>115</v>
      </c>
      <c r="G26" s="105" t="s">
        <v>818</v>
      </c>
      <c r="H26" s="105">
        <f>'1-Баланс'!C39</f>
        <v>0</v>
      </c>
    </row>
    <row r="27" spans="1:8" ht="15.75">
      <c r="A27" s="105" t="str">
        <f t="shared" si="0"/>
        <v>ГИПС АД</v>
      </c>
      <c r="B27" s="105" t="str">
        <f t="shared" si="1"/>
        <v>815121745</v>
      </c>
      <c r="C27" s="581">
        <f t="shared" si="2"/>
        <v>43281</v>
      </c>
      <c r="D27" s="105" t="s">
        <v>118</v>
      </c>
      <c r="E27" s="105">
        <v>1</v>
      </c>
      <c r="F27" s="105" t="s">
        <v>117</v>
      </c>
      <c r="G27" s="105" t="s">
        <v>818</v>
      </c>
      <c r="H27" s="105">
        <f>'1-Баланс'!C40</f>
        <v>0</v>
      </c>
    </row>
    <row r="28" spans="1:8" ht="15.75">
      <c r="A28" s="105" t="str">
        <f t="shared" si="0"/>
        <v>ГИПС АД</v>
      </c>
      <c r="B28" s="105" t="str">
        <f t="shared" si="1"/>
        <v>815121745</v>
      </c>
      <c r="C28" s="581">
        <f t="shared" si="2"/>
        <v>43281</v>
      </c>
      <c r="D28" s="105" t="s">
        <v>122</v>
      </c>
      <c r="E28" s="105">
        <v>1</v>
      </c>
      <c r="F28" s="105" t="s">
        <v>121</v>
      </c>
      <c r="G28" s="105" t="s">
        <v>818</v>
      </c>
      <c r="H28" s="105">
        <f>'1-Баланс'!C41</f>
        <v>0</v>
      </c>
    </row>
    <row r="29" spans="1:8" ht="15.75">
      <c r="A29" s="105" t="str">
        <f t="shared" si="0"/>
        <v>ГИПС АД</v>
      </c>
      <c r="B29" s="105" t="str">
        <f t="shared" si="1"/>
        <v>815121745</v>
      </c>
      <c r="C29" s="581">
        <f t="shared" si="2"/>
        <v>43281</v>
      </c>
      <c r="D29" s="105" t="s">
        <v>124</v>
      </c>
      <c r="E29" s="105">
        <v>1</v>
      </c>
      <c r="F29" s="105" t="s">
        <v>123</v>
      </c>
      <c r="G29" s="105" t="s">
        <v>818</v>
      </c>
      <c r="H29" s="105">
        <f>'1-Баланс'!C42</f>
        <v>0</v>
      </c>
    </row>
    <row r="30" spans="1:8" ht="15.75">
      <c r="A30" s="105" t="str">
        <f t="shared" si="0"/>
        <v>ГИПС АД</v>
      </c>
      <c r="B30" s="105" t="str">
        <f t="shared" si="1"/>
        <v>815121745</v>
      </c>
      <c r="C30" s="581">
        <f t="shared" si="2"/>
        <v>43281</v>
      </c>
      <c r="D30" s="105" t="s">
        <v>127</v>
      </c>
      <c r="E30" s="105">
        <v>1</v>
      </c>
      <c r="F30" s="105" t="s">
        <v>126</v>
      </c>
      <c r="G30" s="105" t="s">
        <v>818</v>
      </c>
      <c r="H30" s="105">
        <f>'1-Баланс'!C43</f>
        <v>0</v>
      </c>
    </row>
    <row r="31" spans="1:8" ht="15.75">
      <c r="A31" s="105" t="str">
        <f t="shared" si="0"/>
        <v>ГИПС АД</v>
      </c>
      <c r="B31" s="105" t="str">
        <f t="shared" si="1"/>
        <v>815121745</v>
      </c>
      <c r="C31" s="581">
        <f t="shared" si="2"/>
        <v>43281</v>
      </c>
      <c r="D31" s="105" t="s">
        <v>130</v>
      </c>
      <c r="E31" s="105">
        <v>1</v>
      </c>
      <c r="F31" s="105" t="s">
        <v>129</v>
      </c>
      <c r="G31" s="105" t="s">
        <v>818</v>
      </c>
      <c r="H31" s="105">
        <f>'1-Баланс'!C44</f>
        <v>0</v>
      </c>
    </row>
    <row r="32" spans="1:8" ht="15.75">
      <c r="A32" s="105" t="str">
        <f t="shared" si="0"/>
        <v>ГИПС АД</v>
      </c>
      <c r="B32" s="105" t="str">
        <f t="shared" si="1"/>
        <v>815121745</v>
      </c>
      <c r="C32" s="581">
        <f t="shared" si="2"/>
        <v>43281</v>
      </c>
      <c r="D32" s="105" t="s">
        <v>134</v>
      </c>
      <c r="E32" s="105">
        <v>1</v>
      </c>
      <c r="F32" s="105" t="s">
        <v>133</v>
      </c>
      <c r="G32" s="105" t="s">
        <v>818</v>
      </c>
      <c r="H32" s="105">
        <f>'1-Баланс'!C45</f>
        <v>0</v>
      </c>
    </row>
    <row r="33" spans="1:8" ht="15.75">
      <c r="A33" s="105" t="str">
        <f t="shared" si="0"/>
        <v>ГИПС АД</v>
      </c>
      <c r="B33" s="105" t="str">
        <f t="shared" si="1"/>
        <v>815121745</v>
      </c>
      <c r="C33" s="581">
        <f t="shared" si="2"/>
        <v>43281</v>
      </c>
      <c r="D33" s="105" t="s">
        <v>138</v>
      </c>
      <c r="E33" s="105">
        <v>1</v>
      </c>
      <c r="F33" s="105" t="s">
        <v>137</v>
      </c>
      <c r="G33" s="105" t="s">
        <v>818</v>
      </c>
      <c r="H33" s="105">
        <f>'1-Баланс'!C46</f>
        <v>0</v>
      </c>
    </row>
    <row r="34" spans="1:8" ht="15.75">
      <c r="A34" s="105" t="str">
        <f t="shared" si="0"/>
        <v>ГИПС АД</v>
      </c>
      <c r="B34" s="105" t="str">
        <f t="shared" si="1"/>
        <v>815121745</v>
      </c>
      <c r="C34" s="581">
        <f t="shared" si="2"/>
        <v>43281</v>
      </c>
      <c r="D34" s="105" t="s">
        <v>145</v>
      </c>
      <c r="E34" s="105">
        <v>1</v>
      </c>
      <c r="F34" s="105" t="s">
        <v>144</v>
      </c>
      <c r="G34" s="105" t="s">
        <v>818</v>
      </c>
      <c r="H34" s="105">
        <f>'1-Баланс'!C48</f>
        <v>0</v>
      </c>
    </row>
    <row r="35" spans="1:8" ht="15.75">
      <c r="A35" s="105" t="str">
        <f aca="true" t="shared" si="3" ref="A35:A66">pdeName</f>
        <v>ГИПС АД</v>
      </c>
      <c r="B35" s="105" t="str">
        <f aca="true" t="shared" si="4" ref="B35:B66">pdeBulstat</f>
        <v>815121745</v>
      </c>
      <c r="C35" s="581">
        <f aca="true" t="shared" si="5" ref="C35:C66">endDate</f>
        <v>43281</v>
      </c>
      <c r="D35" s="105" t="s">
        <v>149</v>
      </c>
      <c r="E35" s="105">
        <v>1</v>
      </c>
      <c r="F35" s="105" t="s">
        <v>148</v>
      </c>
      <c r="G35" s="105" t="s">
        <v>818</v>
      </c>
      <c r="H35" s="105">
        <f>'1-Баланс'!C49</f>
        <v>0</v>
      </c>
    </row>
    <row r="36" spans="1:8" ht="15.75">
      <c r="A36" s="105" t="str">
        <f t="shared" si="3"/>
        <v>ГИПС АД</v>
      </c>
      <c r="B36" s="105" t="str">
        <f t="shared" si="4"/>
        <v>815121745</v>
      </c>
      <c r="C36" s="581">
        <f t="shared" si="5"/>
        <v>43281</v>
      </c>
      <c r="D36" s="105" t="s">
        <v>153</v>
      </c>
      <c r="E36" s="105">
        <v>1</v>
      </c>
      <c r="F36" s="105" t="s">
        <v>152</v>
      </c>
      <c r="G36" s="105" t="s">
        <v>818</v>
      </c>
      <c r="H36" s="105">
        <f>'1-Баланс'!C50</f>
        <v>0</v>
      </c>
    </row>
    <row r="37" spans="1:8" ht="15.75">
      <c r="A37" s="105" t="str">
        <f t="shared" si="3"/>
        <v>ГИПС АД</v>
      </c>
      <c r="B37" s="105" t="str">
        <f t="shared" si="4"/>
        <v>815121745</v>
      </c>
      <c r="C37" s="581">
        <f t="shared" si="5"/>
        <v>43281</v>
      </c>
      <c r="D37" s="105" t="s">
        <v>155</v>
      </c>
      <c r="E37" s="105">
        <v>1</v>
      </c>
      <c r="F37" s="105" t="s">
        <v>79</v>
      </c>
      <c r="G37" s="105" t="s">
        <v>818</v>
      </c>
      <c r="H37" s="105">
        <f>'1-Баланс'!C51</f>
        <v>0</v>
      </c>
    </row>
    <row r="38" spans="1:8" ht="15.75">
      <c r="A38" s="105" t="str">
        <f t="shared" si="3"/>
        <v>ГИПС АД</v>
      </c>
      <c r="B38" s="105" t="str">
        <f t="shared" si="4"/>
        <v>815121745</v>
      </c>
      <c r="C38" s="581">
        <f t="shared" si="5"/>
        <v>43281</v>
      </c>
      <c r="D38" s="105" t="s">
        <v>157</v>
      </c>
      <c r="E38" s="105">
        <v>1</v>
      </c>
      <c r="F38" s="105" t="s">
        <v>103</v>
      </c>
      <c r="G38" s="105" t="s">
        <v>818</v>
      </c>
      <c r="H38" s="105">
        <f>'1-Баланс'!C52</f>
        <v>0</v>
      </c>
    </row>
    <row r="39" spans="1:8" ht="15.75">
      <c r="A39" s="105" t="str">
        <f t="shared" si="3"/>
        <v>ГИПС АД</v>
      </c>
      <c r="B39" s="105" t="str">
        <f t="shared" si="4"/>
        <v>815121745</v>
      </c>
      <c r="C39" s="581">
        <f t="shared" si="5"/>
        <v>43281</v>
      </c>
      <c r="D39" s="105" t="s">
        <v>163</v>
      </c>
      <c r="E39" s="105">
        <v>1</v>
      </c>
      <c r="F39" s="105" t="s">
        <v>162</v>
      </c>
      <c r="G39" s="105" t="s">
        <v>818</v>
      </c>
      <c r="H39" s="105">
        <f>'1-Баланс'!C54</f>
        <v>0</v>
      </c>
    </row>
    <row r="40" spans="1:8" ht="15.75">
      <c r="A40" s="105" t="str">
        <f t="shared" si="3"/>
        <v>ГИПС АД</v>
      </c>
      <c r="B40" s="105" t="str">
        <f t="shared" si="4"/>
        <v>815121745</v>
      </c>
      <c r="C40" s="581">
        <f t="shared" si="5"/>
        <v>43281</v>
      </c>
      <c r="D40" s="105" t="s">
        <v>167</v>
      </c>
      <c r="E40" s="105">
        <v>1</v>
      </c>
      <c r="F40" s="105" t="s">
        <v>166</v>
      </c>
      <c r="G40" s="105" t="s">
        <v>818</v>
      </c>
      <c r="H40" s="105">
        <f>'1-Баланс'!C55</f>
        <v>20</v>
      </c>
    </row>
    <row r="41" spans="1:8" ht="15.75">
      <c r="A41" s="105" t="str">
        <f t="shared" si="3"/>
        <v>ГИПС АД</v>
      </c>
      <c r="B41" s="105" t="str">
        <f t="shared" si="4"/>
        <v>815121745</v>
      </c>
      <c r="C41" s="581">
        <f t="shared" si="5"/>
        <v>43281</v>
      </c>
      <c r="D41" s="105" t="s">
        <v>171</v>
      </c>
      <c r="E41" s="105">
        <v>1</v>
      </c>
      <c r="F41" s="105" t="s">
        <v>19</v>
      </c>
      <c r="G41" s="105" t="s">
        <v>818</v>
      </c>
      <c r="H41" s="105">
        <f>'1-Баланс'!C56</f>
        <v>26190</v>
      </c>
    </row>
    <row r="42" spans="1:8" ht="15.75">
      <c r="A42" s="105" t="str">
        <f t="shared" si="3"/>
        <v>ГИПС АД</v>
      </c>
      <c r="B42" s="105" t="str">
        <f t="shared" si="4"/>
        <v>815121745</v>
      </c>
      <c r="C42" s="581">
        <f t="shared" si="5"/>
        <v>43281</v>
      </c>
      <c r="D42" s="105" t="s">
        <v>177</v>
      </c>
      <c r="E42" s="105">
        <v>1</v>
      </c>
      <c r="F42" s="105" t="s">
        <v>176</v>
      </c>
      <c r="G42" s="105" t="s">
        <v>818</v>
      </c>
      <c r="H42" s="105">
        <f>'1-Баланс'!C59</f>
        <v>697</v>
      </c>
    </row>
    <row r="43" spans="1:8" ht="15.75">
      <c r="A43" s="105" t="str">
        <f t="shared" si="3"/>
        <v>ГИПС АД</v>
      </c>
      <c r="B43" s="105" t="str">
        <f t="shared" si="4"/>
        <v>815121745</v>
      </c>
      <c r="C43" s="581">
        <f t="shared" si="5"/>
        <v>43281</v>
      </c>
      <c r="D43" s="105" t="s">
        <v>179</v>
      </c>
      <c r="E43" s="105">
        <v>1</v>
      </c>
      <c r="F43" s="105" t="s">
        <v>178</v>
      </c>
      <c r="G43" s="105" t="s">
        <v>818</v>
      </c>
      <c r="H43" s="105">
        <f>'1-Баланс'!C60</f>
        <v>72</v>
      </c>
    </row>
    <row r="44" spans="1:8" ht="15.75">
      <c r="A44" s="105" t="str">
        <f t="shared" si="3"/>
        <v>ГИПС АД</v>
      </c>
      <c r="B44" s="105" t="str">
        <f t="shared" si="4"/>
        <v>815121745</v>
      </c>
      <c r="C44" s="581">
        <f t="shared" si="5"/>
        <v>43281</v>
      </c>
      <c r="D44" s="105" t="s">
        <v>183</v>
      </c>
      <c r="E44" s="105">
        <v>1</v>
      </c>
      <c r="F44" s="105" t="s">
        <v>182</v>
      </c>
      <c r="G44" s="105" t="s">
        <v>818</v>
      </c>
      <c r="H44" s="105">
        <f>'1-Баланс'!C61</f>
        <v>401</v>
      </c>
    </row>
    <row r="45" spans="1:8" ht="15.75">
      <c r="A45" s="105" t="str">
        <f t="shared" si="3"/>
        <v>ГИПС АД</v>
      </c>
      <c r="B45" s="105" t="str">
        <f t="shared" si="4"/>
        <v>815121745</v>
      </c>
      <c r="C45" s="581">
        <f t="shared" si="5"/>
        <v>43281</v>
      </c>
      <c r="D45" s="105" t="s">
        <v>187</v>
      </c>
      <c r="E45" s="105">
        <v>1</v>
      </c>
      <c r="F45" s="105" t="s">
        <v>186</v>
      </c>
      <c r="G45" s="105" t="s">
        <v>818</v>
      </c>
      <c r="H45" s="105">
        <f>'1-Баланс'!C62</f>
        <v>131</v>
      </c>
    </row>
    <row r="46" spans="1:8" ht="15.75">
      <c r="A46" s="105" t="str">
        <f t="shared" si="3"/>
        <v>ГИПС АД</v>
      </c>
      <c r="B46" s="105" t="str">
        <f t="shared" si="4"/>
        <v>815121745</v>
      </c>
      <c r="C46" s="581">
        <f t="shared" si="5"/>
        <v>43281</v>
      </c>
      <c r="D46" s="105" t="s">
        <v>191</v>
      </c>
      <c r="E46" s="105">
        <v>1</v>
      </c>
      <c r="F46" s="105" t="s">
        <v>190</v>
      </c>
      <c r="G46" s="105" t="s">
        <v>818</v>
      </c>
      <c r="H46" s="105">
        <f>'1-Баланс'!C63</f>
        <v>0</v>
      </c>
    </row>
    <row r="47" spans="1:8" ht="15.75">
      <c r="A47" s="105" t="str">
        <f t="shared" si="3"/>
        <v>ГИПС АД</v>
      </c>
      <c r="B47" s="105" t="str">
        <f t="shared" si="4"/>
        <v>815121745</v>
      </c>
      <c r="C47" s="581">
        <f t="shared" si="5"/>
        <v>43281</v>
      </c>
      <c r="D47" s="105" t="s">
        <v>195</v>
      </c>
      <c r="E47" s="105">
        <v>1</v>
      </c>
      <c r="F47" s="105" t="s">
        <v>194</v>
      </c>
      <c r="G47" s="105" t="s">
        <v>818</v>
      </c>
      <c r="H47" s="105">
        <f>'1-Баланс'!C64</f>
        <v>10386</v>
      </c>
    </row>
    <row r="48" spans="1:8" ht="15.75">
      <c r="A48" s="105" t="str">
        <f t="shared" si="3"/>
        <v>ГИПС АД</v>
      </c>
      <c r="B48" s="105" t="str">
        <f t="shared" si="4"/>
        <v>815121745</v>
      </c>
      <c r="C48" s="581">
        <f t="shared" si="5"/>
        <v>43281</v>
      </c>
      <c r="D48" s="105" t="s">
        <v>198</v>
      </c>
      <c r="E48" s="105">
        <v>1</v>
      </c>
      <c r="F48" s="105" t="s">
        <v>174</v>
      </c>
      <c r="G48" s="105" t="s">
        <v>818</v>
      </c>
      <c r="H48" s="105">
        <f>'1-Баланс'!C65</f>
        <v>11687</v>
      </c>
    </row>
    <row r="49" spans="1:8" ht="15.75">
      <c r="A49" s="105" t="str">
        <f t="shared" si="3"/>
        <v>ГИПС АД</v>
      </c>
      <c r="B49" s="105" t="str">
        <f t="shared" si="4"/>
        <v>815121745</v>
      </c>
      <c r="C49" s="581">
        <f t="shared" si="5"/>
        <v>43281</v>
      </c>
      <c r="D49" s="105" t="s">
        <v>207</v>
      </c>
      <c r="E49" s="105">
        <v>1</v>
      </c>
      <c r="F49" s="105" t="s">
        <v>206</v>
      </c>
      <c r="G49" s="105" t="s">
        <v>818</v>
      </c>
      <c r="H49" s="105">
        <f>'1-Баланс'!C68</f>
        <v>0</v>
      </c>
    </row>
    <row r="50" spans="1:8" ht="15.75">
      <c r="A50" s="105" t="str">
        <f t="shared" si="3"/>
        <v>ГИПС АД</v>
      </c>
      <c r="B50" s="105" t="str">
        <f t="shared" si="4"/>
        <v>815121745</v>
      </c>
      <c r="C50" s="581">
        <f t="shared" si="5"/>
        <v>43281</v>
      </c>
      <c r="D50" s="105" t="s">
        <v>211</v>
      </c>
      <c r="E50" s="105">
        <v>1</v>
      </c>
      <c r="F50" s="105" t="s">
        <v>210</v>
      </c>
      <c r="G50" s="105" t="s">
        <v>818</v>
      </c>
      <c r="H50" s="105">
        <f>'1-Баланс'!C69</f>
        <v>1283</v>
      </c>
    </row>
    <row r="51" spans="1:8" ht="15.75">
      <c r="A51" s="105" t="str">
        <f t="shared" si="3"/>
        <v>ГИПС АД</v>
      </c>
      <c r="B51" s="105" t="str">
        <f t="shared" si="4"/>
        <v>815121745</v>
      </c>
      <c r="C51" s="581">
        <f t="shared" si="5"/>
        <v>43281</v>
      </c>
      <c r="D51" s="105" t="s">
        <v>215</v>
      </c>
      <c r="E51" s="105">
        <v>1</v>
      </c>
      <c r="F51" s="105" t="s">
        <v>214</v>
      </c>
      <c r="G51" s="105" t="s">
        <v>818</v>
      </c>
      <c r="H51" s="105">
        <f>'1-Баланс'!C70</f>
        <v>12</v>
      </c>
    </row>
    <row r="52" spans="1:8" ht="15.75">
      <c r="A52" s="105" t="str">
        <f t="shared" si="3"/>
        <v>ГИПС АД</v>
      </c>
      <c r="B52" s="105" t="str">
        <f t="shared" si="4"/>
        <v>815121745</v>
      </c>
      <c r="C52" s="581">
        <f t="shared" si="5"/>
        <v>43281</v>
      </c>
      <c r="D52" s="105" t="s">
        <v>218</v>
      </c>
      <c r="E52" s="105">
        <v>1</v>
      </c>
      <c r="F52" s="105" t="s">
        <v>217</v>
      </c>
      <c r="G52" s="105" t="s">
        <v>818</v>
      </c>
      <c r="H52" s="105">
        <f>'1-Баланс'!C71</f>
        <v>28080</v>
      </c>
    </row>
    <row r="53" spans="1:8" ht="15.75">
      <c r="A53" s="105" t="str">
        <f t="shared" si="3"/>
        <v>ГИПС АД</v>
      </c>
      <c r="B53" s="105" t="str">
        <f t="shared" si="4"/>
        <v>815121745</v>
      </c>
      <c r="C53" s="581">
        <f t="shared" si="5"/>
        <v>43281</v>
      </c>
      <c r="D53" s="105" t="s">
        <v>222</v>
      </c>
      <c r="E53" s="105">
        <v>1</v>
      </c>
      <c r="F53" s="105" t="s">
        <v>221</v>
      </c>
      <c r="G53" s="105" t="s">
        <v>818</v>
      </c>
      <c r="H53" s="105">
        <f>'1-Баланс'!C72</f>
        <v>3</v>
      </c>
    </row>
    <row r="54" spans="1:8" ht="15.75">
      <c r="A54" s="105" t="str">
        <f t="shared" si="3"/>
        <v>ГИПС АД</v>
      </c>
      <c r="B54" s="105" t="str">
        <f t="shared" si="4"/>
        <v>815121745</v>
      </c>
      <c r="C54" s="581">
        <f t="shared" si="5"/>
        <v>43281</v>
      </c>
      <c r="D54" s="105" t="s">
        <v>225</v>
      </c>
      <c r="E54" s="105">
        <v>1</v>
      </c>
      <c r="F54" s="105" t="s">
        <v>224</v>
      </c>
      <c r="G54" s="105" t="s">
        <v>818</v>
      </c>
      <c r="H54" s="105">
        <f>'1-Баланс'!C73</f>
        <v>0</v>
      </c>
    </row>
    <row r="55" spans="1:8" ht="15.75">
      <c r="A55" s="105" t="str">
        <f t="shared" si="3"/>
        <v>ГИПС АД</v>
      </c>
      <c r="B55" s="105" t="str">
        <f t="shared" si="4"/>
        <v>815121745</v>
      </c>
      <c r="C55" s="581">
        <f t="shared" si="5"/>
        <v>43281</v>
      </c>
      <c r="D55" s="105" t="s">
        <v>227</v>
      </c>
      <c r="E55" s="105">
        <v>1</v>
      </c>
      <c r="F55" s="105" t="s">
        <v>226</v>
      </c>
      <c r="G55" s="105" t="s">
        <v>818</v>
      </c>
      <c r="H55" s="105">
        <f>'1-Баланс'!C74</f>
        <v>0</v>
      </c>
    </row>
    <row r="56" spans="1:8" ht="15.75">
      <c r="A56" s="105" t="str">
        <f t="shared" si="3"/>
        <v>ГИПС АД</v>
      </c>
      <c r="B56" s="105" t="str">
        <f t="shared" si="4"/>
        <v>815121745</v>
      </c>
      <c r="C56" s="581">
        <f t="shared" si="5"/>
        <v>43281</v>
      </c>
      <c r="D56" s="105" t="s">
        <v>229</v>
      </c>
      <c r="E56" s="105">
        <v>1</v>
      </c>
      <c r="F56" s="105" t="s">
        <v>228</v>
      </c>
      <c r="G56" s="105" t="s">
        <v>818</v>
      </c>
      <c r="H56" s="105">
        <f>'1-Баланс'!C75</f>
        <v>4613</v>
      </c>
    </row>
    <row r="57" spans="1:8" ht="15.75">
      <c r="A57" s="105" t="str">
        <f t="shared" si="3"/>
        <v>ГИПС АД</v>
      </c>
      <c r="B57" s="105" t="str">
        <f t="shared" si="4"/>
        <v>815121745</v>
      </c>
      <c r="C57" s="581">
        <f t="shared" si="5"/>
        <v>43281</v>
      </c>
      <c r="D57" s="105" t="s">
        <v>232</v>
      </c>
      <c r="E57" s="105">
        <v>1</v>
      </c>
      <c r="F57" s="105" t="s">
        <v>203</v>
      </c>
      <c r="G57" s="105" t="s">
        <v>818</v>
      </c>
      <c r="H57" s="105">
        <f>'1-Баланс'!C76</f>
        <v>33991</v>
      </c>
    </row>
    <row r="58" spans="1:8" ht="15.75">
      <c r="A58" s="105" t="str">
        <f t="shared" si="3"/>
        <v>ГИПС АД</v>
      </c>
      <c r="B58" s="105" t="str">
        <f t="shared" si="4"/>
        <v>815121745</v>
      </c>
      <c r="C58" s="581">
        <f t="shared" si="5"/>
        <v>43281</v>
      </c>
      <c r="D58" s="105" t="s">
        <v>238</v>
      </c>
      <c r="E58" s="105">
        <v>1</v>
      </c>
      <c r="F58" s="105" t="s">
        <v>237</v>
      </c>
      <c r="G58" s="105" t="s">
        <v>818</v>
      </c>
      <c r="H58" s="105">
        <f>'1-Баланс'!C79</f>
        <v>0</v>
      </c>
    </row>
    <row r="59" spans="1:8" ht="15.75">
      <c r="A59" s="105" t="str">
        <f t="shared" si="3"/>
        <v>ГИПС АД</v>
      </c>
      <c r="B59" s="105" t="str">
        <f t="shared" si="4"/>
        <v>815121745</v>
      </c>
      <c r="C59" s="581">
        <f t="shared" si="5"/>
        <v>43281</v>
      </c>
      <c r="D59" s="105" t="s">
        <v>240</v>
      </c>
      <c r="E59" s="105">
        <v>1</v>
      </c>
      <c r="F59" s="105" t="s">
        <v>239</v>
      </c>
      <c r="G59" s="105" t="s">
        <v>818</v>
      </c>
      <c r="H59" s="105">
        <f>'1-Баланс'!C80</f>
        <v>0</v>
      </c>
    </row>
    <row r="60" spans="1:8" ht="15.75">
      <c r="A60" s="105" t="str">
        <f t="shared" si="3"/>
        <v>ГИПС АД</v>
      </c>
      <c r="B60" s="105" t="str">
        <f t="shared" si="4"/>
        <v>815121745</v>
      </c>
      <c r="C60" s="581">
        <f t="shared" si="5"/>
        <v>43281</v>
      </c>
      <c r="D60" s="105" t="s">
        <v>243</v>
      </c>
      <c r="E60" s="105">
        <v>1</v>
      </c>
      <c r="F60" s="105" t="s">
        <v>242</v>
      </c>
      <c r="G60" s="105" t="s">
        <v>818</v>
      </c>
      <c r="H60" s="105">
        <f>'1-Баланс'!C81</f>
        <v>0</v>
      </c>
    </row>
    <row r="61" spans="1:8" ht="15.75">
      <c r="A61" s="105" t="str">
        <f t="shared" si="3"/>
        <v>ГИПС АД</v>
      </c>
      <c r="B61" s="105" t="str">
        <f t="shared" si="4"/>
        <v>815121745</v>
      </c>
      <c r="C61" s="581">
        <f t="shared" si="5"/>
        <v>43281</v>
      </c>
      <c r="D61" s="105" t="s">
        <v>245</v>
      </c>
      <c r="E61" s="105">
        <v>1</v>
      </c>
      <c r="F61" s="105" t="s">
        <v>244</v>
      </c>
      <c r="G61" s="105" t="s">
        <v>818</v>
      </c>
      <c r="H61" s="105">
        <f>'1-Баланс'!C82</f>
        <v>0</v>
      </c>
    </row>
    <row r="62" spans="1:8" ht="15.75">
      <c r="A62" s="105" t="str">
        <f t="shared" si="3"/>
        <v>ГИПС АД</v>
      </c>
      <c r="B62" s="105" t="str">
        <f t="shared" si="4"/>
        <v>815121745</v>
      </c>
      <c r="C62" s="581">
        <f t="shared" si="5"/>
        <v>43281</v>
      </c>
      <c r="D62" s="105" t="s">
        <v>247</v>
      </c>
      <c r="E62" s="105">
        <v>1</v>
      </c>
      <c r="F62" s="105" t="s">
        <v>246</v>
      </c>
      <c r="G62" s="105" t="s">
        <v>818</v>
      </c>
      <c r="H62" s="105">
        <f>'1-Баланс'!C83</f>
        <v>0</v>
      </c>
    </row>
    <row r="63" spans="1:8" ht="15.75">
      <c r="A63" s="105" t="str">
        <f t="shared" si="3"/>
        <v>ГИПС АД</v>
      </c>
      <c r="B63" s="105" t="str">
        <f t="shared" si="4"/>
        <v>815121745</v>
      </c>
      <c r="C63" s="581">
        <f t="shared" si="5"/>
        <v>43281</v>
      </c>
      <c r="D63" s="105" t="s">
        <v>248</v>
      </c>
      <c r="E63" s="105">
        <v>1</v>
      </c>
      <c r="F63" s="105" t="s">
        <v>133</v>
      </c>
      <c r="G63" s="105" t="s">
        <v>818</v>
      </c>
      <c r="H63" s="105">
        <f>'1-Баланс'!C84</f>
        <v>0</v>
      </c>
    </row>
    <row r="64" spans="1:8" ht="15.75">
      <c r="A64" s="105" t="str">
        <f t="shared" si="3"/>
        <v>ГИПС АД</v>
      </c>
      <c r="B64" s="105" t="str">
        <f t="shared" si="4"/>
        <v>815121745</v>
      </c>
      <c r="C64" s="581">
        <f t="shared" si="5"/>
        <v>43281</v>
      </c>
      <c r="D64" s="105" t="s">
        <v>250</v>
      </c>
      <c r="E64" s="105">
        <v>1</v>
      </c>
      <c r="F64" s="105" t="s">
        <v>236</v>
      </c>
      <c r="G64" s="105" t="s">
        <v>818</v>
      </c>
      <c r="H64" s="105">
        <f>'1-Баланс'!C85</f>
        <v>0</v>
      </c>
    </row>
    <row r="65" spans="1:8" ht="15.75">
      <c r="A65" s="105" t="str">
        <f t="shared" si="3"/>
        <v>ГИПС АД</v>
      </c>
      <c r="B65" s="105" t="str">
        <f t="shared" si="4"/>
        <v>815121745</v>
      </c>
      <c r="C65" s="581">
        <f t="shared" si="5"/>
        <v>43281</v>
      </c>
      <c r="D65" s="105" t="s">
        <v>253</v>
      </c>
      <c r="E65" s="105">
        <v>1</v>
      </c>
      <c r="F65" s="105" t="s">
        <v>252</v>
      </c>
      <c r="G65" s="105" t="s">
        <v>818</v>
      </c>
      <c r="H65" s="105">
        <f>'1-Баланс'!C88</f>
        <v>4</v>
      </c>
    </row>
    <row r="66" spans="1:8" ht="15.75">
      <c r="A66" s="105" t="str">
        <f t="shared" si="3"/>
        <v>ГИПС АД</v>
      </c>
      <c r="B66" s="105" t="str">
        <f t="shared" si="4"/>
        <v>815121745</v>
      </c>
      <c r="C66" s="581">
        <f t="shared" si="5"/>
        <v>43281</v>
      </c>
      <c r="D66" s="105" t="s">
        <v>255</v>
      </c>
      <c r="E66" s="105">
        <v>1</v>
      </c>
      <c r="F66" s="105" t="s">
        <v>254</v>
      </c>
      <c r="G66" s="105" t="s">
        <v>818</v>
      </c>
      <c r="H66" s="105">
        <f>'1-Баланс'!C89</f>
        <v>250</v>
      </c>
    </row>
    <row r="67" spans="1:8" ht="15.75">
      <c r="A67" s="105" t="str">
        <f aca="true" t="shared" si="6" ref="A67:A98">pdeName</f>
        <v>ГИПС АД</v>
      </c>
      <c r="B67" s="105" t="str">
        <f aca="true" t="shared" si="7" ref="B67:B98">pdeBulstat</f>
        <v>815121745</v>
      </c>
      <c r="C67" s="581">
        <f aca="true" t="shared" si="8" ref="C67:C98">endDate</f>
        <v>43281</v>
      </c>
      <c r="D67" s="105" t="s">
        <v>257</v>
      </c>
      <c r="E67" s="105">
        <v>1</v>
      </c>
      <c r="F67" s="105" t="s">
        <v>256</v>
      </c>
      <c r="G67" s="105" t="s">
        <v>818</v>
      </c>
      <c r="H67" s="105">
        <f>'1-Баланс'!C90</f>
        <v>0</v>
      </c>
    </row>
    <row r="68" spans="1:8" ht="15.75">
      <c r="A68" s="105" t="str">
        <f t="shared" si="6"/>
        <v>ГИПС АД</v>
      </c>
      <c r="B68" s="105" t="str">
        <f t="shared" si="7"/>
        <v>815121745</v>
      </c>
      <c r="C68" s="581">
        <f t="shared" si="8"/>
        <v>43281</v>
      </c>
      <c r="D68" s="105" t="s">
        <v>259</v>
      </c>
      <c r="E68" s="105">
        <v>1</v>
      </c>
      <c r="F68" s="105" t="s">
        <v>258</v>
      </c>
      <c r="G68" s="105" t="s">
        <v>818</v>
      </c>
      <c r="H68" s="105">
        <f>'1-Баланс'!C91</f>
        <v>0</v>
      </c>
    </row>
    <row r="69" spans="1:8" ht="15.75">
      <c r="A69" s="105" t="str">
        <f t="shared" si="6"/>
        <v>ГИПС АД</v>
      </c>
      <c r="B69" s="105" t="str">
        <f t="shared" si="7"/>
        <v>815121745</v>
      </c>
      <c r="C69" s="581">
        <f t="shared" si="8"/>
        <v>43281</v>
      </c>
      <c r="D69" s="105" t="s">
        <v>260</v>
      </c>
      <c r="E69" s="105">
        <v>1</v>
      </c>
      <c r="F69" s="105" t="s">
        <v>251</v>
      </c>
      <c r="G69" s="105" t="s">
        <v>818</v>
      </c>
      <c r="H69" s="105">
        <f>'1-Баланс'!C92</f>
        <v>254</v>
      </c>
    </row>
    <row r="70" spans="1:8" ht="15.75">
      <c r="A70" s="105" t="str">
        <f t="shared" si="6"/>
        <v>ГИПС АД</v>
      </c>
      <c r="B70" s="105" t="str">
        <f t="shared" si="7"/>
        <v>815121745</v>
      </c>
      <c r="C70" s="581">
        <f t="shared" si="8"/>
        <v>43281</v>
      </c>
      <c r="D70" s="105" t="s">
        <v>262</v>
      </c>
      <c r="E70" s="105">
        <v>1</v>
      </c>
      <c r="F70" s="105" t="s">
        <v>261</v>
      </c>
      <c r="G70" s="105" t="s">
        <v>818</v>
      </c>
      <c r="H70" s="105">
        <f>'1-Баланс'!C93</f>
        <v>0</v>
      </c>
    </row>
    <row r="71" spans="1:8" ht="15.75">
      <c r="A71" s="105" t="str">
        <f t="shared" si="6"/>
        <v>ГИПС АД</v>
      </c>
      <c r="B71" s="105" t="str">
        <f t="shared" si="7"/>
        <v>815121745</v>
      </c>
      <c r="C71" s="581">
        <f t="shared" si="8"/>
        <v>43281</v>
      </c>
      <c r="D71" s="105" t="s">
        <v>264</v>
      </c>
      <c r="E71" s="105">
        <v>1</v>
      </c>
      <c r="F71" s="105" t="s">
        <v>173</v>
      </c>
      <c r="G71" s="105" t="s">
        <v>818</v>
      </c>
      <c r="H71" s="105">
        <f>'1-Баланс'!C94</f>
        <v>45932</v>
      </c>
    </row>
    <row r="72" spans="1:8" ht="15.75">
      <c r="A72" s="105" t="str">
        <f t="shared" si="6"/>
        <v>ГИПС АД</v>
      </c>
      <c r="B72" s="105" t="str">
        <f t="shared" si="7"/>
        <v>815121745</v>
      </c>
      <c r="C72" s="581">
        <f t="shared" si="8"/>
        <v>43281</v>
      </c>
      <c r="D72" s="105" t="s">
        <v>266</v>
      </c>
      <c r="E72" s="105">
        <v>1</v>
      </c>
      <c r="F72" s="105" t="s">
        <v>265</v>
      </c>
      <c r="G72" s="105" t="s">
        <v>818</v>
      </c>
      <c r="H72" s="105">
        <f>'1-Баланс'!C95</f>
        <v>72122</v>
      </c>
    </row>
    <row r="73" spans="1:8" ht="15.75">
      <c r="A73" s="105" t="str">
        <f t="shared" si="6"/>
        <v>ГИПС АД</v>
      </c>
      <c r="B73" s="105" t="str">
        <f t="shared" si="7"/>
        <v>815121745</v>
      </c>
      <c r="C73" s="581">
        <f t="shared" si="8"/>
        <v>43281</v>
      </c>
      <c r="D73" s="105" t="s">
        <v>26</v>
      </c>
      <c r="E73" s="105">
        <v>1</v>
      </c>
      <c r="F73" s="105" t="s">
        <v>25</v>
      </c>
      <c r="G73" s="105" t="s">
        <v>854</v>
      </c>
      <c r="H73" s="105">
        <f>'1-Баланс'!G12</f>
        <v>266</v>
      </c>
    </row>
    <row r="74" spans="1:8" ht="15.75">
      <c r="A74" s="105" t="str">
        <f t="shared" si="6"/>
        <v>ГИПС АД</v>
      </c>
      <c r="B74" s="105" t="str">
        <f t="shared" si="7"/>
        <v>815121745</v>
      </c>
      <c r="C74" s="581">
        <f t="shared" si="8"/>
        <v>43281</v>
      </c>
      <c r="D74" s="105" t="s">
        <v>29</v>
      </c>
      <c r="E74" s="105">
        <v>1</v>
      </c>
      <c r="F74" s="105" t="s">
        <v>845</v>
      </c>
      <c r="G74" s="105" t="s">
        <v>854</v>
      </c>
      <c r="H74" s="105">
        <f>'1-Баланс'!G13</f>
        <v>266</v>
      </c>
    </row>
    <row r="75" spans="1:8" ht="15.75">
      <c r="A75" s="105" t="str">
        <f t="shared" si="6"/>
        <v>ГИПС АД</v>
      </c>
      <c r="B75" s="105" t="str">
        <f t="shared" si="7"/>
        <v>815121745</v>
      </c>
      <c r="C75" s="581">
        <f t="shared" si="8"/>
        <v>43281</v>
      </c>
      <c r="D75" s="105" t="s">
        <v>33</v>
      </c>
      <c r="E75" s="105">
        <v>1</v>
      </c>
      <c r="F75" s="105" t="s">
        <v>32</v>
      </c>
      <c r="G75" s="105" t="s">
        <v>854</v>
      </c>
      <c r="H75" s="105">
        <f>'1-Баланс'!G14</f>
        <v>0</v>
      </c>
    </row>
    <row r="76" spans="1:8" ht="15.75">
      <c r="A76" s="105" t="str">
        <f t="shared" si="6"/>
        <v>ГИПС АД</v>
      </c>
      <c r="B76" s="105" t="str">
        <f t="shared" si="7"/>
        <v>815121745</v>
      </c>
      <c r="C76" s="581">
        <f t="shared" si="8"/>
        <v>43281</v>
      </c>
      <c r="D76" s="105" t="s">
        <v>37</v>
      </c>
      <c r="E76" s="105">
        <v>1</v>
      </c>
      <c r="F76" s="105" t="s">
        <v>36</v>
      </c>
      <c r="G76" s="105" t="s">
        <v>854</v>
      </c>
      <c r="H76" s="105">
        <f>'1-Баланс'!G15</f>
        <v>0</v>
      </c>
    </row>
    <row r="77" spans="1:8" ht="15.75">
      <c r="A77" s="105" t="str">
        <f t="shared" si="6"/>
        <v>ГИПС АД</v>
      </c>
      <c r="B77" s="105" t="str">
        <f t="shared" si="7"/>
        <v>815121745</v>
      </c>
      <c r="C77" s="581">
        <f t="shared" si="8"/>
        <v>43281</v>
      </c>
      <c r="D77" s="105" t="s">
        <v>41</v>
      </c>
      <c r="E77" s="105">
        <v>1</v>
      </c>
      <c r="F77" s="105" t="s">
        <v>40</v>
      </c>
      <c r="G77" s="105" t="s">
        <v>854</v>
      </c>
      <c r="H77" s="105">
        <f>'1-Баланс'!G16</f>
        <v>0</v>
      </c>
    </row>
    <row r="78" spans="1:8" ht="15.75">
      <c r="A78" s="105" t="str">
        <f t="shared" si="6"/>
        <v>ГИПС АД</v>
      </c>
      <c r="B78" s="105" t="str">
        <f t="shared" si="7"/>
        <v>815121745</v>
      </c>
      <c r="C78" s="581">
        <f t="shared" si="8"/>
        <v>43281</v>
      </c>
      <c r="D78" s="105" t="s">
        <v>45</v>
      </c>
      <c r="E78" s="105">
        <v>1</v>
      </c>
      <c r="F78" s="105" t="s">
        <v>44</v>
      </c>
      <c r="G78" s="105" t="s">
        <v>854</v>
      </c>
      <c r="H78" s="105">
        <f>'1-Баланс'!G17</f>
        <v>0</v>
      </c>
    </row>
    <row r="79" spans="1:8" ht="15.75">
      <c r="A79" s="105" t="str">
        <f t="shared" si="6"/>
        <v>ГИПС АД</v>
      </c>
      <c r="B79" s="105" t="str">
        <f t="shared" si="7"/>
        <v>815121745</v>
      </c>
      <c r="C79" s="581">
        <f t="shared" si="8"/>
        <v>43281</v>
      </c>
      <c r="D79" s="105" t="s">
        <v>48</v>
      </c>
      <c r="E79" s="105">
        <v>1</v>
      </c>
      <c r="F79" s="105" t="s">
        <v>22</v>
      </c>
      <c r="G79" s="105" t="s">
        <v>854</v>
      </c>
      <c r="H79" s="105">
        <f>'1-Баланс'!G18</f>
        <v>266</v>
      </c>
    </row>
    <row r="80" spans="1:8" ht="15.75">
      <c r="A80" s="105" t="str">
        <f t="shared" si="6"/>
        <v>ГИПС АД</v>
      </c>
      <c r="B80" s="105" t="str">
        <f t="shared" si="7"/>
        <v>815121745</v>
      </c>
      <c r="C80" s="581">
        <f t="shared" si="8"/>
        <v>43281</v>
      </c>
      <c r="D80" s="105" t="s">
        <v>55</v>
      </c>
      <c r="E80" s="105">
        <v>1</v>
      </c>
      <c r="F80" s="105" t="s">
        <v>54</v>
      </c>
      <c r="G80" s="105" t="s">
        <v>854</v>
      </c>
      <c r="H80" s="105">
        <f>'1-Баланс'!G20</f>
        <v>0</v>
      </c>
    </row>
    <row r="81" spans="1:8" ht="15.75">
      <c r="A81" s="105" t="str">
        <f t="shared" si="6"/>
        <v>ГИПС АД</v>
      </c>
      <c r="B81" s="105" t="str">
        <f t="shared" si="7"/>
        <v>815121745</v>
      </c>
      <c r="C81" s="581">
        <f t="shared" si="8"/>
        <v>43281</v>
      </c>
      <c r="D81" s="105" t="s">
        <v>59</v>
      </c>
      <c r="E81" s="105">
        <v>1</v>
      </c>
      <c r="F81" s="105" t="s">
        <v>58</v>
      </c>
      <c r="G81" s="105" t="s">
        <v>854</v>
      </c>
      <c r="H81" s="105">
        <f>'1-Баланс'!G21</f>
        <v>1067</v>
      </c>
    </row>
    <row r="82" spans="1:8" ht="15.75">
      <c r="A82" s="105" t="str">
        <f t="shared" si="6"/>
        <v>ГИПС АД</v>
      </c>
      <c r="B82" s="105" t="str">
        <f t="shared" si="7"/>
        <v>815121745</v>
      </c>
      <c r="C82" s="581">
        <f t="shared" si="8"/>
        <v>43281</v>
      </c>
      <c r="D82" s="105" t="s">
        <v>63</v>
      </c>
      <c r="E82" s="105">
        <v>1</v>
      </c>
      <c r="F82" s="105" t="s">
        <v>62</v>
      </c>
      <c r="G82" s="105" t="s">
        <v>854</v>
      </c>
      <c r="H82" s="105">
        <f>'1-Баланс'!G22</f>
        <v>175</v>
      </c>
    </row>
    <row r="83" spans="1:8" ht="15.75">
      <c r="A83" s="105" t="str">
        <f t="shared" si="6"/>
        <v>ГИПС АД</v>
      </c>
      <c r="B83" s="105" t="str">
        <f t="shared" si="7"/>
        <v>815121745</v>
      </c>
      <c r="C83" s="581">
        <f t="shared" si="8"/>
        <v>43281</v>
      </c>
      <c r="D83" s="105" t="s">
        <v>66</v>
      </c>
      <c r="E83" s="105">
        <v>1</v>
      </c>
      <c r="F83" s="105" t="s">
        <v>65</v>
      </c>
      <c r="G83" s="105" t="s">
        <v>854</v>
      </c>
      <c r="H83" s="105">
        <f>'1-Баланс'!G23</f>
        <v>175</v>
      </c>
    </row>
    <row r="84" spans="1:8" ht="15.75">
      <c r="A84" s="105" t="str">
        <f t="shared" si="6"/>
        <v>ГИПС АД</v>
      </c>
      <c r="B84" s="105" t="str">
        <f t="shared" si="7"/>
        <v>815121745</v>
      </c>
      <c r="C84" s="581">
        <f t="shared" si="8"/>
        <v>43281</v>
      </c>
      <c r="D84" s="105" t="s">
        <v>70</v>
      </c>
      <c r="E84" s="105">
        <v>1</v>
      </c>
      <c r="F84" s="105" t="s">
        <v>69</v>
      </c>
      <c r="G84" s="105" t="s">
        <v>854</v>
      </c>
      <c r="H84" s="105">
        <f>'1-Баланс'!G24</f>
        <v>0</v>
      </c>
    </row>
    <row r="85" spans="1:8" ht="15.75">
      <c r="A85" s="105" t="str">
        <f t="shared" si="6"/>
        <v>ГИПС АД</v>
      </c>
      <c r="B85" s="105" t="str">
        <f t="shared" si="7"/>
        <v>815121745</v>
      </c>
      <c r="C85" s="581">
        <f t="shared" si="8"/>
        <v>43281</v>
      </c>
      <c r="D85" s="105" t="s">
        <v>74</v>
      </c>
      <c r="E85" s="105">
        <v>1</v>
      </c>
      <c r="F85" s="105" t="s">
        <v>73</v>
      </c>
      <c r="G85" s="105" t="s">
        <v>854</v>
      </c>
      <c r="H85" s="105">
        <f>'1-Баланс'!G25</f>
        <v>0</v>
      </c>
    </row>
    <row r="86" spans="1:8" ht="15.75">
      <c r="A86" s="105" t="str">
        <f t="shared" si="6"/>
        <v>ГИПС АД</v>
      </c>
      <c r="B86" s="105" t="str">
        <f t="shared" si="7"/>
        <v>815121745</v>
      </c>
      <c r="C86" s="581">
        <f t="shared" si="8"/>
        <v>43281</v>
      </c>
      <c r="D86" s="105" t="s">
        <v>78</v>
      </c>
      <c r="E86" s="105">
        <v>1</v>
      </c>
      <c r="F86" s="105" t="s">
        <v>51</v>
      </c>
      <c r="G86" s="105" t="s">
        <v>854</v>
      </c>
      <c r="H86" s="105">
        <f>'1-Баланс'!G26</f>
        <v>1242</v>
      </c>
    </row>
    <row r="87" spans="1:8" ht="15.75">
      <c r="A87" s="105" t="str">
        <f t="shared" si="6"/>
        <v>ГИПС АД</v>
      </c>
      <c r="B87" s="105" t="str">
        <f t="shared" si="7"/>
        <v>815121745</v>
      </c>
      <c r="C87" s="581">
        <f t="shared" si="8"/>
        <v>43281</v>
      </c>
      <c r="D87" s="105" t="s">
        <v>85</v>
      </c>
      <c r="E87" s="105">
        <v>1</v>
      </c>
      <c r="F87" s="105" t="s">
        <v>84</v>
      </c>
      <c r="G87" s="105" t="s">
        <v>854</v>
      </c>
      <c r="H87" s="105">
        <f>'1-Баланс'!G28</f>
        <v>334</v>
      </c>
    </row>
    <row r="88" spans="1:8" ht="15.75">
      <c r="A88" s="105" t="str">
        <f t="shared" si="6"/>
        <v>ГИПС АД</v>
      </c>
      <c r="B88" s="105" t="str">
        <f t="shared" si="7"/>
        <v>815121745</v>
      </c>
      <c r="C88" s="581">
        <f t="shared" si="8"/>
        <v>43281</v>
      </c>
      <c r="D88" s="105" t="s">
        <v>87</v>
      </c>
      <c r="E88" s="105">
        <v>1</v>
      </c>
      <c r="F88" s="105" t="s">
        <v>86</v>
      </c>
      <c r="G88" s="105" t="s">
        <v>854</v>
      </c>
      <c r="H88" s="105">
        <f>'1-Баланс'!G29</f>
        <v>1220</v>
      </c>
    </row>
    <row r="89" spans="1:8" ht="15.75">
      <c r="A89" s="105" t="str">
        <f t="shared" si="6"/>
        <v>ГИПС АД</v>
      </c>
      <c r="B89" s="105" t="str">
        <f t="shared" si="7"/>
        <v>815121745</v>
      </c>
      <c r="C89" s="581">
        <f t="shared" si="8"/>
        <v>43281</v>
      </c>
      <c r="D89" s="105" t="s">
        <v>90</v>
      </c>
      <c r="E89" s="105">
        <v>1</v>
      </c>
      <c r="F89" s="105" t="s">
        <v>89</v>
      </c>
      <c r="G89" s="105" t="s">
        <v>854</v>
      </c>
      <c r="H89" s="105">
        <f>'1-Баланс'!G30</f>
        <v>-886</v>
      </c>
    </row>
    <row r="90" spans="1:8" ht="15.75">
      <c r="A90" s="105" t="str">
        <f t="shared" si="6"/>
        <v>ГИПС АД</v>
      </c>
      <c r="B90" s="105" t="str">
        <f t="shared" si="7"/>
        <v>815121745</v>
      </c>
      <c r="C90" s="581">
        <f t="shared" si="8"/>
        <v>43281</v>
      </c>
      <c r="D90" s="105" t="s">
        <v>94</v>
      </c>
      <c r="E90" s="105">
        <v>1</v>
      </c>
      <c r="F90" s="105" t="s">
        <v>93</v>
      </c>
      <c r="G90" s="105" t="s">
        <v>854</v>
      </c>
      <c r="H90" s="105">
        <f>'1-Баланс'!G31</f>
        <v>0</v>
      </c>
    </row>
    <row r="91" spans="1:8" ht="15.75">
      <c r="A91" s="105" t="str">
        <f t="shared" si="6"/>
        <v>ГИПС АД</v>
      </c>
      <c r="B91" s="105" t="str">
        <f t="shared" si="7"/>
        <v>815121745</v>
      </c>
      <c r="C91" s="581">
        <f t="shared" si="8"/>
        <v>43281</v>
      </c>
      <c r="D91" s="105" t="s">
        <v>98</v>
      </c>
      <c r="E91" s="105">
        <v>1</v>
      </c>
      <c r="F91" s="105" t="s">
        <v>97</v>
      </c>
      <c r="G91" s="105" t="s">
        <v>854</v>
      </c>
      <c r="H91" s="105">
        <f>'1-Баланс'!G32</f>
        <v>163</v>
      </c>
    </row>
    <row r="92" spans="1:8" ht="15.75">
      <c r="A92" s="105" t="str">
        <f t="shared" si="6"/>
        <v>ГИПС АД</v>
      </c>
      <c r="B92" s="105" t="str">
        <f t="shared" si="7"/>
        <v>815121745</v>
      </c>
      <c r="C92" s="581">
        <f t="shared" si="8"/>
        <v>43281</v>
      </c>
      <c r="D92" s="105" t="s">
        <v>102</v>
      </c>
      <c r="E92" s="105">
        <v>1</v>
      </c>
      <c r="F92" s="105" t="s">
        <v>101</v>
      </c>
      <c r="G92" s="105" t="s">
        <v>854</v>
      </c>
      <c r="H92" s="105">
        <f>'1-Баланс'!G33</f>
        <v>0</v>
      </c>
    </row>
    <row r="93" spans="1:8" ht="15.75">
      <c r="A93" s="105" t="str">
        <f t="shared" si="6"/>
        <v>ГИПС АД</v>
      </c>
      <c r="B93" s="105" t="str">
        <f t="shared" si="7"/>
        <v>815121745</v>
      </c>
      <c r="C93" s="581">
        <f t="shared" si="8"/>
        <v>43281</v>
      </c>
      <c r="D93" s="105" t="s">
        <v>105</v>
      </c>
      <c r="E93" s="105">
        <v>1</v>
      </c>
      <c r="F93" s="105" t="s">
        <v>81</v>
      </c>
      <c r="G93" s="105" t="s">
        <v>854</v>
      </c>
      <c r="H93" s="105">
        <f>'1-Баланс'!G34</f>
        <v>497</v>
      </c>
    </row>
    <row r="94" spans="1:8" ht="15.75">
      <c r="A94" s="105" t="str">
        <f t="shared" si="6"/>
        <v>ГИПС АД</v>
      </c>
      <c r="B94" s="105" t="str">
        <f t="shared" si="7"/>
        <v>815121745</v>
      </c>
      <c r="C94" s="581">
        <f t="shared" si="8"/>
        <v>43281</v>
      </c>
      <c r="D94" s="105" t="s">
        <v>112</v>
      </c>
      <c r="E94" s="105">
        <v>1</v>
      </c>
      <c r="F94" s="105" t="s">
        <v>20</v>
      </c>
      <c r="G94" s="105" t="s">
        <v>854</v>
      </c>
      <c r="H94" s="105">
        <f>'1-Баланс'!G37</f>
        <v>2005</v>
      </c>
    </row>
    <row r="95" spans="1:8" ht="15.75">
      <c r="A95" s="105" t="str">
        <f t="shared" si="6"/>
        <v>ГИПС АД</v>
      </c>
      <c r="B95" s="105" t="str">
        <f t="shared" si="7"/>
        <v>815121745</v>
      </c>
      <c r="C95" s="581">
        <f t="shared" si="8"/>
        <v>43281</v>
      </c>
      <c r="D95" s="105" t="s">
        <v>120</v>
      </c>
      <c r="E95" s="105">
        <v>1</v>
      </c>
      <c r="F95" s="105" t="s">
        <v>119</v>
      </c>
      <c r="G95" s="105" t="s">
        <v>854</v>
      </c>
      <c r="H95" s="105">
        <f>'1-Баланс'!G40</f>
        <v>0</v>
      </c>
    </row>
    <row r="96" spans="1:8" ht="15.75">
      <c r="A96" s="105" t="str">
        <f t="shared" si="6"/>
        <v>ГИПС АД</v>
      </c>
      <c r="B96" s="105" t="str">
        <f t="shared" si="7"/>
        <v>815121745</v>
      </c>
      <c r="C96" s="581">
        <f t="shared" si="8"/>
        <v>43281</v>
      </c>
      <c r="D96" s="105" t="s">
        <v>132</v>
      </c>
      <c r="E96" s="105">
        <v>1</v>
      </c>
      <c r="F96" s="105" t="s">
        <v>131</v>
      </c>
      <c r="G96" s="105" t="s">
        <v>854</v>
      </c>
      <c r="H96" s="105">
        <f>'1-Баланс'!G44</f>
        <v>0</v>
      </c>
    </row>
    <row r="97" spans="1:8" ht="15.75">
      <c r="A97" s="105" t="str">
        <f t="shared" si="6"/>
        <v>ГИПС АД</v>
      </c>
      <c r="B97" s="105" t="str">
        <f t="shared" si="7"/>
        <v>815121745</v>
      </c>
      <c r="C97" s="581">
        <f t="shared" si="8"/>
        <v>43281</v>
      </c>
      <c r="D97" s="105" t="s">
        <v>136</v>
      </c>
      <c r="E97" s="105">
        <v>1</v>
      </c>
      <c r="F97" s="105" t="s">
        <v>135</v>
      </c>
      <c r="G97" s="105" t="s">
        <v>854</v>
      </c>
      <c r="H97" s="105">
        <f>'1-Баланс'!G45</f>
        <v>0</v>
      </c>
    </row>
    <row r="98" spans="1:8" ht="15.75">
      <c r="A98" s="105" t="str">
        <f t="shared" si="6"/>
        <v>ГИПС АД</v>
      </c>
      <c r="B98" s="105" t="str">
        <f t="shared" si="7"/>
        <v>815121745</v>
      </c>
      <c r="C98" s="581">
        <f t="shared" si="8"/>
        <v>43281</v>
      </c>
      <c r="D98" s="105" t="s">
        <v>140</v>
      </c>
      <c r="E98" s="105">
        <v>1</v>
      </c>
      <c r="F98" s="105" t="s">
        <v>139</v>
      </c>
      <c r="G98" s="105" t="s">
        <v>854</v>
      </c>
      <c r="H98" s="105">
        <f>'1-Баланс'!G46</f>
        <v>0</v>
      </c>
    </row>
    <row r="99" spans="1:8" ht="15.75">
      <c r="A99" s="105" t="str">
        <f aca="true" t="shared" si="9" ref="A99:A125">pdeName</f>
        <v>ГИПС АД</v>
      </c>
      <c r="B99" s="105" t="str">
        <f aca="true" t="shared" si="10" ref="B99:B125">pdeBulstat</f>
        <v>815121745</v>
      </c>
      <c r="C99" s="581">
        <f aca="true" t="shared" si="11" ref="C99:C125">endDate</f>
        <v>43281</v>
      </c>
      <c r="D99" s="105" t="s">
        <v>143</v>
      </c>
      <c r="E99" s="105">
        <v>1</v>
      </c>
      <c r="F99" s="105" t="s">
        <v>142</v>
      </c>
      <c r="G99" s="105" t="s">
        <v>854</v>
      </c>
      <c r="H99" s="105">
        <f>'1-Баланс'!G47</f>
        <v>0</v>
      </c>
    </row>
    <row r="100" spans="1:8" ht="15.75">
      <c r="A100" s="105" t="str">
        <f t="shared" si="9"/>
        <v>ГИПС АД</v>
      </c>
      <c r="B100" s="105" t="str">
        <f t="shared" si="10"/>
        <v>815121745</v>
      </c>
      <c r="C100" s="581">
        <f t="shared" si="11"/>
        <v>43281</v>
      </c>
      <c r="D100" s="105" t="s">
        <v>147</v>
      </c>
      <c r="E100" s="105">
        <v>1</v>
      </c>
      <c r="F100" s="105" t="s">
        <v>146</v>
      </c>
      <c r="G100" s="105" t="s">
        <v>854</v>
      </c>
      <c r="H100" s="105">
        <f>'1-Баланс'!G48</f>
        <v>9778</v>
      </c>
    </row>
    <row r="101" spans="1:8" ht="15.75">
      <c r="A101" s="105" t="str">
        <f t="shared" si="9"/>
        <v>ГИПС АД</v>
      </c>
      <c r="B101" s="105" t="str">
        <f t="shared" si="10"/>
        <v>815121745</v>
      </c>
      <c r="C101" s="581">
        <f t="shared" si="11"/>
        <v>43281</v>
      </c>
      <c r="D101" s="105" t="s">
        <v>151</v>
      </c>
      <c r="E101" s="105">
        <v>1</v>
      </c>
      <c r="F101" s="105" t="s">
        <v>150</v>
      </c>
      <c r="G101" s="105" t="s">
        <v>854</v>
      </c>
      <c r="H101" s="105">
        <f>'1-Баланс'!G49</f>
        <v>14966</v>
      </c>
    </row>
    <row r="102" spans="1:8" ht="15.75">
      <c r="A102" s="105" t="str">
        <f t="shared" si="9"/>
        <v>ГИПС АД</v>
      </c>
      <c r="B102" s="105" t="str">
        <f t="shared" si="10"/>
        <v>815121745</v>
      </c>
      <c r="C102" s="581">
        <f t="shared" si="11"/>
        <v>43281</v>
      </c>
      <c r="D102" s="105" t="s">
        <v>154</v>
      </c>
      <c r="E102" s="105">
        <v>1</v>
      </c>
      <c r="F102" s="105" t="s">
        <v>128</v>
      </c>
      <c r="G102" s="105" t="s">
        <v>854</v>
      </c>
      <c r="H102" s="105">
        <f>'1-Баланс'!G50</f>
        <v>24744</v>
      </c>
    </row>
    <row r="103" spans="1:8" ht="15.75">
      <c r="A103" s="105" t="str">
        <f t="shared" si="9"/>
        <v>ГИПС АД</v>
      </c>
      <c r="B103" s="105" t="str">
        <f t="shared" si="10"/>
        <v>815121745</v>
      </c>
      <c r="C103" s="581">
        <f t="shared" si="11"/>
        <v>43281</v>
      </c>
      <c r="D103" s="105" t="s">
        <v>159</v>
      </c>
      <c r="E103" s="105">
        <v>1</v>
      </c>
      <c r="F103" s="105" t="s">
        <v>158</v>
      </c>
      <c r="G103" s="105" t="s">
        <v>854</v>
      </c>
      <c r="H103" s="105">
        <f>'1-Баланс'!G52</f>
        <v>93</v>
      </c>
    </row>
    <row r="104" spans="1:8" ht="15.75">
      <c r="A104" s="105" t="str">
        <f t="shared" si="9"/>
        <v>ГИПС АД</v>
      </c>
      <c r="B104" s="105" t="str">
        <f t="shared" si="10"/>
        <v>815121745</v>
      </c>
      <c r="C104" s="581">
        <f t="shared" si="11"/>
        <v>43281</v>
      </c>
      <c r="D104" s="105" t="s">
        <v>161</v>
      </c>
      <c r="E104" s="105">
        <v>1</v>
      </c>
      <c r="F104" s="105" t="s">
        <v>160</v>
      </c>
      <c r="G104" s="105" t="s">
        <v>854</v>
      </c>
      <c r="H104" s="105">
        <f>'1-Баланс'!G53</f>
        <v>0</v>
      </c>
    </row>
    <row r="105" spans="1:8" ht="15.75">
      <c r="A105" s="105" t="str">
        <f t="shared" si="9"/>
        <v>ГИПС АД</v>
      </c>
      <c r="B105" s="105" t="str">
        <f t="shared" si="10"/>
        <v>815121745</v>
      </c>
      <c r="C105" s="581">
        <f t="shared" si="11"/>
        <v>43281</v>
      </c>
      <c r="D105" s="105" t="s">
        <v>165</v>
      </c>
      <c r="E105" s="105">
        <v>1</v>
      </c>
      <c r="F105" s="105" t="s">
        <v>164</v>
      </c>
      <c r="G105" s="105" t="s">
        <v>854</v>
      </c>
      <c r="H105" s="105">
        <f>'1-Баланс'!G54</f>
        <v>11</v>
      </c>
    </row>
    <row r="106" spans="1:8" ht="15.75">
      <c r="A106" s="105" t="str">
        <f t="shared" si="9"/>
        <v>ГИПС АД</v>
      </c>
      <c r="B106" s="105" t="str">
        <f t="shared" si="10"/>
        <v>815121745</v>
      </c>
      <c r="C106" s="581">
        <f t="shared" si="11"/>
        <v>43281</v>
      </c>
      <c r="D106" s="105" t="s">
        <v>169</v>
      </c>
      <c r="E106" s="105">
        <v>1</v>
      </c>
      <c r="F106" s="105" t="s">
        <v>168</v>
      </c>
      <c r="G106" s="105" t="s">
        <v>854</v>
      </c>
      <c r="H106" s="105">
        <f>'1-Баланс'!G55</f>
        <v>2172</v>
      </c>
    </row>
    <row r="107" spans="1:8" ht="15.75">
      <c r="A107" s="105" t="str">
        <f t="shared" si="9"/>
        <v>ГИПС АД</v>
      </c>
      <c r="B107" s="105" t="str">
        <f t="shared" si="10"/>
        <v>815121745</v>
      </c>
      <c r="C107" s="581">
        <f t="shared" si="11"/>
        <v>43281</v>
      </c>
      <c r="D107" s="105" t="s">
        <v>172</v>
      </c>
      <c r="E107" s="105">
        <v>1</v>
      </c>
      <c r="F107" s="105" t="s">
        <v>125</v>
      </c>
      <c r="G107" s="105" t="s">
        <v>854</v>
      </c>
      <c r="H107" s="105">
        <f>'1-Баланс'!G56</f>
        <v>27020</v>
      </c>
    </row>
    <row r="108" spans="1:8" ht="15.75">
      <c r="A108" s="105" t="str">
        <f t="shared" si="9"/>
        <v>ГИПС АД</v>
      </c>
      <c r="B108" s="105" t="str">
        <f t="shared" si="10"/>
        <v>815121745</v>
      </c>
      <c r="C108" s="581">
        <f t="shared" si="11"/>
        <v>43281</v>
      </c>
      <c r="D108" s="105" t="s">
        <v>181</v>
      </c>
      <c r="E108" s="105">
        <v>1</v>
      </c>
      <c r="F108" s="105" t="s">
        <v>180</v>
      </c>
      <c r="G108" s="105" t="s">
        <v>854</v>
      </c>
      <c r="H108" s="105">
        <f>'1-Баланс'!G59</f>
        <v>0</v>
      </c>
    </row>
    <row r="109" spans="1:8" ht="15.75">
      <c r="A109" s="105" t="str">
        <f t="shared" si="9"/>
        <v>ГИПС АД</v>
      </c>
      <c r="B109" s="105" t="str">
        <f t="shared" si="10"/>
        <v>815121745</v>
      </c>
      <c r="C109" s="581">
        <f t="shared" si="11"/>
        <v>43281</v>
      </c>
      <c r="D109" s="105" t="s">
        <v>185</v>
      </c>
      <c r="E109" s="105">
        <v>1</v>
      </c>
      <c r="F109" s="105" t="s">
        <v>184</v>
      </c>
      <c r="G109" s="105" t="s">
        <v>854</v>
      </c>
      <c r="H109" s="105">
        <f>'1-Баланс'!G60</f>
        <v>34562</v>
      </c>
    </row>
    <row r="110" spans="1:8" ht="15.75">
      <c r="A110" s="105" t="str">
        <f t="shared" si="9"/>
        <v>ГИПС АД</v>
      </c>
      <c r="B110" s="105" t="str">
        <f t="shared" si="10"/>
        <v>815121745</v>
      </c>
      <c r="C110" s="581">
        <f t="shared" si="11"/>
        <v>43281</v>
      </c>
      <c r="D110" s="105" t="s">
        <v>189</v>
      </c>
      <c r="E110" s="105">
        <v>1</v>
      </c>
      <c r="F110" s="105" t="s">
        <v>188</v>
      </c>
      <c r="G110" s="105" t="s">
        <v>854</v>
      </c>
      <c r="H110" s="105">
        <f>'1-Баланс'!G61</f>
        <v>2316</v>
      </c>
    </row>
    <row r="111" spans="1:8" ht="15.75">
      <c r="A111" s="105" t="str">
        <f t="shared" si="9"/>
        <v>ГИПС АД</v>
      </c>
      <c r="B111" s="105" t="str">
        <f t="shared" si="10"/>
        <v>815121745</v>
      </c>
      <c r="C111" s="581">
        <f t="shared" si="11"/>
        <v>43281</v>
      </c>
      <c r="D111" s="105" t="s">
        <v>193</v>
      </c>
      <c r="E111" s="105">
        <v>1</v>
      </c>
      <c r="F111" s="105" t="s">
        <v>192</v>
      </c>
      <c r="G111" s="105" t="s">
        <v>854</v>
      </c>
      <c r="H111" s="105">
        <f>'1-Баланс'!G62</f>
        <v>0</v>
      </c>
    </row>
    <row r="112" spans="1:8" ht="15.75">
      <c r="A112" s="105" t="str">
        <f t="shared" si="9"/>
        <v>ГИПС АД</v>
      </c>
      <c r="B112" s="105" t="str">
        <f t="shared" si="10"/>
        <v>815121745</v>
      </c>
      <c r="C112" s="581">
        <f t="shared" si="11"/>
        <v>43281</v>
      </c>
      <c r="D112" s="105" t="s">
        <v>197</v>
      </c>
      <c r="E112" s="105">
        <v>1</v>
      </c>
      <c r="F112" s="105" t="s">
        <v>196</v>
      </c>
      <c r="G112" s="105" t="s">
        <v>854</v>
      </c>
      <c r="H112" s="105">
        <f>'1-Баланс'!G63</f>
        <v>0</v>
      </c>
    </row>
    <row r="113" spans="1:8" ht="15.75">
      <c r="A113" s="105" t="str">
        <f t="shared" si="9"/>
        <v>ГИПС АД</v>
      </c>
      <c r="B113" s="105" t="str">
        <f t="shared" si="10"/>
        <v>815121745</v>
      </c>
      <c r="C113" s="581">
        <f t="shared" si="11"/>
        <v>43281</v>
      </c>
      <c r="D113" s="105" t="s">
        <v>200</v>
      </c>
      <c r="E113" s="105">
        <v>1</v>
      </c>
      <c r="F113" s="105" t="s">
        <v>199</v>
      </c>
      <c r="G113" s="105" t="s">
        <v>854</v>
      </c>
      <c r="H113" s="105">
        <f>'1-Баланс'!G64</f>
        <v>618</v>
      </c>
    </row>
    <row r="114" spans="1:8" ht="15.75">
      <c r="A114" s="105" t="str">
        <f t="shared" si="9"/>
        <v>ГИПС АД</v>
      </c>
      <c r="B114" s="105" t="str">
        <f t="shared" si="10"/>
        <v>815121745</v>
      </c>
      <c r="C114" s="581">
        <f t="shared" si="11"/>
        <v>43281</v>
      </c>
      <c r="D114" s="105" t="s">
        <v>202</v>
      </c>
      <c r="E114" s="105">
        <v>1</v>
      </c>
      <c r="F114" s="105" t="s">
        <v>201</v>
      </c>
      <c r="G114" s="105" t="s">
        <v>854</v>
      </c>
      <c r="H114" s="105">
        <f>'1-Баланс'!G65</f>
        <v>0</v>
      </c>
    </row>
    <row r="115" spans="1:8" ht="15.75">
      <c r="A115" s="105" t="str">
        <f t="shared" si="9"/>
        <v>ГИПС АД</v>
      </c>
      <c r="B115" s="105" t="str">
        <f t="shared" si="10"/>
        <v>815121745</v>
      </c>
      <c r="C115" s="581">
        <f t="shared" si="11"/>
        <v>43281</v>
      </c>
      <c r="D115" s="105" t="s">
        <v>205</v>
      </c>
      <c r="E115" s="105">
        <v>1</v>
      </c>
      <c r="F115" s="105" t="s">
        <v>204</v>
      </c>
      <c r="G115" s="105" t="s">
        <v>854</v>
      </c>
      <c r="H115" s="105">
        <f>'1-Баланс'!G66</f>
        <v>179</v>
      </c>
    </row>
    <row r="116" spans="1:8" ht="15.75">
      <c r="A116" s="105" t="str">
        <f t="shared" si="9"/>
        <v>ГИПС АД</v>
      </c>
      <c r="B116" s="105" t="str">
        <f t="shared" si="10"/>
        <v>815121745</v>
      </c>
      <c r="C116" s="581">
        <f t="shared" si="11"/>
        <v>43281</v>
      </c>
      <c r="D116" s="105" t="s">
        <v>209</v>
      </c>
      <c r="E116" s="105">
        <v>1</v>
      </c>
      <c r="F116" s="105" t="s">
        <v>208</v>
      </c>
      <c r="G116" s="105" t="s">
        <v>854</v>
      </c>
      <c r="H116" s="105">
        <f>'1-Баланс'!G67</f>
        <v>624</v>
      </c>
    </row>
    <row r="117" spans="1:8" ht="15.75">
      <c r="A117" s="105" t="str">
        <f t="shared" si="9"/>
        <v>ГИПС АД</v>
      </c>
      <c r="B117" s="105" t="str">
        <f t="shared" si="10"/>
        <v>815121745</v>
      </c>
      <c r="C117" s="581">
        <f t="shared" si="11"/>
        <v>43281</v>
      </c>
      <c r="D117" s="105" t="s">
        <v>213</v>
      </c>
      <c r="E117" s="105">
        <v>1</v>
      </c>
      <c r="F117" s="105" t="s">
        <v>212</v>
      </c>
      <c r="G117" s="105" t="s">
        <v>854</v>
      </c>
      <c r="H117" s="105">
        <f>'1-Баланс'!G68</f>
        <v>895</v>
      </c>
    </row>
    <row r="118" spans="1:8" ht="15.75">
      <c r="A118" s="105" t="str">
        <f t="shared" si="9"/>
        <v>ГИПС АД</v>
      </c>
      <c r="B118" s="105" t="str">
        <f t="shared" si="10"/>
        <v>815121745</v>
      </c>
      <c r="C118" s="581">
        <f t="shared" si="11"/>
        <v>43281</v>
      </c>
      <c r="D118" s="105" t="s">
        <v>216</v>
      </c>
      <c r="E118" s="105">
        <v>1</v>
      </c>
      <c r="F118" s="105" t="s">
        <v>79</v>
      </c>
      <c r="G118" s="105" t="s">
        <v>854</v>
      </c>
      <c r="H118" s="105">
        <f>'1-Баланс'!G69</f>
        <v>6116</v>
      </c>
    </row>
    <row r="119" spans="1:8" ht="15.75">
      <c r="A119" s="105" t="str">
        <f t="shared" si="9"/>
        <v>ГИПС АД</v>
      </c>
      <c r="B119" s="105" t="str">
        <f t="shared" si="10"/>
        <v>815121745</v>
      </c>
      <c r="C119" s="581">
        <f t="shared" si="11"/>
        <v>43281</v>
      </c>
      <c r="D119" s="105" t="s">
        <v>220</v>
      </c>
      <c r="E119" s="105">
        <v>1</v>
      </c>
      <c r="F119" s="105" t="s">
        <v>219</v>
      </c>
      <c r="G119" s="105" t="s">
        <v>854</v>
      </c>
      <c r="H119" s="105">
        <f>'1-Баланс'!G70</f>
        <v>0</v>
      </c>
    </row>
    <row r="120" spans="1:8" ht="15.75">
      <c r="A120" s="105" t="str">
        <f t="shared" si="9"/>
        <v>ГИПС АД</v>
      </c>
      <c r="B120" s="105" t="str">
        <f t="shared" si="10"/>
        <v>815121745</v>
      </c>
      <c r="C120" s="581">
        <f t="shared" si="11"/>
        <v>43281</v>
      </c>
      <c r="D120" s="105" t="s">
        <v>223</v>
      </c>
      <c r="E120" s="105">
        <v>1</v>
      </c>
      <c r="F120" s="105" t="s">
        <v>128</v>
      </c>
      <c r="G120" s="105" t="s">
        <v>854</v>
      </c>
      <c r="H120" s="105">
        <f>'1-Баланс'!G71</f>
        <v>42994</v>
      </c>
    </row>
    <row r="121" spans="1:8" ht="15.75">
      <c r="A121" s="105" t="str">
        <f t="shared" si="9"/>
        <v>ГИПС АД</v>
      </c>
      <c r="B121" s="105" t="str">
        <f t="shared" si="10"/>
        <v>815121745</v>
      </c>
      <c r="C121" s="581">
        <f t="shared" si="11"/>
        <v>43281</v>
      </c>
      <c r="D121" s="105" t="s">
        <v>231</v>
      </c>
      <c r="E121" s="105">
        <v>1</v>
      </c>
      <c r="F121" s="105" t="s">
        <v>230</v>
      </c>
      <c r="G121" s="105" t="s">
        <v>854</v>
      </c>
      <c r="H121" s="105">
        <f>'1-Баланс'!G73</f>
        <v>0</v>
      </c>
    </row>
    <row r="122" spans="1:8" ht="15.75">
      <c r="A122" s="105" t="str">
        <f t="shared" si="9"/>
        <v>ГИПС АД</v>
      </c>
      <c r="B122" s="105" t="str">
        <f t="shared" si="10"/>
        <v>815121745</v>
      </c>
      <c r="C122" s="581">
        <f t="shared" si="11"/>
        <v>43281</v>
      </c>
      <c r="D122" s="105" t="s">
        <v>233</v>
      </c>
      <c r="E122" s="105">
        <v>1</v>
      </c>
      <c r="F122" s="105" t="s">
        <v>160</v>
      </c>
      <c r="G122" s="105" t="s">
        <v>854</v>
      </c>
      <c r="H122" s="105">
        <f>'1-Баланс'!G75</f>
        <v>103</v>
      </c>
    </row>
    <row r="123" spans="1:8" ht="15.75">
      <c r="A123" s="105" t="str">
        <f t="shared" si="9"/>
        <v>ГИПС АД</v>
      </c>
      <c r="B123" s="105" t="str">
        <f t="shared" si="10"/>
        <v>815121745</v>
      </c>
      <c r="C123" s="581">
        <f t="shared" si="11"/>
        <v>43281</v>
      </c>
      <c r="D123" s="105" t="s">
        <v>235</v>
      </c>
      <c r="E123" s="105">
        <v>1</v>
      </c>
      <c r="F123" s="105" t="s">
        <v>234</v>
      </c>
      <c r="G123" s="105" t="s">
        <v>854</v>
      </c>
      <c r="H123" s="105">
        <f>'1-Баланс'!G77</f>
        <v>0</v>
      </c>
    </row>
    <row r="124" spans="1:8" ht="15.75">
      <c r="A124" s="105" t="str">
        <f t="shared" si="9"/>
        <v>ГИПС АД</v>
      </c>
      <c r="B124" s="105" t="str">
        <f t="shared" si="10"/>
        <v>815121745</v>
      </c>
      <c r="C124" s="581">
        <f t="shared" si="11"/>
        <v>43281</v>
      </c>
      <c r="D124" s="105" t="s">
        <v>241</v>
      </c>
      <c r="E124" s="105">
        <v>1</v>
      </c>
      <c r="F124" s="105" t="s">
        <v>175</v>
      </c>
      <c r="G124" s="105" t="s">
        <v>854</v>
      </c>
      <c r="H124" s="105">
        <f>'1-Баланс'!G79</f>
        <v>43097</v>
      </c>
    </row>
    <row r="125" spans="1:8" ht="15.75">
      <c r="A125" s="105" t="str">
        <f t="shared" si="9"/>
        <v>ГИПС АД</v>
      </c>
      <c r="B125" s="105" t="str">
        <f t="shared" si="10"/>
        <v>815121745</v>
      </c>
      <c r="C125" s="581">
        <f t="shared" si="11"/>
        <v>43281</v>
      </c>
      <c r="D125" s="105" t="s">
        <v>268</v>
      </c>
      <c r="E125" s="105">
        <v>1</v>
      </c>
      <c r="F125" s="105" t="s">
        <v>267</v>
      </c>
      <c r="G125" s="105" t="s">
        <v>854</v>
      </c>
      <c r="H125" s="105">
        <f>'1-Баланс'!G95</f>
        <v>72122</v>
      </c>
    </row>
    <row r="126" spans="3:6" s="497" customFormat="1" ht="15.75">
      <c r="C126" s="580"/>
      <c r="F126" s="501" t="s">
        <v>851</v>
      </c>
    </row>
    <row r="127" spans="1:8" ht="15.75">
      <c r="A127" s="105" t="str">
        <f aca="true" t="shared" si="12" ref="A127:A158">pdeName</f>
        <v>ГИПС АД</v>
      </c>
      <c r="B127" s="105" t="str">
        <f aca="true" t="shared" si="13" ref="B127:B158">pdeBulstat</f>
        <v>815121745</v>
      </c>
      <c r="C127" s="581">
        <f aca="true" t="shared" si="14" ref="C127:C158">endDate</f>
        <v>43281</v>
      </c>
      <c r="D127" s="105" t="s">
        <v>276</v>
      </c>
      <c r="E127" s="105">
        <v>1</v>
      </c>
      <c r="F127" s="105" t="s">
        <v>275</v>
      </c>
      <c r="G127" s="105" t="s">
        <v>852</v>
      </c>
      <c r="H127" s="498">
        <f>'2-Отчет за доходите'!C12</f>
        <v>950</v>
      </c>
    </row>
    <row r="128" spans="1:8" ht="15.75">
      <c r="A128" s="105" t="str">
        <f t="shared" si="12"/>
        <v>ГИПС АД</v>
      </c>
      <c r="B128" s="105" t="str">
        <f t="shared" si="13"/>
        <v>815121745</v>
      </c>
      <c r="C128" s="581">
        <f t="shared" si="14"/>
        <v>43281</v>
      </c>
      <c r="D128" s="105" t="s">
        <v>280</v>
      </c>
      <c r="E128" s="105">
        <v>1</v>
      </c>
      <c r="F128" s="105" t="s">
        <v>279</v>
      </c>
      <c r="G128" s="105" t="s">
        <v>852</v>
      </c>
      <c r="H128" s="498">
        <f>'2-Отчет за доходите'!C13</f>
        <v>269</v>
      </c>
    </row>
    <row r="129" spans="1:8" ht="15.75">
      <c r="A129" s="105" t="str">
        <f t="shared" si="12"/>
        <v>ГИПС АД</v>
      </c>
      <c r="B129" s="105" t="str">
        <f t="shared" si="13"/>
        <v>815121745</v>
      </c>
      <c r="C129" s="581">
        <f t="shared" si="14"/>
        <v>43281</v>
      </c>
      <c r="D129" s="105" t="s">
        <v>284</v>
      </c>
      <c r="E129" s="105">
        <v>1</v>
      </c>
      <c r="F129" s="105" t="s">
        <v>283</v>
      </c>
      <c r="G129" s="105" t="s">
        <v>852</v>
      </c>
      <c r="H129" s="498">
        <f>'2-Отчет за доходите'!C14</f>
        <v>264</v>
      </c>
    </row>
    <row r="130" spans="1:8" ht="15.75">
      <c r="A130" s="105" t="str">
        <f t="shared" si="12"/>
        <v>ГИПС АД</v>
      </c>
      <c r="B130" s="105" t="str">
        <f t="shared" si="13"/>
        <v>815121745</v>
      </c>
      <c r="C130" s="581">
        <f t="shared" si="14"/>
        <v>43281</v>
      </c>
      <c r="D130" s="105" t="s">
        <v>288</v>
      </c>
      <c r="E130" s="105">
        <v>1</v>
      </c>
      <c r="F130" s="105" t="s">
        <v>287</v>
      </c>
      <c r="G130" s="105" t="s">
        <v>852</v>
      </c>
      <c r="H130" s="498">
        <f>'2-Отчет за доходите'!C15</f>
        <v>844</v>
      </c>
    </row>
    <row r="131" spans="1:8" ht="15.75">
      <c r="A131" s="105" t="str">
        <f t="shared" si="12"/>
        <v>ГИПС АД</v>
      </c>
      <c r="B131" s="105" t="str">
        <f t="shared" si="13"/>
        <v>815121745</v>
      </c>
      <c r="C131" s="581">
        <f t="shared" si="14"/>
        <v>43281</v>
      </c>
      <c r="D131" s="105" t="s">
        <v>291</v>
      </c>
      <c r="E131" s="105">
        <v>1</v>
      </c>
      <c r="F131" s="105" t="s">
        <v>290</v>
      </c>
      <c r="G131" s="105" t="s">
        <v>852</v>
      </c>
      <c r="H131" s="498">
        <f>'2-Отчет за доходите'!C16</f>
        <v>198</v>
      </c>
    </row>
    <row r="132" spans="1:8" ht="15.75">
      <c r="A132" s="105" t="str">
        <f t="shared" si="12"/>
        <v>ГИПС АД</v>
      </c>
      <c r="B132" s="105" t="str">
        <f t="shared" si="13"/>
        <v>815121745</v>
      </c>
      <c r="C132" s="581">
        <f t="shared" si="14"/>
        <v>43281</v>
      </c>
      <c r="D132" s="105" t="s">
        <v>294</v>
      </c>
      <c r="E132" s="105">
        <v>1</v>
      </c>
      <c r="F132" s="105" t="s">
        <v>293</v>
      </c>
      <c r="G132" s="105" t="s">
        <v>852</v>
      </c>
      <c r="H132" s="498">
        <f>'2-Отчет за доходите'!C17</f>
        <v>1853</v>
      </c>
    </row>
    <row r="133" spans="1:8" ht="15.75">
      <c r="A133" s="105" t="str">
        <f t="shared" si="12"/>
        <v>ГИПС АД</v>
      </c>
      <c r="B133" s="105" t="str">
        <f t="shared" si="13"/>
        <v>815121745</v>
      </c>
      <c r="C133" s="581">
        <f t="shared" si="14"/>
        <v>43281</v>
      </c>
      <c r="D133" s="105" t="s">
        <v>296</v>
      </c>
      <c r="E133" s="105">
        <v>1</v>
      </c>
      <c r="F133" s="105" t="s">
        <v>295</v>
      </c>
      <c r="G133" s="105" t="s">
        <v>852</v>
      </c>
      <c r="H133" s="498">
        <f>'2-Отчет за доходите'!C18</f>
        <v>305</v>
      </c>
    </row>
    <row r="134" spans="1:8" ht="15.75">
      <c r="A134" s="105" t="str">
        <f t="shared" si="12"/>
        <v>ГИПС АД</v>
      </c>
      <c r="B134" s="105" t="str">
        <f t="shared" si="13"/>
        <v>815121745</v>
      </c>
      <c r="C134" s="581">
        <f t="shared" si="14"/>
        <v>43281</v>
      </c>
      <c r="D134" s="105" t="s">
        <v>300</v>
      </c>
      <c r="E134" s="105">
        <v>1</v>
      </c>
      <c r="F134" s="105" t="s">
        <v>299</v>
      </c>
      <c r="G134" s="105" t="s">
        <v>852</v>
      </c>
      <c r="H134" s="498">
        <f>'2-Отчет за доходите'!C19</f>
        <v>53</v>
      </c>
    </row>
    <row r="135" spans="1:8" ht="15.75">
      <c r="A135" s="105" t="str">
        <f t="shared" si="12"/>
        <v>ГИПС АД</v>
      </c>
      <c r="B135" s="105" t="str">
        <f t="shared" si="13"/>
        <v>815121745</v>
      </c>
      <c r="C135" s="581">
        <f t="shared" si="14"/>
        <v>43281</v>
      </c>
      <c r="D135" s="105" t="s">
        <v>304</v>
      </c>
      <c r="E135" s="105">
        <v>1</v>
      </c>
      <c r="F135" s="105" t="s">
        <v>303</v>
      </c>
      <c r="G135" s="105" t="s">
        <v>852</v>
      </c>
      <c r="H135" s="498">
        <f>'2-Отчет за доходите'!C20</f>
        <v>0</v>
      </c>
    </row>
    <row r="136" spans="1:8" ht="15.75">
      <c r="A136" s="105" t="str">
        <f t="shared" si="12"/>
        <v>ГИПС АД</v>
      </c>
      <c r="B136" s="105" t="str">
        <f t="shared" si="13"/>
        <v>815121745</v>
      </c>
      <c r="C136" s="581">
        <f t="shared" si="14"/>
        <v>43281</v>
      </c>
      <c r="D136" s="105" t="s">
        <v>306</v>
      </c>
      <c r="E136" s="105">
        <v>1</v>
      </c>
      <c r="F136" s="105" t="s">
        <v>305</v>
      </c>
      <c r="G136" s="105" t="s">
        <v>852</v>
      </c>
      <c r="H136" s="498">
        <f>'2-Отчет за доходите'!C21</f>
        <v>0</v>
      </c>
    </row>
    <row r="137" spans="1:8" ht="15.75">
      <c r="A137" s="105" t="str">
        <f t="shared" si="12"/>
        <v>ГИПС АД</v>
      </c>
      <c r="B137" s="105" t="str">
        <f t="shared" si="13"/>
        <v>815121745</v>
      </c>
      <c r="C137" s="581">
        <f t="shared" si="14"/>
        <v>43281</v>
      </c>
      <c r="D137" s="105" t="s">
        <v>308</v>
      </c>
      <c r="E137" s="105">
        <v>1</v>
      </c>
      <c r="F137" s="105" t="s">
        <v>273</v>
      </c>
      <c r="G137" s="105" t="s">
        <v>852</v>
      </c>
      <c r="H137" s="498">
        <f>'2-Отчет за доходите'!C22</f>
        <v>4736</v>
      </c>
    </row>
    <row r="138" spans="1:8" ht="15.75">
      <c r="A138" s="105" t="str">
        <f t="shared" si="12"/>
        <v>ГИПС АД</v>
      </c>
      <c r="B138" s="105" t="str">
        <f t="shared" si="13"/>
        <v>815121745</v>
      </c>
      <c r="C138" s="581">
        <f t="shared" si="14"/>
        <v>43281</v>
      </c>
      <c r="D138" s="105" t="s">
        <v>317</v>
      </c>
      <c r="E138" s="105">
        <v>1</v>
      </c>
      <c r="F138" s="105" t="s">
        <v>316</v>
      </c>
      <c r="G138" s="105" t="s">
        <v>852</v>
      </c>
      <c r="H138" s="498">
        <f>'2-Отчет за доходите'!C25</f>
        <v>128</v>
      </c>
    </row>
    <row r="139" spans="1:8" ht="15.75">
      <c r="A139" s="105" t="str">
        <f t="shared" si="12"/>
        <v>ГИПС АД</v>
      </c>
      <c r="B139" s="105" t="str">
        <f t="shared" si="13"/>
        <v>815121745</v>
      </c>
      <c r="C139" s="581">
        <f t="shared" si="14"/>
        <v>43281</v>
      </c>
      <c r="D139" s="105" t="s">
        <v>321</v>
      </c>
      <c r="E139" s="105">
        <v>1</v>
      </c>
      <c r="F139" s="105" t="s">
        <v>320</v>
      </c>
      <c r="G139" s="105" t="s">
        <v>852</v>
      </c>
      <c r="H139" s="498">
        <f>'2-Отчет за доходите'!C26</f>
        <v>0</v>
      </c>
    </row>
    <row r="140" spans="1:8" ht="15.75">
      <c r="A140" s="105" t="str">
        <f t="shared" si="12"/>
        <v>ГИПС АД</v>
      </c>
      <c r="B140" s="105" t="str">
        <f t="shared" si="13"/>
        <v>815121745</v>
      </c>
      <c r="C140" s="581">
        <f t="shared" si="14"/>
        <v>43281</v>
      </c>
      <c r="D140" s="105" t="s">
        <v>325</v>
      </c>
      <c r="E140" s="105">
        <v>1</v>
      </c>
      <c r="F140" s="105" t="s">
        <v>324</v>
      </c>
      <c r="G140" s="105" t="s">
        <v>852</v>
      </c>
      <c r="H140" s="498">
        <f>'2-Отчет за доходите'!C27</f>
        <v>0</v>
      </c>
    </row>
    <row r="141" spans="1:8" ht="15.75">
      <c r="A141" s="105" t="str">
        <f t="shared" si="12"/>
        <v>ГИПС АД</v>
      </c>
      <c r="B141" s="105" t="str">
        <f t="shared" si="13"/>
        <v>815121745</v>
      </c>
      <c r="C141" s="581">
        <f t="shared" si="14"/>
        <v>43281</v>
      </c>
      <c r="D141" s="105" t="s">
        <v>327</v>
      </c>
      <c r="E141" s="105">
        <v>1</v>
      </c>
      <c r="F141" s="105" t="s">
        <v>79</v>
      </c>
      <c r="G141" s="105" t="s">
        <v>852</v>
      </c>
      <c r="H141" s="498">
        <f>'2-Отчет за доходите'!C28</f>
        <v>4</v>
      </c>
    </row>
    <row r="142" spans="1:8" ht="15.75">
      <c r="A142" s="105" t="str">
        <f t="shared" si="12"/>
        <v>ГИПС АД</v>
      </c>
      <c r="B142" s="105" t="str">
        <f t="shared" si="13"/>
        <v>815121745</v>
      </c>
      <c r="C142" s="581">
        <f t="shared" si="14"/>
        <v>43281</v>
      </c>
      <c r="D142" s="105" t="s">
        <v>328</v>
      </c>
      <c r="E142" s="105">
        <v>1</v>
      </c>
      <c r="F142" s="105" t="s">
        <v>313</v>
      </c>
      <c r="G142" s="105" t="s">
        <v>852</v>
      </c>
      <c r="H142" s="498">
        <f>'2-Отчет за доходите'!C29</f>
        <v>132</v>
      </c>
    </row>
    <row r="143" spans="1:8" ht="15.75">
      <c r="A143" s="105" t="str">
        <f t="shared" si="12"/>
        <v>ГИПС АД</v>
      </c>
      <c r="B143" s="105" t="str">
        <f t="shared" si="13"/>
        <v>815121745</v>
      </c>
      <c r="C143" s="581">
        <f t="shared" si="14"/>
        <v>43281</v>
      </c>
      <c r="D143" s="105" t="s">
        <v>330</v>
      </c>
      <c r="E143" s="105">
        <v>1</v>
      </c>
      <c r="F143" s="105" t="s">
        <v>329</v>
      </c>
      <c r="G143" s="105" t="s">
        <v>852</v>
      </c>
      <c r="H143" s="498">
        <f>'2-Отчет за доходите'!C31</f>
        <v>4868</v>
      </c>
    </row>
    <row r="144" spans="1:8" ht="15.75">
      <c r="A144" s="105" t="str">
        <f t="shared" si="12"/>
        <v>ГИПС АД</v>
      </c>
      <c r="B144" s="105" t="str">
        <f t="shared" si="13"/>
        <v>815121745</v>
      </c>
      <c r="C144" s="581">
        <f t="shared" si="14"/>
        <v>43281</v>
      </c>
      <c r="D144" s="105" t="s">
        <v>333</v>
      </c>
      <c r="E144" s="105">
        <v>1</v>
      </c>
      <c r="F144" s="105" t="s">
        <v>332</v>
      </c>
      <c r="G144" s="105" t="s">
        <v>852</v>
      </c>
      <c r="H144" s="498">
        <f>'2-Отчет за доходите'!C33</f>
        <v>163</v>
      </c>
    </row>
    <row r="145" spans="1:8" ht="15.75">
      <c r="A145" s="105" t="str">
        <f t="shared" si="12"/>
        <v>ГИПС АД</v>
      </c>
      <c r="B145" s="105" t="str">
        <f t="shared" si="13"/>
        <v>815121745</v>
      </c>
      <c r="C145" s="581">
        <f t="shared" si="14"/>
        <v>43281</v>
      </c>
      <c r="D145" s="105" t="s">
        <v>337</v>
      </c>
      <c r="E145" s="105">
        <v>1</v>
      </c>
      <c r="F145" s="105" t="s">
        <v>336</v>
      </c>
      <c r="G145" s="105" t="s">
        <v>852</v>
      </c>
      <c r="H145" s="498">
        <f>'2-Отчет за доходите'!C34</f>
        <v>0</v>
      </c>
    </row>
    <row r="146" spans="1:8" ht="15.75">
      <c r="A146" s="105" t="str">
        <f t="shared" si="12"/>
        <v>ГИПС АД</v>
      </c>
      <c r="B146" s="105" t="str">
        <f t="shared" si="13"/>
        <v>815121745</v>
      </c>
      <c r="C146" s="581">
        <f t="shared" si="14"/>
        <v>43281</v>
      </c>
      <c r="D146" s="105" t="s">
        <v>341</v>
      </c>
      <c r="E146" s="105">
        <v>1</v>
      </c>
      <c r="F146" s="105" t="s">
        <v>340</v>
      </c>
      <c r="G146" s="105" t="s">
        <v>852</v>
      </c>
      <c r="H146" s="498">
        <f>'2-Отчет за доходите'!C35</f>
        <v>0</v>
      </c>
    </row>
    <row r="147" spans="1:8" ht="15.75">
      <c r="A147" s="105" t="str">
        <f t="shared" si="12"/>
        <v>ГИПС АД</v>
      </c>
      <c r="B147" s="105" t="str">
        <f t="shared" si="13"/>
        <v>815121745</v>
      </c>
      <c r="C147" s="581">
        <f t="shared" si="14"/>
        <v>43281</v>
      </c>
      <c r="D147" s="105" t="s">
        <v>345</v>
      </c>
      <c r="E147" s="105">
        <v>1</v>
      </c>
      <c r="F147" s="105" t="s">
        <v>344</v>
      </c>
      <c r="G147" s="105" t="s">
        <v>852</v>
      </c>
      <c r="H147" s="498">
        <f>'2-Отчет за доходите'!C36</f>
        <v>4868</v>
      </c>
    </row>
    <row r="148" spans="1:8" ht="15.75">
      <c r="A148" s="105" t="str">
        <f t="shared" si="12"/>
        <v>ГИПС АД</v>
      </c>
      <c r="B148" s="105" t="str">
        <f t="shared" si="13"/>
        <v>815121745</v>
      </c>
      <c r="C148" s="581">
        <f t="shared" si="14"/>
        <v>43281</v>
      </c>
      <c r="D148" s="105" t="s">
        <v>349</v>
      </c>
      <c r="E148" s="105">
        <v>1</v>
      </c>
      <c r="F148" s="105" t="s">
        <v>348</v>
      </c>
      <c r="G148" s="105" t="s">
        <v>852</v>
      </c>
      <c r="H148" s="498">
        <f>'2-Отчет за доходите'!C37</f>
        <v>163</v>
      </c>
    </row>
    <row r="149" spans="1:8" ht="15.75">
      <c r="A149" s="105" t="str">
        <f t="shared" si="12"/>
        <v>ГИПС АД</v>
      </c>
      <c r="B149" s="105" t="str">
        <f t="shared" si="13"/>
        <v>815121745</v>
      </c>
      <c r="C149" s="581">
        <f t="shared" si="14"/>
        <v>43281</v>
      </c>
      <c r="D149" s="105" t="s">
        <v>353</v>
      </c>
      <c r="E149" s="105">
        <v>1</v>
      </c>
      <c r="F149" s="105" t="s">
        <v>352</v>
      </c>
      <c r="G149" s="105" t="s">
        <v>852</v>
      </c>
      <c r="H149" s="498">
        <f>'2-Отчет за доходите'!C38</f>
        <v>0</v>
      </c>
    </row>
    <row r="150" spans="1:8" ht="15.75">
      <c r="A150" s="105" t="str">
        <f t="shared" si="12"/>
        <v>ГИПС АД</v>
      </c>
      <c r="B150" s="105" t="str">
        <f t="shared" si="13"/>
        <v>815121745</v>
      </c>
      <c r="C150" s="581">
        <f t="shared" si="14"/>
        <v>43281</v>
      </c>
      <c r="D150" s="105" t="s">
        <v>355</v>
      </c>
      <c r="E150" s="105">
        <v>1</v>
      </c>
      <c r="F150" s="105" t="s">
        <v>354</v>
      </c>
      <c r="G150" s="105" t="s">
        <v>852</v>
      </c>
      <c r="H150" s="498">
        <f>'2-Отчет за доходите'!C39</f>
        <v>0</v>
      </c>
    </row>
    <row r="151" spans="1:8" ht="15.75">
      <c r="A151" s="105" t="str">
        <f t="shared" si="12"/>
        <v>ГИПС АД</v>
      </c>
      <c r="B151" s="105" t="str">
        <f t="shared" si="13"/>
        <v>815121745</v>
      </c>
      <c r="C151" s="581">
        <f t="shared" si="14"/>
        <v>43281</v>
      </c>
      <c r="D151" s="105" t="s">
        <v>357</v>
      </c>
      <c r="E151" s="105">
        <v>1</v>
      </c>
      <c r="F151" s="105" t="s">
        <v>356</v>
      </c>
      <c r="G151" s="105" t="s">
        <v>852</v>
      </c>
      <c r="H151" s="498">
        <f>'2-Отчет за доходите'!C40</f>
        <v>0</v>
      </c>
    </row>
    <row r="152" spans="1:8" ht="15.75">
      <c r="A152" s="105" t="str">
        <f t="shared" si="12"/>
        <v>ГИПС АД</v>
      </c>
      <c r="B152" s="105" t="str">
        <f t="shared" si="13"/>
        <v>815121745</v>
      </c>
      <c r="C152" s="581">
        <f t="shared" si="14"/>
        <v>43281</v>
      </c>
      <c r="D152" s="105" t="s">
        <v>359</v>
      </c>
      <c r="E152" s="105">
        <v>1</v>
      </c>
      <c r="F152" s="105" t="s">
        <v>358</v>
      </c>
      <c r="G152" s="105" t="s">
        <v>852</v>
      </c>
      <c r="H152" s="498">
        <f>'2-Отчет за доходите'!C41</f>
        <v>0</v>
      </c>
    </row>
    <row r="153" spans="1:8" ht="15.75">
      <c r="A153" s="105" t="str">
        <f t="shared" si="12"/>
        <v>ГИПС АД</v>
      </c>
      <c r="B153" s="105" t="str">
        <f t="shared" si="13"/>
        <v>815121745</v>
      </c>
      <c r="C153" s="581">
        <f t="shared" si="14"/>
        <v>43281</v>
      </c>
      <c r="D153" s="105" t="s">
        <v>361</v>
      </c>
      <c r="E153" s="105">
        <v>1</v>
      </c>
      <c r="F153" s="105" t="s">
        <v>360</v>
      </c>
      <c r="G153" s="105" t="s">
        <v>852</v>
      </c>
      <c r="H153" s="498">
        <f>'2-Отчет за доходите'!C42</f>
        <v>163</v>
      </c>
    </row>
    <row r="154" spans="1:8" ht="15.75">
      <c r="A154" s="105" t="str">
        <f t="shared" si="12"/>
        <v>ГИПС АД</v>
      </c>
      <c r="B154" s="105" t="str">
        <f t="shared" si="13"/>
        <v>815121745</v>
      </c>
      <c r="C154" s="581">
        <f t="shared" si="14"/>
        <v>43281</v>
      </c>
      <c r="D154" s="105" t="s">
        <v>365</v>
      </c>
      <c r="E154" s="105">
        <v>1</v>
      </c>
      <c r="F154" s="105" t="s">
        <v>364</v>
      </c>
      <c r="G154" s="105" t="s">
        <v>852</v>
      </c>
      <c r="H154" s="498">
        <f>'2-Отчет за доходите'!C43</f>
        <v>0</v>
      </c>
    </row>
    <row r="155" spans="1:8" ht="15.75">
      <c r="A155" s="105" t="str">
        <f t="shared" si="12"/>
        <v>ГИПС АД</v>
      </c>
      <c r="B155" s="105" t="str">
        <f t="shared" si="13"/>
        <v>815121745</v>
      </c>
      <c r="C155" s="581">
        <f t="shared" si="14"/>
        <v>43281</v>
      </c>
      <c r="D155" s="105" t="s">
        <v>368</v>
      </c>
      <c r="E155" s="105">
        <v>1</v>
      </c>
      <c r="F155" s="105" t="s">
        <v>367</v>
      </c>
      <c r="G155" s="105" t="s">
        <v>852</v>
      </c>
      <c r="H155" s="498">
        <f>'2-Отчет за доходите'!C44</f>
        <v>163</v>
      </c>
    </row>
    <row r="156" spans="1:8" ht="15.75">
      <c r="A156" s="105" t="str">
        <f t="shared" si="12"/>
        <v>ГИПС АД</v>
      </c>
      <c r="B156" s="105" t="str">
        <f t="shared" si="13"/>
        <v>815121745</v>
      </c>
      <c r="C156" s="581">
        <f t="shared" si="14"/>
        <v>43281</v>
      </c>
      <c r="D156" s="105" t="s">
        <v>372</v>
      </c>
      <c r="E156" s="105">
        <v>1</v>
      </c>
      <c r="F156" s="105" t="s">
        <v>371</v>
      </c>
      <c r="G156" s="105" t="s">
        <v>852</v>
      </c>
      <c r="H156" s="498">
        <f>'2-Отчет за доходите'!C45</f>
        <v>5031</v>
      </c>
    </row>
    <row r="157" spans="1:8" ht="15.75">
      <c r="A157" s="105" t="str">
        <f t="shared" si="12"/>
        <v>ГИПС АД</v>
      </c>
      <c r="B157" s="105" t="str">
        <f t="shared" si="13"/>
        <v>815121745</v>
      </c>
      <c r="C157" s="581">
        <f t="shared" si="14"/>
        <v>43281</v>
      </c>
      <c r="D157" s="105" t="s">
        <v>278</v>
      </c>
      <c r="E157" s="105">
        <v>1</v>
      </c>
      <c r="F157" s="105" t="s">
        <v>277</v>
      </c>
      <c r="G157" s="105" t="s">
        <v>853</v>
      </c>
      <c r="H157" s="105">
        <f>'2-Отчет за доходите'!G12</f>
        <v>111</v>
      </c>
    </row>
    <row r="158" spans="1:8" ht="15.75">
      <c r="A158" s="105" t="str">
        <f t="shared" si="12"/>
        <v>ГИПС АД</v>
      </c>
      <c r="B158" s="105" t="str">
        <f t="shared" si="13"/>
        <v>815121745</v>
      </c>
      <c r="C158" s="581">
        <f t="shared" si="14"/>
        <v>43281</v>
      </c>
      <c r="D158" s="105" t="s">
        <v>282</v>
      </c>
      <c r="E158" s="105">
        <v>1</v>
      </c>
      <c r="F158" s="105" t="s">
        <v>281</v>
      </c>
      <c r="G158" s="105" t="s">
        <v>853</v>
      </c>
      <c r="H158" s="105">
        <f>'2-Отчет за доходите'!G13</f>
        <v>2736</v>
      </c>
    </row>
    <row r="159" spans="1:8" ht="15.75">
      <c r="A159" s="105" t="str">
        <f aca="true" t="shared" si="15" ref="A159:A179">pdeName</f>
        <v>ГИПС АД</v>
      </c>
      <c r="B159" s="105" t="str">
        <f aca="true" t="shared" si="16" ref="B159:B179">pdeBulstat</f>
        <v>815121745</v>
      </c>
      <c r="C159" s="581">
        <f aca="true" t="shared" si="17" ref="C159:C179">endDate</f>
        <v>43281</v>
      </c>
      <c r="D159" s="105" t="s">
        <v>286</v>
      </c>
      <c r="E159" s="105">
        <v>1</v>
      </c>
      <c r="F159" s="105" t="s">
        <v>285</v>
      </c>
      <c r="G159" s="105" t="s">
        <v>853</v>
      </c>
      <c r="H159" s="105">
        <f>'2-Отчет за доходите'!G14</f>
        <v>2017</v>
      </c>
    </row>
    <row r="160" spans="1:8" ht="15.75">
      <c r="A160" s="105" t="str">
        <f t="shared" si="15"/>
        <v>ГИПС АД</v>
      </c>
      <c r="B160" s="105" t="str">
        <f t="shared" si="16"/>
        <v>815121745</v>
      </c>
      <c r="C160" s="581">
        <f t="shared" si="17"/>
        <v>43281</v>
      </c>
      <c r="D160" s="105" t="s">
        <v>289</v>
      </c>
      <c r="E160" s="105">
        <v>1</v>
      </c>
      <c r="F160" s="105" t="s">
        <v>79</v>
      </c>
      <c r="G160" s="105" t="s">
        <v>853</v>
      </c>
      <c r="H160" s="105">
        <f>'2-Отчет за доходите'!G15</f>
        <v>23</v>
      </c>
    </row>
    <row r="161" spans="1:8" ht="15.75">
      <c r="A161" s="105" t="str">
        <f t="shared" si="15"/>
        <v>ГИПС АД</v>
      </c>
      <c r="B161" s="105" t="str">
        <f t="shared" si="16"/>
        <v>815121745</v>
      </c>
      <c r="C161" s="581">
        <f t="shared" si="17"/>
        <v>43281</v>
      </c>
      <c r="D161" s="105" t="s">
        <v>292</v>
      </c>
      <c r="E161" s="105">
        <v>1</v>
      </c>
      <c r="F161" s="105" t="s">
        <v>274</v>
      </c>
      <c r="G161" s="105" t="s">
        <v>853</v>
      </c>
      <c r="H161" s="105">
        <f>'2-Отчет за доходите'!G16</f>
        <v>4887</v>
      </c>
    </row>
    <row r="162" spans="1:8" ht="15.75">
      <c r="A162" s="105" t="str">
        <f t="shared" si="15"/>
        <v>ГИПС АД</v>
      </c>
      <c r="B162" s="105" t="str">
        <f t="shared" si="16"/>
        <v>815121745</v>
      </c>
      <c r="C162" s="581">
        <f t="shared" si="17"/>
        <v>43281</v>
      </c>
      <c r="D162" s="105" t="s">
        <v>298</v>
      </c>
      <c r="E162" s="105">
        <v>1</v>
      </c>
      <c r="F162" s="105" t="s">
        <v>297</v>
      </c>
      <c r="G162" s="105" t="s">
        <v>853</v>
      </c>
      <c r="H162" s="105">
        <f>'2-Отчет за доходите'!G18</f>
        <v>48</v>
      </c>
    </row>
    <row r="163" spans="1:8" ht="15.75">
      <c r="A163" s="105" t="str">
        <f t="shared" si="15"/>
        <v>ГИПС АД</v>
      </c>
      <c r="B163" s="105" t="str">
        <f t="shared" si="16"/>
        <v>815121745</v>
      </c>
      <c r="C163" s="581">
        <f t="shared" si="17"/>
        <v>43281</v>
      </c>
      <c r="D163" s="105" t="s">
        <v>302</v>
      </c>
      <c r="E163" s="105">
        <v>1</v>
      </c>
      <c r="F163" s="105" t="s">
        <v>301</v>
      </c>
      <c r="G163" s="105" t="s">
        <v>853</v>
      </c>
      <c r="H163" s="105">
        <f>'2-Отчет за доходите'!G19</f>
        <v>0</v>
      </c>
    </row>
    <row r="164" spans="1:8" ht="15.75">
      <c r="A164" s="105" t="str">
        <f t="shared" si="15"/>
        <v>ГИПС АД</v>
      </c>
      <c r="B164" s="105" t="str">
        <f t="shared" si="16"/>
        <v>815121745</v>
      </c>
      <c r="C164" s="581">
        <f t="shared" si="17"/>
        <v>43281</v>
      </c>
      <c r="D164" s="105" t="s">
        <v>310</v>
      </c>
      <c r="E164" s="105">
        <v>1</v>
      </c>
      <c r="F164" s="105" t="s">
        <v>309</v>
      </c>
      <c r="G164" s="105" t="s">
        <v>853</v>
      </c>
      <c r="H164" s="105">
        <f>'2-Отчет за доходите'!G22</f>
        <v>96</v>
      </c>
    </row>
    <row r="165" spans="1:8" ht="15.75">
      <c r="A165" s="105" t="str">
        <f t="shared" si="15"/>
        <v>ГИПС АД</v>
      </c>
      <c r="B165" s="105" t="str">
        <f t="shared" si="16"/>
        <v>815121745</v>
      </c>
      <c r="C165" s="581">
        <f t="shared" si="17"/>
        <v>43281</v>
      </c>
      <c r="D165" s="105" t="s">
        <v>312</v>
      </c>
      <c r="E165" s="105">
        <v>1</v>
      </c>
      <c r="F165" s="105" t="s">
        <v>311</v>
      </c>
      <c r="G165" s="105" t="s">
        <v>853</v>
      </c>
      <c r="H165" s="105">
        <f>'2-Отчет за доходите'!G23</f>
        <v>0</v>
      </c>
    </row>
    <row r="166" spans="1:8" ht="15.75">
      <c r="A166" s="105" t="str">
        <f t="shared" si="15"/>
        <v>ГИПС АД</v>
      </c>
      <c r="B166" s="105" t="str">
        <f t="shared" si="16"/>
        <v>815121745</v>
      </c>
      <c r="C166" s="581">
        <f t="shared" si="17"/>
        <v>43281</v>
      </c>
      <c r="D166" s="105" t="s">
        <v>315</v>
      </c>
      <c r="E166" s="105">
        <v>1</v>
      </c>
      <c r="F166" s="105" t="s">
        <v>314</v>
      </c>
      <c r="G166" s="105" t="s">
        <v>853</v>
      </c>
      <c r="H166" s="105">
        <f>'2-Отчет за доходите'!G24</f>
        <v>0</v>
      </c>
    </row>
    <row r="167" spans="1:8" ht="15.75">
      <c r="A167" s="105" t="str">
        <f t="shared" si="15"/>
        <v>ГИПС АД</v>
      </c>
      <c r="B167" s="105" t="str">
        <f t="shared" si="16"/>
        <v>815121745</v>
      </c>
      <c r="C167" s="581">
        <f t="shared" si="17"/>
        <v>43281</v>
      </c>
      <c r="D167" s="105" t="s">
        <v>319</v>
      </c>
      <c r="E167" s="105">
        <v>1</v>
      </c>
      <c r="F167" s="105" t="s">
        <v>318</v>
      </c>
      <c r="G167" s="105" t="s">
        <v>853</v>
      </c>
      <c r="H167" s="105">
        <f>'2-Отчет за доходите'!G25</f>
        <v>0</v>
      </c>
    </row>
    <row r="168" spans="1:8" ht="15.75">
      <c r="A168" s="105" t="str">
        <f t="shared" si="15"/>
        <v>ГИПС АД</v>
      </c>
      <c r="B168" s="105" t="str">
        <f t="shared" si="16"/>
        <v>815121745</v>
      </c>
      <c r="C168" s="581">
        <f t="shared" si="17"/>
        <v>43281</v>
      </c>
      <c r="D168" s="105" t="s">
        <v>323</v>
      </c>
      <c r="E168" s="105">
        <v>1</v>
      </c>
      <c r="F168" s="105" t="s">
        <v>322</v>
      </c>
      <c r="G168" s="105" t="s">
        <v>853</v>
      </c>
      <c r="H168" s="105">
        <f>'2-Отчет за доходите'!G26</f>
        <v>0</v>
      </c>
    </row>
    <row r="169" spans="1:8" ht="15.75">
      <c r="A169" s="105" t="str">
        <f t="shared" si="15"/>
        <v>ГИПС АД</v>
      </c>
      <c r="B169" s="105" t="str">
        <f t="shared" si="16"/>
        <v>815121745</v>
      </c>
      <c r="C169" s="581">
        <f t="shared" si="17"/>
        <v>43281</v>
      </c>
      <c r="D169" s="105" t="s">
        <v>326</v>
      </c>
      <c r="E169" s="105">
        <v>1</v>
      </c>
      <c r="F169" s="105" t="s">
        <v>307</v>
      </c>
      <c r="G169" s="105" t="s">
        <v>853</v>
      </c>
      <c r="H169" s="105">
        <f>'2-Отчет за доходите'!G27</f>
        <v>96</v>
      </c>
    </row>
    <row r="170" spans="1:8" ht="15.75">
      <c r="A170" s="105" t="str">
        <f t="shared" si="15"/>
        <v>ГИПС АД</v>
      </c>
      <c r="B170" s="105" t="str">
        <f t="shared" si="16"/>
        <v>815121745</v>
      </c>
      <c r="C170" s="581">
        <f t="shared" si="17"/>
        <v>43281</v>
      </c>
      <c r="D170" s="105" t="s">
        <v>331</v>
      </c>
      <c r="E170" s="105">
        <v>1</v>
      </c>
      <c r="F170" s="105" t="s">
        <v>823</v>
      </c>
      <c r="G170" s="105" t="s">
        <v>853</v>
      </c>
      <c r="H170" s="105">
        <f>'2-Отчет за доходите'!G31</f>
        <v>5031</v>
      </c>
    </row>
    <row r="171" spans="1:8" ht="15.75">
      <c r="A171" s="105" t="str">
        <f t="shared" si="15"/>
        <v>ГИПС АД</v>
      </c>
      <c r="B171" s="105" t="str">
        <f t="shared" si="16"/>
        <v>815121745</v>
      </c>
      <c r="C171" s="581">
        <f t="shared" si="17"/>
        <v>43281</v>
      </c>
      <c r="D171" s="105" t="s">
        <v>335</v>
      </c>
      <c r="E171" s="105">
        <v>1</v>
      </c>
      <c r="F171" s="105" t="s">
        <v>334</v>
      </c>
      <c r="G171" s="105" t="s">
        <v>853</v>
      </c>
      <c r="H171" s="105">
        <f>'2-Отчет за доходите'!G33</f>
        <v>0</v>
      </c>
    </row>
    <row r="172" spans="1:8" ht="15.75">
      <c r="A172" s="105" t="str">
        <f t="shared" si="15"/>
        <v>ГИПС АД</v>
      </c>
      <c r="B172" s="105" t="str">
        <f t="shared" si="16"/>
        <v>815121745</v>
      </c>
      <c r="C172" s="581">
        <f t="shared" si="17"/>
        <v>43281</v>
      </c>
      <c r="D172" s="105" t="s">
        <v>339</v>
      </c>
      <c r="E172" s="105">
        <v>1</v>
      </c>
      <c r="F172" s="105" t="s">
        <v>338</v>
      </c>
      <c r="G172" s="105" t="s">
        <v>853</v>
      </c>
      <c r="H172" s="105">
        <f>'2-Отчет за доходите'!G34</f>
        <v>0</v>
      </c>
    </row>
    <row r="173" spans="1:8" ht="15.75">
      <c r="A173" s="105" t="str">
        <f t="shared" si="15"/>
        <v>ГИПС АД</v>
      </c>
      <c r="B173" s="105" t="str">
        <f t="shared" si="16"/>
        <v>815121745</v>
      </c>
      <c r="C173" s="581">
        <f t="shared" si="17"/>
        <v>43281</v>
      </c>
      <c r="D173" s="105" t="s">
        <v>343</v>
      </c>
      <c r="E173" s="105">
        <v>1</v>
      </c>
      <c r="F173" s="105" t="s">
        <v>342</v>
      </c>
      <c r="G173" s="105" t="s">
        <v>853</v>
      </c>
      <c r="H173" s="105">
        <f>'2-Отчет за доходите'!G35</f>
        <v>0</v>
      </c>
    </row>
    <row r="174" spans="1:8" ht="15.75">
      <c r="A174" s="105" t="str">
        <f t="shared" si="15"/>
        <v>ГИПС АД</v>
      </c>
      <c r="B174" s="105" t="str">
        <f t="shared" si="16"/>
        <v>815121745</v>
      </c>
      <c r="C174" s="581">
        <f t="shared" si="17"/>
        <v>43281</v>
      </c>
      <c r="D174" s="105" t="s">
        <v>347</v>
      </c>
      <c r="E174" s="105">
        <v>1</v>
      </c>
      <c r="F174" s="105" t="s">
        <v>346</v>
      </c>
      <c r="G174" s="105" t="s">
        <v>853</v>
      </c>
      <c r="H174" s="105">
        <f>'2-Отчет за доходите'!G36</f>
        <v>5031</v>
      </c>
    </row>
    <row r="175" spans="1:8" ht="15.75">
      <c r="A175" s="105" t="str">
        <f t="shared" si="15"/>
        <v>ГИПС АД</v>
      </c>
      <c r="B175" s="105" t="str">
        <f t="shared" si="16"/>
        <v>815121745</v>
      </c>
      <c r="C175" s="581">
        <f t="shared" si="17"/>
        <v>43281</v>
      </c>
      <c r="D175" s="105" t="s">
        <v>351</v>
      </c>
      <c r="E175" s="105">
        <v>1</v>
      </c>
      <c r="F175" s="105" t="s">
        <v>350</v>
      </c>
      <c r="G175" s="105" t="s">
        <v>853</v>
      </c>
      <c r="H175" s="105">
        <f>'2-Отчет за доходите'!G37</f>
        <v>0</v>
      </c>
    </row>
    <row r="176" spans="1:8" ht="15.75">
      <c r="A176" s="105" t="str">
        <f t="shared" si="15"/>
        <v>ГИПС АД</v>
      </c>
      <c r="B176" s="105" t="str">
        <f t="shared" si="16"/>
        <v>815121745</v>
      </c>
      <c r="C176" s="581">
        <f t="shared" si="17"/>
        <v>43281</v>
      </c>
      <c r="D176" s="105" t="s">
        <v>363</v>
      </c>
      <c r="E176" s="105">
        <v>1</v>
      </c>
      <c r="F176" s="105" t="s">
        <v>362</v>
      </c>
      <c r="G176" s="105" t="s">
        <v>853</v>
      </c>
      <c r="H176" s="105">
        <f>'2-Отчет за доходите'!G42</f>
        <v>0</v>
      </c>
    </row>
    <row r="177" spans="1:8" ht="15.75">
      <c r="A177" s="105" t="str">
        <f t="shared" si="15"/>
        <v>ГИПС АД</v>
      </c>
      <c r="B177" s="105" t="str">
        <f t="shared" si="16"/>
        <v>815121745</v>
      </c>
      <c r="C177" s="581">
        <f t="shared" si="17"/>
        <v>43281</v>
      </c>
      <c r="D177" s="105" t="s">
        <v>366</v>
      </c>
      <c r="E177" s="105">
        <v>1</v>
      </c>
      <c r="F177" s="105" t="s">
        <v>364</v>
      </c>
      <c r="G177" s="105" t="s">
        <v>853</v>
      </c>
      <c r="H177" s="105">
        <f>'2-Отчет за доходите'!G43</f>
        <v>0</v>
      </c>
    </row>
    <row r="178" spans="1:8" ht="15.75">
      <c r="A178" s="105" t="str">
        <f t="shared" si="15"/>
        <v>ГИПС АД</v>
      </c>
      <c r="B178" s="105" t="str">
        <f t="shared" si="16"/>
        <v>815121745</v>
      </c>
      <c r="C178" s="581">
        <f t="shared" si="17"/>
        <v>43281</v>
      </c>
      <c r="D178" s="105" t="s">
        <v>370</v>
      </c>
      <c r="E178" s="105">
        <v>1</v>
      </c>
      <c r="F178" s="105" t="s">
        <v>369</v>
      </c>
      <c r="G178" s="105" t="s">
        <v>853</v>
      </c>
      <c r="H178" s="105">
        <f>'2-Отчет за доходите'!G44</f>
        <v>0</v>
      </c>
    </row>
    <row r="179" spans="1:8" ht="15.75">
      <c r="A179" s="105" t="str">
        <f t="shared" si="15"/>
        <v>ГИПС АД</v>
      </c>
      <c r="B179" s="105" t="str">
        <f t="shared" si="16"/>
        <v>815121745</v>
      </c>
      <c r="C179" s="581">
        <f t="shared" si="17"/>
        <v>43281</v>
      </c>
      <c r="D179" s="105" t="s">
        <v>374</v>
      </c>
      <c r="E179" s="105">
        <v>1</v>
      </c>
      <c r="F179" s="105" t="s">
        <v>373</v>
      </c>
      <c r="G179" s="105" t="s">
        <v>853</v>
      </c>
      <c r="H179" s="105">
        <f>'2-Отчет за доходите'!G45</f>
        <v>5031</v>
      </c>
    </row>
    <row r="180" spans="3:6" s="497" customFormat="1" ht="15.75">
      <c r="C180" s="580"/>
      <c r="F180" s="501" t="s">
        <v>855</v>
      </c>
    </row>
    <row r="181" spans="1:8" ht="15.75">
      <c r="A181" s="105" t="str">
        <f aca="true" t="shared" si="18" ref="A181:A216">pdeName</f>
        <v>ГИПС АД</v>
      </c>
      <c r="B181" s="105" t="str">
        <f aca="true" t="shared" si="19" ref="B181:B216">pdeBulstat</f>
        <v>815121745</v>
      </c>
      <c r="C181" s="581">
        <f aca="true" t="shared" si="20" ref="C181:C216">endDate</f>
        <v>43281</v>
      </c>
      <c r="D181" s="105" t="s">
        <v>379</v>
      </c>
      <c r="E181" s="105">
        <v>1</v>
      </c>
      <c r="F181" s="105" t="s">
        <v>378</v>
      </c>
      <c r="G181" s="105" t="s">
        <v>856</v>
      </c>
      <c r="H181" s="498">
        <f>'3-Отчет за паричния поток'!C11</f>
        <v>497</v>
      </c>
    </row>
    <row r="182" spans="1:8" ht="15.75">
      <c r="A182" s="105" t="str">
        <f t="shared" si="18"/>
        <v>ГИПС АД</v>
      </c>
      <c r="B182" s="105" t="str">
        <f t="shared" si="19"/>
        <v>815121745</v>
      </c>
      <c r="C182" s="581">
        <f t="shared" si="20"/>
        <v>43281</v>
      </c>
      <c r="D182" s="105" t="s">
        <v>381</v>
      </c>
      <c r="E182" s="105">
        <v>1</v>
      </c>
      <c r="F182" s="105" t="s">
        <v>380</v>
      </c>
      <c r="G182" s="105" t="s">
        <v>856</v>
      </c>
      <c r="H182" s="498">
        <f>'3-Отчет за паричния поток'!C12</f>
        <v>-193</v>
      </c>
    </row>
    <row r="183" spans="1:8" ht="15.75">
      <c r="A183" s="105" t="str">
        <f t="shared" si="18"/>
        <v>ГИПС АД</v>
      </c>
      <c r="B183" s="105" t="str">
        <f t="shared" si="19"/>
        <v>815121745</v>
      </c>
      <c r="C183" s="581">
        <f t="shared" si="20"/>
        <v>43281</v>
      </c>
      <c r="D183" s="105" t="s">
        <v>383</v>
      </c>
      <c r="E183" s="105">
        <v>1</v>
      </c>
      <c r="F183" s="105" t="s">
        <v>382</v>
      </c>
      <c r="G183" s="105" t="s">
        <v>856</v>
      </c>
      <c r="H183" s="498">
        <f>'3-Отчет за паричния поток'!C13</f>
        <v>0</v>
      </c>
    </row>
    <row r="184" spans="1:8" ht="15.75">
      <c r="A184" s="105" t="str">
        <f t="shared" si="18"/>
        <v>ГИПС АД</v>
      </c>
      <c r="B184" s="105" t="str">
        <f t="shared" si="19"/>
        <v>815121745</v>
      </c>
      <c r="C184" s="581">
        <f t="shared" si="20"/>
        <v>43281</v>
      </c>
      <c r="D184" s="105" t="s">
        <v>385</v>
      </c>
      <c r="E184" s="105">
        <v>1</v>
      </c>
      <c r="F184" s="105" t="s">
        <v>384</v>
      </c>
      <c r="G184" s="105" t="s">
        <v>856</v>
      </c>
      <c r="H184" s="498">
        <f>'3-Отчет за паричния поток'!C14</f>
        <v>-165</v>
      </c>
    </row>
    <row r="185" spans="1:8" ht="15.75">
      <c r="A185" s="105" t="str">
        <f t="shared" si="18"/>
        <v>ГИПС АД</v>
      </c>
      <c r="B185" s="105" t="str">
        <f t="shared" si="19"/>
        <v>815121745</v>
      </c>
      <c r="C185" s="581">
        <f t="shared" si="20"/>
        <v>43281</v>
      </c>
      <c r="D185" s="105" t="s">
        <v>387</v>
      </c>
      <c r="E185" s="105">
        <v>1</v>
      </c>
      <c r="F185" s="105" t="s">
        <v>386</v>
      </c>
      <c r="G185" s="105" t="s">
        <v>856</v>
      </c>
      <c r="H185" s="498">
        <f>'3-Отчет за паричния поток'!C15</f>
        <v>0</v>
      </c>
    </row>
    <row r="186" spans="1:8" ht="15.75">
      <c r="A186" s="105" t="str">
        <f t="shared" si="18"/>
        <v>ГИПС АД</v>
      </c>
      <c r="B186" s="105" t="str">
        <f t="shared" si="19"/>
        <v>815121745</v>
      </c>
      <c r="C186" s="581">
        <f t="shared" si="20"/>
        <v>43281</v>
      </c>
      <c r="D186" s="105" t="s">
        <v>389</v>
      </c>
      <c r="E186" s="105">
        <v>1</v>
      </c>
      <c r="F186" s="105" t="s">
        <v>388</v>
      </c>
      <c r="G186" s="105" t="s">
        <v>856</v>
      </c>
      <c r="H186" s="498">
        <f>'3-Отчет за паричния поток'!C16</f>
        <v>0</v>
      </c>
    </row>
    <row r="187" spans="1:8" ht="15.75">
      <c r="A187" s="105" t="str">
        <f t="shared" si="18"/>
        <v>ГИПС АД</v>
      </c>
      <c r="B187" s="105" t="str">
        <f t="shared" si="19"/>
        <v>815121745</v>
      </c>
      <c r="C187" s="581">
        <f t="shared" si="20"/>
        <v>43281</v>
      </c>
      <c r="D187" s="105" t="s">
        <v>391</v>
      </c>
      <c r="E187" s="105">
        <v>1</v>
      </c>
      <c r="F187" s="105" t="s">
        <v>390</v>
      </c>
      <c r="G187" s="105" t="s">
        <v>856</v>
      </c>
      <c r="H187" s="498">
        <f>'3-Отчет за паричния поток'!C17</f>
        <v>0</v>
      </c>
    </row>
    <row r="188" spans="1:8" ht="15.75">
      <c r="A188" s="105" t="str">
        <f t="shared" si="18"/>
        <v>ГИПС АД</v>
      </c>
      <c r="B188" s="105" t="str">
        <f t="shared" si="19"/>
        <v>815121745</v>
      </c>
      <c r="C188" s="581">
        <f t="shared" si="20"/>
        <v>43281</v>
      </c>
      <c r="D188" s="105" t="s">
        <v>393</v>
      </c>
      <c r="E188" s="105">
        <v>1</v>
      </c>
      <c r="F188" s="105" t="s">
        <v>392</v>
      </c>
      <c r="G188" s="105" t="s">
        <v>856</v>
      </c>
      <c r="H188" s="498">
        <f>'3-Отчет за паричния поток'!C18</f>
        <v>0</v>
      </c>
    </row>
    <row r="189" spans="1:8" ht="15.75">
      <c r="A189" s="105" t="str">
        <f t="shared" si="18"/>
        <v>ГИПС АД</v>
      </c>
      <c r="B189" s="105" t="str">
        <f t="shared" si="19"/>
        <v>815121745</v>
      </c>
      <c r="C189" s="581">
        <f t="shared" si="20"/>
        <v>43281</v>
      </c>
      <c r="D189" s="105" t="s">
        <v>395</v>
      </c>
      <c r="E189" s="105">
        <v>1</v>
      </c>
      <c r="F189" s="105" t="s">
        <v>394</v>
      </c>
      <c r="G189" s="105" t="s">
        <v>856</v>
      </c>
      <c r="H189" s="498">
        <f>'3-Отчет за паричния поток'!C19</f>
        <v>0</v>
      </c>
    </row>
    <row r="190" spans="1:8" ht="15.75">
      <c r="A190" s="105" t="str">
        <f t="shared" si="18"/>
        <v>ГИПС АД</v>
      </c>
      <c r="B190" s="105" t="str">
        <f t="shared" si="19"/>
        <v>815121745</v>
      </c>
      <c r="C190" s="581">
        <f t="shared" si="20"/>
        <v>43281</v>
      </c>
      <c r="D190" s="105" t="s">
        <v>397</v>
      </c>
      <c r="E190" s="105">
        <v>1</v>
      </c>
      <c r="F190" s="105" t="s">
        <v>396</v>
      </c>
      <c r="G190" s="105" t="s">
        <v>856</v>
      </c>
      <c r="H190" s="498">
        <f>'3-Отчет за паричния поток'!C20</f>
        <v>-98</v>
      </c>
    </row>
    <row r="191" spans="1:8" ht="15.75">
      <c r="A191" s="105" t="str">
        <f t="shared" si="18"/>
        <v>ГИПС АД</v>
      </c>
      <c r="B191" s="105" t="str">
        <f t="shared" si="19"/>
        <v>815121745</v>
      </c>
      <c r="C191" s="581">
        <f t="shared" si="20"/>
        <v>43281</v>
      </c>
      <c r="D191" s="105" t="s">
        <v>399</v>
      </c>
      <c r="E191" s="105">
        <v>1</v>
      </c>
      <c r="F191" s="105" t="s">
        <v>398</v>
      </c>
      <c r="G191" s="105" t="s">
        <v>856</v>
      </c>
      <c r="H191" s="498">
        <f>'3-Отчет за паричния поток'!C21</f>
        <v>41</v>
      </c>
    </row>
    <row r="192" spans="1:8" ht="15.75">
      <c r="A192" s="105" t="str">
        <f t="shared" si="18"/>
        <v>ГИПС АД</v>
      </c>
      <c r="B192" s="105" t="str">
        <f t="shared" si="19"/>
        <v>815121745</v>
      </c>
      <c r="C192" s="581">
        <f t="shared" si="20"/>
        <v>43281</v>
      </c>
      <c r="D192" s="105" t="s">
        <v>402</v>
      </c>
      <c r="E192" s="105">
        <v>1</v>
      </c>
      <c r="F192" s="105" t="s">
        <v>401</v>
      </c>
      <c r="G192" s="105" t="s">
        <v>857</v>
      </c>
      <c r="H192" s="498">
        <f>'3-Отчет за паричния поток'!C23</f>
        <v>-17</v>
      </c>
    </row>
    <row r="193" spans="1:8" ht="15.75">
      <c r="A193" s="105" t="str">
        <f t="shared" si="18"/>
        <v>ГИПС АД</v>
      </c>
      <c r="B193" s="105" t="str">
        <f t="shared" si="19"/>
        <v>815121745</v>
      </c>
      <c r="C193" s="581">
        <f t="shared" si="20"/>
        <v>43281</v>
      </c>
      <c r="D193" s="105" t="s">
        <v>404</v>
      </c>
      <c r="E193" s="105">
        <v>1</v>
      </c>
      <c r="F193" s="105" t="s">
        <v>403</v>
      </c>
      <c r="G193" s="105" t="s">
        <v>857</v>
      </c>
      <c r="H193" s="498">
        <f>'3-Отчет за паричния поток'!C24</f>
        <v>0</v>
      </c>
    </row>
    <row r="194" spans="1:8" ht="15.75">
      <c r="A194" s="105" t="str">
        <f t="shared" si="18"/>
        <v>ГИПС АД</v>
      </c>
      <c r="B194" s="105" t="str">
        <f t="shared" si="19"/>
        <v>815121745</v>
      </c>
      <c r="C194" s="581">
        <f t="shared" si="20"/>
        <v>43281</v>
      </c>
      <c r="D194" s="105" t="s">
        <v>406</v>
      </c>
      <c r="E194" s="105">
        <v>1</v>
      </c>
      <c r="F194" s="105" t="s">
        <v>405</v>
      </c>
      <c r="G194" s="105" t="s">
        <v>857</v>
      </c>
      <c r="H194" s="498">
        <f>'3-Отчет за паричния поток'!C25</f>
        <v>0</v>
      </c>
    </row>
    <row r="195" spans="1:8" ht="15.75">
      <c r="A195" s="105" t="str">
        <f t="shared" si="18"/>
        <v>ГИПС АД</v>
      </c>
      <c r="B195" s="105" t="str">
        <f t="shared" si="19"/>
        <v>815121745</v>
      </c>
      <c r="C195" s="581">
        <f t="shared" si="20"/>
        <v>43281</v>
      </c>
      <c r="D195" s="105" t="s">
        <v>408</v>
      </c>
      <c r="E195" s="105">
        <v>1</v>
      </c>
      <c r="F195" s="105" t="s">
        <v>407</v>
      </c>
      <c r="G195" s="105" t="s">
        <v>857</v>
      </c>
      <c r="H195" s="498">
        <f>'3-Отчет за паричния поток'!C26</f>
        <v>0</v>
      </c>
    </row>
    <row r="196" spans="1:8" ht="15.75">
      <c r="A196" s="105" t="str">
        <f t="shared" si="18"/>
        <v>ГИПС АД</v>
      </c>
      <c r="B196" s="105" t="str">
        <f t="shared" si="19"/>
        <v>815121745</v>
      </c>
      <c r="C196" s="581">
        <f t="shared" si="20"/>
        <v>43281</v>
      </c>
      <c r="D196" s="105" t="s">
        <v>410</v>
      </c>
      <c r="E196" s="105">
        <v>1</v>
      </c>
      <c r="F196" s="105" t="s">
        <v>409</v>
      </c>
      <c r="G196" s="105" t="s">
        <v>857</v>
      </c>
      <c r="H196" s="498">
        <f>'3-Отчет за паричния поток'!C27</f>
        <v>0</v>
      </c>
    </row>
    <row r="197" spans="1:8" ht="15.75">
      <c r="A197" s="105" t="str">
        <f t="shared" si="18"/>
        <v>ГИПС АД</v>
      </c>
      <c r="B197" s="105" t="str">
        <f t="shared" si="19"/>
        <v>815121745</v>
      </c>
      <c r="C197" s="581">
        <f t="shared" si="20"/>
        <v>43281</v>
      </c>
      <c r="D197" s="105" t="s">
        <v>412</v>
      </c>
      <c r="E197" s="105">
        <v>1</v>
      </c>
      <c r="F197" s="105" t="s">
        <v>411</v>
      </c>
      <c r="G197" s="105" t="s">
        <v>857</v>
      </c>
      <c r="H197" s="498">
        <f>'3-Отчет за паричния поток'!C28</f>
        <v>0</v>
      </c>
    </row>
    <row r="198" spans="1:8" ht="15.75">
      <c r="A198" s="105" t="str">
        <f t="shared" si="18"/>
        <v>ГИПС АД</v>
      </c>
      <c r="B198" s="105" t="str">
        <f t="shared" si="19"/>
        <v>815121745</v>
      </c>
      <c r="C198" s="581">
        <f t="shared" si="20"/>
        <v>43281</v>
      </c>
      <c r="D198" s="105" t="s">
        <v>414</v>
      </c>
      <c r="E198" s="105">
        <v>1</v>
      </c>
      <c r="F198" s="105" t="s">
        <v>413</v>
      </c>
      <c r="G198" s="105" t="s">
        <v>857</v>
      </c>
      <c r="H198" s="498">
        <f>'3-Отчет за паричния поток'!C29</f>
        <v>0</v>
      </c>
    </row>
    <row r="199" spans="1:8" ht="15.75">
      <c r="A199" s="105" t="str">
        <f t="shared" si="18"/>
        <v>ГИПС АД</v>
      </c>
      <c r="B199" s="105" t="str">
        <f t="shared" si="19"/>
        <v>815121745</v>
      </c>
      <c r="C199" s="581">
        <f t="shared" si="20"/>
        <v>43281</v>
      </c>
      <c r="D199" s="105" t="s">
        <v>416</v>
      </c>
      <c r="E199" s="105">
        <v>1</v>
      </c>
      <c r="F199" s="105" t="s">
        <v>415</v>
      </c>
      <c r="G199" s="105" t="s">
        <v>857</v>
      </c>
      <c r="H199" s="498">
        <f>'3-Отчет за паричния поток'!C30</f>
        <v>0</v>
      </c>
    </row>
    <row r="200" spans="1:8" ht="15.75">
      <c r="A200" s="105" t="str">
        <f t="shared" si="18"/>
        <v>ГИПС АД</v>
      </c>
      <c r="B200" s="105" t="str">
        <f t="shared" si="19"/>
        <v>815121745</v>
      </c>
      <c r="C200" s="581">
        <f t="shared" si="20"/>
        <v>43281</v>
      </c>
      <c r="D200" s="105" t="s">
        <v>417</v>
      </c>
      <c r="E200" s="105">
        <v>1</v>
      </c>
      <c r="F200" s="105" t="s">
        <v>394</v>
      </c>
      <c r="G200" s="105" t="s">
        <v>857</v>
      </c>
      <c r="H200" s="498">
        <f>'3-Отчет за паричния поток'!C31</f>
        <v>0</v>
      </c>
    </row>
    <row r="201" spans="1:8" ht="15.75">
      <c r="A201" s="105" t="str">
        <f t="shared" si="18"/>
        <v>ГИПС АД</v>
      </c>
      <c r="B201" s="105" t="str">
        <f t="shared" si="19"/>
        <v>815121745</v>
      </c>
      <c r="C201" s="581">
        <f t="shared" si="20"/>
        <v>43281</v>
      </c>
      <c r="D201" s="105" t="s">
        <v>419</v>
      </c>
      <c r="E201" s="105">
        <v>1</v>
      </c>
      <c r="F201" s="105" t="s">
        <v>418</v>
      </c>
      <c r="G201" s="105" t="s">
        <v>857</v>
      </c>
      <c r="H201" s="498">
        <f>'3-Отчет за паричния поток'!C32</f>
        <v>0</v>
      </c>
    </row>
    <row r="202" spans="1:8" ht="15.75">
      <c r="A202" s="105" t="str">
        <f t="shared" si="18"/>
        <v>ГИПС АД</v>
      </c>
      <c r="B202" s="105" t="str">
        <f t="shared" si="19"/>
        <v>815121745</v>
      </c>
      <c r="C202" s="581">
        <f t="shared" si="20"/>
        <v>43281</v>
      </c>
      <c r="D202" s="105" t="s">
        <v>421</v>
      </c>
      <c r="E202" s="105">
        <v>1</v>
      </c>
      <c r="F202" s="105" t="s">
        <v>420</v>
      </c>
      <c r="G202" s="105" t="s">
        <v>857</v>
      </c>
      <c r="H202" s="498">
        <f>'3-Отчет за паричния поток'!C33</f>
        <v>-17</v>
      </c>
    </row>
    <row r="203" spans="1:8" ht="15.75">
      <c r="A203" s="105" t="str">
        <f t="shared" si="18"/>
        <v>ГИПС АД</v>
      </c>
      <c r="B203" s="105" t="str">
        <f t="shared" si="19"/>
        <v>815121745</v>
      </c>
      <c r="C203" s="581">
        <f t="shared" si="20"/>
        <v>43281</v>
      </c>
      <c r="D203" s="105" t="s">
        <v>424</v>
      </c>
      <c r="E203" s="105">
        <v>1</v>
      </c>
      <c r="F203" s="105" t="s">
        <v>423</v>
      </c>
      <c r="G203" s="105" t="s">
        <v>858</v>
      </c>
      <c r="H203" s="498">
        <f>'3-Отчет за паричния поток'!C35</f>
        <v>0</v>
      </c>
    </row>
    <row r="204" spans="1:8" ht="15.75">
      <c r="A204" s="105" t="str">
        <f t="shared" si="18"/>
        <v>ГИПС АД</v>
      </c>
      <c r="B204" s="105" t="str">
        <f t="shared" si="19"/>
        <v>815121745</v>
      </c>
      <c r="C204" s="581">
        <f t="shared" si="20"/>
        <v>43281</v>
      </c>
      <c r="D204" s="105" t="s">
        <v>426</v>
      </c>
      <c r="E204" s="105">
        <v>1</v>
      </c>
      <c r="F204" s="105" t="s">
        <v>425</v>
      </c>
      <c r="G204" s="105" t="s">
        <v>858</v>
      </c>
      <c r="H204" s="498">
        <f>'3-Отчет за паричния поток'!C36</f>
        <v>0</v>
      </c>
    </row>
    <row r="205" spans="1:8" ht="15.75">
      <c r="A205" s="105" t="str">
        <f t="shared" si="18"/>
        <v>ГИПС АД</v>
      </c>
      <c r="B205" s="105" t="str">
        <f t="shared" si="19"/>
        <v>815121745</v>
      </c>
      <c r="C205" s="581">
        <f t="shared" si="20"/>
        <v>43281</v>
      </c>
      <c r="D205" s="105" t="s">
        <v>428</v>
      </c>
      <c r="E205" s="105">
        <v>1</v>
      </c>
      <c r="F205" s="105" t="s">
        <v>427</v>
      </c>
      <c r="G205" s="105" t="s">
        <v>858</v>
      </c>
      <c r="H205" s="498">
        <f>'3-Отчет за паричния поток'!C37</f>
        <v>0</v>
      </c>
    </row>
    <row r="206" spans="1:8" ht="15.75">
      <c r="A206" s="105" t="str">
        <f t="shared" si="18"/>
        <v>ГИПС АД</v>
      </c>
      <c r="B206" s="105" t="str">
        <f t="shared" si="19"/>
        <v>815121745</v>
      </c>
      <c r="C206" s="581">
        <f t="shared" si="20"/>
        <v>43281</v>
      </c>
      <c r="D206" s="105" t="s">
        <v>430</v>
      </c>
      <c r="E206" s="105">
        <v>1</v>
      </c>
      <c r="F206" s="105" t="s">
        <v>429</v>
      </c>
      <c r="G206" s="105" t="s">
        <v>858</v>
      </c>
      <c r="H206" s="498">
        <f>'3-Отчет за паричния поток'!C38</f>
        <v>0</v>
      </c>
    </row>
    <row r="207" spans="1:8" ht="15.75">
      <c r="A207" s="105" t="str">
        <f t="shared" si="18"/>
        <v>ГИПС АД</v>
      </c>
      <c r="B207" s="105" t="str">
        <f t="shared" si="19"/>
        <v>815121745</v>
      </c>
      <c r="C207" s="581">
        <f t="shared" si="20"/>
        <v>43281</v>
      </c>
      <c r="D207" s="105" t="s">
        <v>432</v>
      </c>
      <c r="E207" s="105">
        <v>1</v>
      </c>
      <c r="F207" s="105" t="s">
        <v>431</v>
      </c>
      <c r="G207" s="105" t="s">
        <v>858</v>
      </c>
      <c r="H207" s="498">
        <f>'3-Отчет за паричния поток'!C39</f>
        <v>0</v>
      </c>
    </row>
    <row r="208" spans="1:8" ht="15.75">
      <c r="A208" s="105" t="str">
        <f t="shared" si="18"/>
        <v>ГИПС АД</v>
      </c>
      <c r="B208" s="105" t="str">
        <f t="shared" si="19"/>
        <v>815121745</v>
      </c>
      <c r="C208" s="581">
        <f t="shared" si="20"/>
        <v>43281</v>
      </c>
      <c r="D208" s="105" t="s">
        <v>434</v>
      </c>
      <c r="E208" s="105">
        <v>1</v>
      </c>
      <c r="F208" s="105" t="s">
        <v>433</v>
      </c>
      <c r="G208" s="105" t="s">
        <v>858</v>
      </c>
      <c r="H208" s="498">
        <f>'3-Отчет за паричния поток'!C40</f>
        <v>0</v>
      </c>
    </row>
    <row r="209" spans="1:8" ht="15.75">
      <c r="A209" s="105" t="str">
        <f t="shared" si="18"/>
        <v>ГИПС АД</v>
      </c>
      <c r="B209" s="105" t="str">
        <f t="shared" si="19"/>
        <v>815121745</v>
      </c>
      <c r="C209" s="581">
        <f t="shared" si="20"/>
        <v>43281</v>
      </c>
      <c r="D209" s="105" t="s">
        <v>436</v>
      </c>
      <c r="E209" s="105">
        <v>1</v>
      </c>
      <c r="F209" s="105" t="s">
        <v>435</v>
      </c>
      <c r="G209" s="105" t="s">
        <v>858</v>
      </c>
      <c r="H209" s="498">
        <f>'3-Отчет за паричния поток'!C41</f>
        <v>0</v>
      </c>
    </row>
    <row r="210" spans="1:8" ht="15.75">
      <c r="A210" s="105" t="str">
        <f t="shared" si="18"/>
        <v>ГИПС АД</v>
      </c>
      <c r="B210" s="105" t="str">
        <f t="shared" si="19"/>
        <v>815121745</v>
      </c>
      <c r="C210" s="581">
        <f t="shared" si="20"/>
        <v>43281</v>
      </c>
      <c r="D210" s="105" t="s">
        <v>438</v>
      </c>
      <c r="E210" s="105">
        <v>1</v>
      </c>
      <c r="F210" s="105" t="s">
        <v>437</v>
      </c>
      <c r="G210" s="105" t="s">
        <v>858</v>
      </c>
      <c r="H210" s="498">
        <f>'3-Отчет за паричния поток'!C42</f>
        <v>-32</v>
      </c>
    </row>
    <row r="211" spans="1:8" ht="15.75">
      <c r="A211" s="105" t="str">
        <f t="shared" si="18"/>
        <v>ГИПС АД</v>
      </c>
      <c r="B211" s="105" t="str">
        <f t="shared" si="19"/>
        <v>815121745</v>
      </c>
      <c r="C211" s="581">
        <f t="shared" si="20"/>
        <v>43281</v>
      </c>
      <c r="D211" s="105" t="s">
        <v>440</v>
      </c>
      <c r="E211" s="105">
        <v>1</v>
      </c>
      <c r="F211" s="105" t="s">
        <v>439</v>
      </c>
      <c r="G211" s="105" t="s">
        <v>858</v>
      </c>
      <c r="H211" s="498">
        <f>'3-Отчет за паричния поток'!C43</f>
        <v>-32</v>
      </c>
    </row>
    <row r="212" spans="1:8" ht="15.75">
      <c r="A212" s="105" t="str">
        <f t="shared" si="18"/>
        <v>ГИПС АД</v>
      </c>
      <c r="B212" s="105" t="str">
        <f t="shared" si="19"/>
        <v>815121745</v>
      </c>
      <c r="C212" s="581">
        <f t="shared" si="20"/>
        <v>43281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-8</v>
      </c>
    </row>
    <row r="213" spans="1:8" ht="15.75">
      <c r="A213" s="105" t="str">
        <f t="shared" si="18"/>
        <v>ГИПС АД</v>
      </c>
      <c r="B213" s="105" t="str">
        <f t="shared" si="19"/>
        <v>815121745</v>
      </c>
      <c r="C213" s="581">
        <f t="shared" si="20"/>
        <v>43281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262</v>
      </c>
    </row>
    <row r="214" spans="1:8" ht="15.75">
      <c r="A214" s="105" t="str">
        <f t="shared" si="18"/>
        <v>ГИПС АД</v>
      </c>
      <c r="B214" s="105" t="str">
        <f t="shared" si="19"/>
        <v>815121745</v>
      </c>
      <c r="C214" s="581">
        <f t="shared" si="20"/>
        <v>43281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254</v>
      </c>
    </row>
    <row r="215" spans="1:8" ht="15.75">
      <c r="A215" s="105" t="str">
        <f t="shared" si="18"/>
        <v>ГИПС АД</v>
      </c>
      <c r="B215" s="105" t="str">
        <f t="shared" si="19"/>
        <v>815121745</v>
      </c>
      <c r="C215" s="581">
        <f t="shared" si="20"/>
        <v>43281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254</v>
      </c>
    </row>
    <row r="216" spans="1:8" ht="15.75">
      <c r="A216" s="105" t="str">
        <f t="shared" si="18"/>
        <v>ГИПС АД</v>
      </c>
      <c r="B216" s="105" t="str">
        <f t="shared" si="19"/>
        <v>815121745</v>
      </c>
      <c r="C216" s="581">
        <f t="shared" si="20"/>
        <v>43281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859</v>
      </c>
    </row>
    <row r="218" spans="1:8" ht="15.75">
      <c r="A218" s="105" t="str">
        <f aca="true" t="shared" si="21" ref="A218:A281">pdeName</f>
        <v>ГИПС АД</v>
      </c>
      <c r="B218" s="105" t="str">
        <f aca="true" t="shared" si="22" ref="B218:B281">pdeBulstat</f>
        <v>815121745</v>
      </c>
      <c r="C218" s="581">
        <f aca="true" t="shared" si="23" ref="C218:C281">endDate</f>
        <v>43281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266</v>
      </c>
    </row>
    <row r="219" spans="1:8" ht="15.75">
      <c r="A219" s="105" t="str">
        <f t="shared" si="21"/>
        <v>ГИПС АД</v>
      </c>
      <c r="B219" s="105" t="str">
        <f t="shared" si="22"/>
        <v>815121745</v>
      </c>
      <c r="C219" s="581">
        <f t="shared" si="23"/>
        <v>43281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ГИПС АД</v>
      </c>
      <c r="B220" s="105" t="str">
        <f t="shared" si="22"/>
        <v>815121745</v>
      </c>
      <c r="C220" s="581">
        <f t="shared" si="23"/>
        <v>43281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ГИПС АД</v>
      </c>
      <c r="B221" s="105" t="str">
        <f t="shared" si="22"/>
        <v>815121745</v>
      </c>
      <c r="C221" s="581">
        <f t="shared" si="23"/>
        <v>43281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ГИПС АД</v>
      </c>
      <c r="B222" s="105" t="str">
        <f t="shared" si="22"/>
        <v>815121745</v>
      </c>
      <c r="C222" s="581">
        <f t="shared" si="23"/>
        <v>43281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266</v>
      </c>
    </row>
    <row r="223" spans="1:8" ht="15.75">
      <c r="A223" s="105" t="str">
        <f t="shared" si="21"/>
        <v>ГИПС АД</v>
      </c>
      <c r="B223" s="105" t="str">
        <f t="shared" si="22"/>
        <v>815121745</v>
      </c>
      <c r="C223" s="581">
        <f t="shared" si="23"/>
        <v>43281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ГИПС АД</v>
      </c>
      <c r="B224" s="105" t="str">
        <f t="shared" si="22"/>
        <v>815121745</v>
      </c>
      <c r="C224" s="581">
        <f t="shared" si="23"/>
        <v>43281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ГИПС АД</v>
      </c>
      <c r="B225" s="105" t="str">
        <f t="shared" si="22"/>
        <v>815121745</v>
      </c>
      <c r="C225" s="581">
        <f t="shared" si="23"/>
        <v>43281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ГИПС АД</v>
      </c>
      <c r="B226" s="105" t="str">
        <f t="shared" si="22"/>
        <v>815121745</v>
      </c>
      <c r="C226" s="581">
        <f t="shared" si="23"/>
        <v>43281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ГИПС АД</v>
      </c>
      <c r="B227" s="105" t="str">
        <f t="shared" si="22"/>
        <v>815121745</v>
      </c>
      <c r="C227" s="581">
        <f t="shared" si="23"/>
        <v>43281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ГИПС АД</v>
      </c>
      <c r="B228" s="105" t="str">
        <f t="shared" si="22"/>
        <v>815121745</v>
      </c>
      <c r="C228" s="581">
        <f t="shared" si="23"/>
        <v>43281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ГИПС АД</v>
      </c>
      <c r="B229" s="105" t="str">
        <f t="shared" si="22"/>
        <v>815121745</v>
      </c>
      <c r="C229" s="581">
        <f t="shared" si="23"/>
        <v>43281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ГИПС АД</v>
      </c>
      <c r="B230" s="105" t="str">
        <f t="shared" si="22"/>
        <v>815121745</v>
      </c>
      <c r="C230" s="581">
        <f t="shared" si="23"/>
        <v>43281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ГИПС АД</v>
      </c>
      <c r="B231" s="105" t="str">
        <f t="shared" si="22"/>
        <v>815121745</v>
      </c>
      <c r="C231" s="581">
        <f t="shared" si="23"/>
        <v>43281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ГИПС АД</v>
      </c>
      <c r="B232" s="105" t="str">
        <f t="shared" si="22"/>
        <v>815121745</v>
      </c>
      <c r="C232" s="581">
        <f t="shared" si="23"/>
        <v>43281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ГИПС АД</v>
      </c>
      <c r="B233" s="105" t="str">
        <f t="shared" si="22"/>
        <v>815121745</v>
      </c>
      <c r="C233" s="581">
        <f t="shared" si="23"/>
        <v>43281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ГИПС АД</v>
      </c>
      <c r="B234" s="105" t="str">
        <f t="shared" si="22"/>
        <v>815121745</v>
      </c>
      <c r="C234" s="581">
        <f t="shared" si="23"/>
        <v>43281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ГИПС АД</v>
      </c>
      <c r="B235" s="105" t="str">
        <f t="shared" si="22"/>
        <v>815121745</v>
      </c>
      <c r="C235" s="581">
        <f t="shared" si="23"/>
        <v>43281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ГИПС АД</v>
      </c>
      <c r="B236" s="105" t="str">
        <f t="shared" si="22"/>
        <v>815121745</v>
      </c>
      <c r="C236" s="581">
        <f t="shared" si="23"/>
        <v>43281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266</v>
      </c>
    </row>
    <row r="237" spans="1:8" ht="15.75">
      <c r="A237" s="105" t="str">
        <f t="shared" si="21"/>
        <v>ГИПС АД</v>
      </c>
      <c r="B237" s="105" t="str">
        <f t="shared" si="22"/>
        <v>815121745</v>
      </c>
      <c r="C237" s="581">
        <f t="shared" si="23"/>
        <v>43281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ГИПС АД</v>
      </c>
      <c r="B238" s="105" t="str">
        <f t="shared" si="22"/>
        <v>815121745</v>
      </c>
      <c r="C238" s="581">
        <f t="shared" si="23"/>
        <v>43281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ГИПС АД</v>
      </c>
      <c r="B239" s="105" t="str">
        <f t="shared" si="22"/>
        <v>815121745</v>
      </c>
      <c r="C239" s="581">
        <f t="shared" si="23"/>
        <v>43281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266</v>
      </c>
    </row>
    <row r="240" spans="1:8" ht="15.75">
      <c r="A240" s="105" t="str">
        <f t="shared" si="21"/>
        <v>ГИПС АД</v>
      </c>
      <c r="B240" s="105" t="str">
        <f t="shared" si="22"/>
        <v>815121745</v>
      </c>
      <c r="C240" s="581">
        <f t="shared" si="23"/>
        <v>43281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ГИПС АД</v>
      </c>
      <c r="B241" s="105" t="str">
        <f t="shared" si="22"/>
        <v>815121745</v>
      </c>
      <c r="C241" s="581">
        <f t="shared" si="23"/>
        <v>43281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ГИПС АД</v>
      </c>
      <c r="B242" s="105" t="str">
        <f t="shared" si="22"/>
        <v>815121745</v>
      </c>
      <c r="C242" s="581">
        <f t="shared" si="23"/>
        <v>43281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ГИПС АД</v>
      </c>
      <c r="B243" s="105" t="str">
        <f t="shared" si="22"/>
        <v>815121745</v>
      </c>
      <c r="C243" s="581">
        <f t="shared" si="23"/>
        <v>43281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ГИПС АД</v>
      </c>
      <c r="B244" s="105" t="str">
        <f t="shared" si="22"/>
        <v>815121745</v>
      </c>
      <c r="C244" s="581">
        <f t="shared" si="23"/>
        <v>43281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ГИПС АД</v>
      </c>
      <c r="B245" s="105" t="str">
        <f t="shared" si="22"/>
        <v>815121745</v>
      </c>
      <c r="C245" s="581">
        <f t="shared" si="23"/>
        <v>43281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ГИПС АД</v>
      </c>
      <c r="B246" s="105" t="str">
        <f t="shared" si="22"/>
        <v>815121745</v>
      </c>
      <c r="C246" s="581">
        <f t="shared" si="23"/>
        <v>43281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ГИПС АД</v>
      </c>
      <c r="B247" s="105" t="str">
        <f t="shared" si="22"/>
        <v>815121745</v>
      </c>
      <c r="C247" s="581">
        <f t="shared" si="23"/>
        <v>43281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ГИПС АД</v>
      </c>
      <c r="B248" s="105" t="str">
        <f t="shared" si="22"/>
        <v>815121745</v>
      </c>
      <c r="C248" s="581">
        <f t="shared" si="23"/>
        <v>43281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ГИПС АД</v>
      </c>
      <c r="B249" s="105" t="str">
        <f t="shared" si="22"/>
        <v>815121745</v>
      </c>
      <c r="C249" s="581">
        <f t="shared" si="23"/>
        <v>43281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ГИПС АД</v>
      </c>
      <c r="B250" s="105" t="str">
        <f t="shared" si="22"/>
        <v>815121745</v>
      </c>
      <c r="C250" s="581">
        <f t="shared" si="23"/>
        <v>43281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ГИПС АД</v>
      </c>
      <c r="B251" s="105" t="str">
        <f t="shared" si="22"/>
        <v>815121745</v>
      </c>
      <c r="C251" s="581">
        <f t="shared" si="23"/>
        <v>43281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ГИПС АД</v>
      </c>
      <c r="B252" s="105" t="str">
        <f t="shared" si="22"/>
        <v>815121745</v>
      </c>
      <c r="C252" s="581">
        <f t="shared" si="23"/>
        <v>43281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ГИПС АД</v>
      </c>
      <c r="B253" s="105" t="str">
        <f t="shared" si="22"/>
        <v>815121745</v>
      </c>
      <c r="C253" s="581">
        <f t="shared" si="23"/>
        <v>43281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ГИПС АД</v>
      </c>
      <c r="B254" s="105" t="str">
        <f t="shared" si="22"/>
        <v>815121745</v>
      </c>
      <c r="C254" s="581">
        <f t="shared" si="23"/>
        <v>43281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ГИПС АД</v>
      </c>
      <c r="B255" s="105" t="str">
        <f t="shared" si="22"/>
        <v>815121745</v>
      </c>
      <c r="C255" s="581">
        <f t="shared" si="23"/>
        <v>43281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ГИПС АД</v>
      </c>
      <c r="B256" s="105" t="str">
        <f t="shared" si="22"/>
        <v>815121745</v>
      </c>
      <c r="C256" s="581">
        <f t="shared" si="23"/>
        <v>43281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ГИПС АД</v>
      </c>
      <c r="B257" s="105" t="str">
        <f t="shared" si="22"/>
        <v>815121745</v>
      </c>
      <c r="C257" s="581">
        <f t="shared" si="23"/>
        <v>43281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ГИПС АД</v>
      </c>
      <c r="B258" s="105" t="str">
        <f t="shared" si="22"/>
        <v>815121745</v>
      </c>
      <c r="C258" s="581">
        <f t="shared" si="23"/>
        <v>43281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ГИПС АД</v>
      </c>
      <c r="B259" s="105" t="str">
        <f t="shared" si="22"/>
        <v>815121745</v>
      </c>
      <c r="C259" s="581">
        <f t="shared" si="23"/>
        <v>43281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ГИПС АД</v>
      </c>
      <c r="B260" s="105" t="str">
        <f t="shared" si="22"/>
        <v>815121745</v>
      </c>
      <c r="C260" s="581">
        <f t="shared" si="23"/>
        <v>43281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ГИПС АД</v>
      </c>
      <c r="B261" s="105" t="str">
        <f t="shared" si="22"/>
        <v>815121745</v>
      </c>
      <c r="C261" s="581">
        <f t="shared" si="23"/>
        <v>43281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ГИПС АД</v>
      </c>
      <c r="B262" s="105" t="str">
        <f t="shared" si="22"/>
        <v>815121745</v>
      </c>
      <c r="C262" s="581">
        <f t="shared" si="23"/>
        <v>43281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1067</v>
      </c>
    </row>
    <row r="263" spans="1:8" ht="15.75">
      <c r="A263" s="105" t="str">
        <f t="shared" si="21"/>
        <v>ГИПС АД</v>
      </c>
      <c r="B263" s="105" t="str">
        <f t="shared" si="22"/>
        <v>815121745</v>
      </c>
      <c r="C263" s="581">
        <f t="shared" si="23"/>
        <v>43281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ГИПС АД</v>
      </c>
      <c r="B264" s="105" t="str">
        <f t="shared" si="22"/>
        <v>815121745</v>
      </c>
      <c r="C264" s="581">
        <f t="shared" si="23"/>
        <v>43281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ГИПС АД</v>
      </c>
      <c r="B265" s="105" t="str">
        <f t="shared" si="22"/>
        <v>815121745</v>
      </c>
      <c r="C265" s="581">
        <f t="shared" si="23"/>
        <v>43281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ГИПС АД</v>
      </c>
      <c r="B266" s="105" t="str">
        <f t="shared" si="22"/>
        <v>815121745</v>
      </c>
      <c r="C266" s="581">
        <f t="shared" si="23"/>
        <v>43281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1067</v>
      </c>
    </row>
    <row r="267" spans="1:8" ht="15.75">
      <c r="A267" s="105" t="str">
        <f t="shared" si="21"/>
        <v>ГИПС АД</v>
      </c>
      <c r="B267" s="105" t="str">
        <f t="shared" si="22"/>
        <v>815121745</v>
      </c>
      <c r="C267" s="581">
        <f t="shared" si="23"/>
        <v>43281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ГИПС АД</v>
      </c>
      <c r="B268" s="105" t="str">
        <f t="shared" si="22"/>
        <v>815121745</v>
      </c>
      <c r="C268" s="581">
        <f t="shared" si="23"/>
        <v>43281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ГИПС АД</v>
      </c>
      <c r="B269" s="105" t="str">
        <f t="shared" si="22"/>
        <v>815121745</v>
      </c>
      <c r="C269" s="581">
        <f t="shared" si="23"/>
        <v>43281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ГИПС АД</v>
      </c>
      <c r="B270" s="105" t="str">
        <f t="shared" si="22"/>
        <v>815121745</v>
      </c>
      <c r="C270" s="581">
        <f t="shared" si="23"/>
        <v>43281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ГИПС АД</v>
      </c>
      <c r="B271" s="105" t="str">
        <f t="shared" si="22"/>
        <v>815121745</v>
      </c>
      <c r="C271" s="581">
        <f t="shared" si="23"/>
        <v>43281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ГИПС АД</v>
      </c>
      <c r="B272" s="105" t="str">
        <f t="shared" si="22"/>
        <v>815121745</v>
      </c>
      <c r="C272" s="581">
        <f t="shared" si="23"/>
        <v>43281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ГИПС АД</v>
      </c>
      <c r="B273" s="105" t="str">
        <f t="shared" si="22"/>
        <v>815121745</v>
      </c>
      <c r="C273" s="581">
        <f t="shared" si="23"/>
        <v>43281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ГИПС АД</v>
      </c>
      <c r="B274" s="105" t="str">
        <f t="shared" si="22"/>
        <v>815121745</v>
      </c>
      <c r="C274" s="581">
        <f t="shared" si="23"/>
        <v>43281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ГИПС АД</v>
      </c>
      <c r="B275" s="105" t="str">
        <f t="shared" si="22"/>
        <v>815121745</v>
      </c>
      <c r="C275" s="581">
        <f t="shared" si="23"/>
        <v>43281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ГИПС АД</v>
      </c>
      <c r="B276" s="105" t="str">
        <f t="shared" si="22"/>
        <v>815121745</v>
      </c>
      <c r="C276" s="581">
        <f t="shared" si="23"/>
        <v>43281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ГИПС АД</v>
      </c>
      <c r="B277" s="105" t="str">
        <f t="shared" si="22"/>
        <v>815121745</v>
      </c>
      <c r="C277" s="581">
        <f t="shared" si="23"/>
        <v>43281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ГИПС АД</v>
      </c>
      <c r="B278" s="105" t="str">
        <f t="shared" si="22"/>
        <v>815121745</v>
      </c>
      <c r="C278" s="581">
        <f t="shared" si="23"/>
        <v>43281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ГИПС АД</v>
      </c>
      <c r="B279" s="105" t="str">
        <f t="shared" si="22"/>
        <v>815121745</v>
      </c>
      <c r="C279" s="581">
        <f t="shared" si="23"/>
        <v>43281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ГИПС АД</v>
      </c>
      <c r="B280" s="105" t="str">
        <f t="shared" si="22"/>
        <v>815121745</v>
      </c>
      <c r="C280" s="581">
        <f t="shared" si="23"/>
        <v>43281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1067</v>
      </c>
    </row>
    <row r="281" spans="1:8" ht="15.75">
      <c r="A281" s="105" t="str">
        <f t="shared" si="21"/>
        <v>ГИПС АД</v>
      </c>
      <c r="B281" s="105" t="str">
        <f t="shared" si="22"/>
        <v>815121745</v>
      </c>
      <c r="C281" s="581">
        <f t="shared" si="23"/>
        <v>43281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ГИПС АД</v>
      </c>
      <c r="B282" s="105" t="str">
        <f aca="true" t="shared" si="25" ref="B282:B345">pdeBulstat</f>
        <v>815121745</v>
      </c>
      <c r="C282" s="581">
        <f aca="true" t="shared" si="26" ref="C282:C345">endDate</f>
        <v>43281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ГИПС АД</v>
      </c>
      <c r="B283" s="105" t="str">
        <f t="shared" si="25"/>
        <v>815121745</v>
      </c>
      <c r="C283" s="581">
        <f t="shared" si="26"/>
        <v>43281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1067</v>
      </c>
    </row>
    <row r="284" spans="1:8" ht="15.75">
      <c r="A284" s="105" t="str">
        <f t="shared" si="24"/>
        <v>ГИПС АД</v>
      </c>
      <c r="B284" s="105" t="str">
        <f t="shared" si="25"/>
        <v>815121745</v>
      </c>
      <c r="C284" s="581">
        <f t="shared" si="26"/>
        <v>43281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175</v>
      </c>
    </row>
    <row r="285" spans="1:8" ht="15.75">
      <c r="A285" s="105" t="str">
        <f t="shared" si="24"/>
        <v>ГИПС АД</v>
      </c>
      <c r="B285" s="105" t="str">
        <f t="shared" si="25"/>
        <v>815121745</v>
      </c>
      <c r="C285" s="581">
        <f t="shared" si="26"/>
        <v>43281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ГИПС АД</v>
      </c>
      <c r="B286" s="105" t="str">
        <f t="shared" si="25"/>
        <v>815121745</v>
      </c>
      <c r="C286" s="581">
        <f t="shared" si="26"/>
        <v>43281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ГИПС АД</v>
      </c>
      <c r="B287" s="105" t="str">
        <f t="shared" si="25"/>
        <v>815121745</v>
      </c>
      <c r="C287" s="581">
        <f t="shared" si="26"/>
        <v>43281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ГИПС АД</v>
      </c>
      <c r="B288" s="105" t="str">
        <f t="shared" si="25"/>
        <v>815121745</v>
      </c>
      <c r="C288" s="581">
        <f t="shared" si="26"/>
        <v>43281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175</v>
      </c>
    </row>
    <row r="289" spans="1:8" ht="15.75">
      <c r="A289" s="105" t="str">
        <f t="shared" si="24"/>
        <v>ГИПС АД</v>
      </c>
      <c r="B289" s="105" t="str">
        <f t="shared" si="25"/>
        <v>815121745</v>
      </c>
      <c r="C289" s="581">
        <f t="shared" si="26"/>
        <v>43281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ГИПС АД</v>
      </c>
      <c r="B290" s="105" t="str">
        <f t="shared" si="25"/>
        <v>815121745</v>
      </c>
      <c r="C290" s="581">
        <f t="shared" si="26"/>
        <v>43281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ГИПС АД</v>
      </c>
      <c r="B291" s="105" t="str">
        <f t="shared" si="25"/>
        <v>815121745</v>
      </c>
      <c r="C291" s="581">
        <f t="shared" si="26"/>
        <v>43281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ГИПС АД</v>
      </c>
      <c r="B292" s="105" t="str">
        <f t="shared" si="25"/>
        <v>815121745</v>
      </c>
      <c r="C292" s="581">
        <f t="shared" si="26"/>
        <v>43281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ГИПС АД</v>
      </c>
      <c r="B293" s="105" t="str">
        <f t="shared" si="25"/>
        <v>815121745</v>
      </c>
      <c r="C293" s="581">
        <f t="shared" si="26"/>
        <v>43281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ГИПС АД</v>
      </c>
      <c r="B294" s="105" t="str">
        <f t="shared" si="25"/>
        <v>815121745</v>
      </c>
      <c r="C294" s="581">
        <f t="shared" si="26"/>
        <v>43281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ГИПС АД</v>
      </c>
      <c r="B295" s="105" t="str">
        <f t="shared" si="25"/>
        <v>815121745</v>
      </c>
      <c r="C295" s="581">
        <f t="shared" si="26"/>
        <v>43281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ГИПС АД</v>
      </c>
      <c r="B296" s="105" t="str">
        <f t="shared" si="25"/>
        <v>815121745</v>
      </c>
      <c r="C296" s="581">
        <f t="shared" si="26"/>
        <v>43281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ГИПС АД</v>
      </c>
      <c r="B297" s="105" t="str">
        <f t="shared" si="25"/>
        <v>815121745</v>
      </c>
      <c r="C297" s="581">
        <f t="shared" si="26"/>
        <v>43281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ГИПС АД</v>
      </c>
      <c r="B298" s="105" t="str">
        <f t="shared" si="25"/>
        <v>815121745</v>
      </c>
      <c r="C298" s="581">
        <f t="shared" si="26"/>
        <v>43281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ГИПС АД</v>
      </c>
      <c r="B299" s="105" t="str">
        <f t="shared" si="25"/>
        <v>815121745</v>
      </c>
      <c r="C299" s="581">
        <f t="shared" si="26"/>
        <v>43281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ГИПС АД</v>
      </c>
      <c r="B300" s="105" t="str">
        <f t="shared" si="25"/>
        <v>815121745</v>
      </c>
      <c r="C300" s="581">
        <f t="shared" si="26"/>
        <v>43281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ГИПС АД</v>
      </c>
      <c r="B301" s="105" t="str">
        <f t="shared" si="25"/>
        <v>815121745</v>
      </c>
      <c r="C301" s="581">
        <f t="shared" si="26"/>
        <v>43281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ГИПС АД</v>
      </c>
      <c r="B302" s="105" t="str">
        <f t="shared" si="25"/>
        <v>815121745</v>
      </c>
      <c r="C302" s="581">
        <f t="shared" si="26"/>
        <v>43281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175</v>
      </c>
    </row>
    <row r="303" spans="1:8" ht="15.75">
      <c r="A303" s="105" t="str">
        <f t="shared" si="24"/>
        <v>ГИПС АД</v>
      </c>
      <c r="B303" s="105" t="str">
        <f t="shared" si="25"/>
        <v>815121745</v>
      </c>
      <c r="C303" s="581">
        <f t="shared" si="26"/>
        <v>43281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ГИПС АД</v>
      </c>
      <c r="B304" s="105" t="str">
        <f t="shared" si="25"/>
        <v>815121745</v>
      </c>
      <c r="C304" s="581">
        <f t="shared" si="26"/>
        <v>43281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ГИПС АД</v>
      </c>
      <c r="B305" s="105" t="str">
        <f t="shared" si="25"/>
        <v>815121745</v>
      </c>
      <c r="C305" s="581">
        <f t="shared" si="26"/>
        <v>43281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175</v>
      </c>
    </row>
    <row r="306" spans="1:8" ht="15.75">
      <c r="A306" s="105" t="str">
        <f t="shared" si="24"/>
        <v>ГИПС АД</v>
      </c>
      <c r="B306" s="105" t="str">
        <f t="shared" si="25"/>
        <v>815121745</v>
      </c>
      <c r="C306" s="581">
        <f t="shared" si="26"/>
        <v>43281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ГИПС АД</v>
      </c>
      <c r="B307" s="105" t="str">
        <f t="shared" si="25"/>
        <v>815121745</v>
      </c>
      <c r="C307" s="581">
        <f t="shared" si="26"/>
        <v>43281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ГИПС АД</v>
      </c>
      <c r="B308" s="105" t="str">
        <f t="shared" si="25"/>
        <v>815121745</v>
      </c>
      <c r="C308" s="581">
        <f t="shared" si="26"/>
        <v>43281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ГИПС АД</v>
      </c>
      <c r="B309" s="105" t="str">
        <f t="shared" si="25"/>
        <v>815121745</v>
      </c>
      <c r="C309" s="581">
        <f t="shared" si="26"/>
        <v>43281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ГИПС АД</v>
      </c>
      <c r="B310" s="105" t="str">
        <f t="shared" si="25"/>
        <v>815121745</v>
      </c>
      <c r="C310" s="581">
        <f t="shared" si="26"/>
        <v>43281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ГИПС АД</v>
      </c>
      <c r="B311" s="105" t="str">
        <f t="shared" si="25"/>
        <v>815121745</v>
      </c>
      <c r="C311" s="581">
        <f t="shared" si="26"/>
        <v>43281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ГИПС АД</v>
      </c>
      <c r="B312" s="105" t="str">
        <f t="shared" si="25"/>
        <v>815121745</v>
      </c>
      <c r="C312" s="581">
        <f t="shared" si="26"/>
        <v>43281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ГИПС АД</v>
      </c>
      <c r="B313" s="105" t="str">
        <f t="shared" si="25"/>
        <v>815121745</v>
      </c>
      <c r="C313" s="581">
        <f t="shared" si="26"/>
        <v>43281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ГИПС АД</v>
      </c>
      <c r="B314" s="105" t="str">
        <f t="shared" si="25"/>
        <v>815121745</v>
      </c>
      <c r="C314" s="581">
        <f t="shared" si="26"/>
        <v>43281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ГИПС АД</v>
      </c>
      <c r="B315" s="105" t="str">
        <f t="shared" si="25"/>
        <v>815121745</v>
      </c>
      <c r="C315" s="581">
        <f t="shared" si="26"/>
        <v>43281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ГИПС АД</v>
      </c>
      <c r="B316" s="105" t="str">
        <f t="shared" si="25"/>
        <v>815121745</v>
      </c>
      <c r="C316" s="581">
        <f t="shared" si="26"/>
        <v>43281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ГИПС АД</v>
      </c>
      <c r="B317" s="105" t="str">
        <f t="shared" si="25"/>
        <v>815121745</v>
      </c>
      <c r="C317" s="581">
        <f t="shared" si="26"/>
        <v>43281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ГИПС АД</v>
      </c>
      <c r="B318" s="105" t="str">
        <f t="shared" si="25"/>
        <v>815121745</v>
      </c>
      <c r="C318" s="581">
        <f t="shared" si="26"/>
        <v>43281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ГИПС АД</v>
      </c>
      <c r="B319" s="105" t="str">
        <f t="shared" si="25"/>
        <v>815121745</v>
      </c>
      <c r="C319" s="581">
        <f t="shared" si="26"/>
        <v>43281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ГИПС АД</v>
      </c>
      <c r="B320" s="105" t="str">
        <f t="shared" si="25"/>
        <v>815121745</v>
      </c>
      <c r="C320" s="581">
        <f t="shared" si="26"/>
        <v>43281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ГИПС АД</v>
      </c>
      <c r="B321" s="105" t="str">
        <f t="shared" si="25"/>
        <v>815121745</v>
      </c>
      <c r="C321" s="581">
        <f t="shared" si="26"/>
        <v>43281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ГИПС АД</v>
      </c>
      <c r="B322" s="105" t="str">
        <f t="shared" si="25"/>
        <v>815121745</v>
      </c>
      <c r="C322" s="581">
        <f t="shared" si="26"/>
        <v>43281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ГИПС АД</v>
      </c>
      <c r="B323" s="105" t="str">
        <f t="shared" si="25"/>
        <v>815121745</v>
      </c>
      <c r="C323" s="581">
        <f t="shared" si="26"/>
        <v>43281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ГИПС АД</v>
      </c>
      <c r="B324" s="105" t="str">
        <f t="shared" si="25"/>
        <v>815121745</v>
      </c>
      <c r="C324" s="581">
        <f t="shared" si="26"/>
        <v>43281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ГИПС АД</v>
      </c>
      <c r="B325" s="105" t="str">
        <f t="shared" si="25"/>
        <v>815121745</v>
      </c>
      <c r="C325" s="581">
        <f t="shared" si="26"/>
        <v>43281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ГИПС АД</v>
      </c>
      <c r="B326" s="105" t="str">
        <f t="shared" si="25"/>
        <v>815121745</v>
      </c>
      <c r="C326" s="581">
        <f t="shared" si="26"/>
        <v>43281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ГИПС АД</v>
      </c>
      <c r="B327" s="105" t="str">
        <f t="shared" si="25"/>
        <v>815121745</v>
      </c>
      <c r="C327" s="581">
        <f t="shared" si="26"/>
        <v>43281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ГИПС АД</v>
      </c>
      <c r="B328" s="105" t="str">
        <f t="shared" si="25"/>
        <v>815121745</v>
      </c>
      <c r="C328" s="581">
        <f t="shared" si="26"/>
        <v>43281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ГИПС АД</v>
      </c>
      <c r="B329" s="105" t="str">
        <f t="shared" si="25"/>
        <v>815121745</v>
      </c>
      <c r="C329" s="581">
        <f t="shared" si="26"/>
        <v>43281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ГИПС АД</v>
      </c>
      <c r="B330" s="105" t="str">
        <f t="shared" si="25"/>
        <v>815121745</v>
      </c>
      <c r="C330" s="581">
        <f t="shared" si="26"/>
        <v>43281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ГИПС АД</v>
      </c>
      <c r="B331" s="105" t="str">
        <f t="shared" si="25"/>
        <v>815121745</v>
      </c>
      <c r="C331" s="581">
        <f t="shared" si="26"/>
        <v>43281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ГИПС АД</v>
      </c>
      <c r="B332" s="105" t="str">
        <f t="shared" si="25"/>
        <v>815121745</v>
      </c>
      <c r="C332" s="581">
        <f t="shared" si="26"/>
        <v>43281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ГИПС АД</v>
      </c>
      <c r="B333" s="105" t="str">
        <f t="shared" si="25"/>
        <v>815121745</v>
      </c>
      <c r="C333" s="581">
        <f t="shared" si="26"/>
        <v>43281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ГИПС АД</v>
      </c>
      <c r="B334" s="105" t="str">
        <f t="shared" si="25"/>
        <v>815121745</v>
      </c>
      <c r="C334" s="581">
        <f t="shared" si="26"/>
        <v>43281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ГИПС АД</v>
      </c>
      <c r="B335" s="105" t="str">
        <f t="shared" si="25"/>
        <v>815121745</v>
      </c>
      <c r="C335" s="581">
        <f t="shared" si="26"/>
        <v>43281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ГИПС АД</v>
      </c>
      <c r="B336" s="105" t="str">
        <f t="shared" si="25"/>
        <v>815121745</v>
      </c>
      <c r="C336" s="581">
        <f t="shared" si="26"/>
        <v>43281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ГИПС АД</v>
      </c>
      <c r="B337" s="105" t="str">
        <f t="shared" si="25"/>
        <v>815121745</v>
      </c>
      <c r="C337" s="581">
        <f t="shared" si="26"/>
        <v>43281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ГИПС АД</v>
      </c>
      <c r="B338" s="105" t="str">
        <f t="shared" si="25"/>
        <v>815121745</v>
      </c>
      <c r="C338" s="581">
        <f t="shared" si="26"/>
        <v>43281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ГИПС АД</v>
      </c>
      <c r="B339" s="105" t="str">
        <f t="shared" si="25"/>
        <v>815121745</v>
      </c>
      <c r="C339" s="581">
        <f t="shared" si="26"/>
        <v>43281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ГИПС АД</v>
      </c>
      <c r="B340" s="105" t="str">
        <f t="shared" si="25"/>
        <v>815121745</v>
      </c>
      <c r="C340" s="581">
        <f t="shared" si="26"/>
        <v>43281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ГИПС АД</v>
      </c>
      <c r="B341" s="105" t="str">
        <f t="shared" si="25"/>
        <v>815121745</v>
      </c>
      <c r="C341" s="581">
        <f t="shared" si="26"/>
        <v>43281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ГИПС АД</v>
      </c>
      <c r="B342" s="105" t="str">
        <f t="shared" si="25"/>
        <v>815121745</v>
      </c>
      <c r="C342" s="581">
        <f t="shared" si="26"/>
        <v>43281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ГИПС АД</v>
      </c>
      <c r="B343" s="105" t="str">
        <f t="shared" si="25"/>
        <v>815121745</v>
      </c>
      <c r="C343" s="581">
        <f t="shared" si="26"/>
        <v>43281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ГИПС АД</v>
      </c>
      <c r="B344" s="105" t="str">
        <f t="shared" si="25"/>
        <v>815121745</v>
      </c>
      <c r="C344" s="581">
        <f t="shared" si="26"/>
        <v>43281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ГИПС АД</v>
      </c>
      <c r="B345" s="105" t="str">
        <f t="shared" si="25"/>
        <v>815121745</v>
      </c>
      <c r="C345" s="581">
        <f t="shared" si="26"/>
        <v>43281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ГИПС АД</v>
      </c>
      <c r="B346" s="105" t="str">
        <f aca="true" t="shared" si="28" ref="B346:B409">pdeBulstat</f>
        <v>815121745</v>
      </c>
      <c r="C346" s="581">
        <f aca="true" t="shared" si="29" ref="C346:C409">endDate</f>
        <v>43281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ГИПС АД</v>
      </c>
      <c r="B347" s="105" t="str">
        <f t="shared" si="28"/>
        <v>815121745</v>
      </c>
      <c r="C347" s="581">
        <f t="shared" si="29"/>
        <v>43281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ГИПС АД</v>
      </c>
      <c r="B348" s="105" t="str">
        <f t="shared" si="28"/>
        <v>815121745</v>
      </c>
      <c r="C348" s="581">
        <f t="shared" si="29"/>
        <v>43281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ГИПС АД</v>
      </c>
      <c r="B349" s="105" t="str">
        <f t="shared" si="28"/>
        <v>815121745</v>
      </c>
      <c r="C349" s="581">
        <f t="shared" si="29"/>
        <v>43281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ГИПС АД</v>
      </c>
      <c r="B350" s="105" t="str">
        <f t="shared" si="28"/>
        <v>815121745</v>
      </c>
      <c r="C350" s="581">
        <f t="shared" si="29"/>
        <v>43281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1220</v>
      </c>
    </row>
    <row r="351" spans="1:8" ht="15.75">
      <c r="A351" s="105" t="str">
        <f t="shared" si="27"/>
        <v>ГИПС АД</v>
      </c>
      <c r="B351" s="105" t="str">
        <f t="shared" si="28"/>
        <v>815121745</v>
      </c>
      <c r="C351" s="581">
        <f t="shared" si="29"/>
        <v>43281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ГИПС АД</v>
      </c>
      <c r="B352" s="105" t="str">
        <f t="shared" si="28"/>
        <v>815121745</v>
      </c>
      <c r="C352" s="581">
        <f t="shared" si="29"/>
        <v>43281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ГИПС АД</v>
      </c>
      <c r="B353" s="105" t="str">
        <f t="shared" si="28"/>
        <v>815121745</v>
      </c>
      <c r="C353" s="581">
        <f t="shared" si="29"/>
        <v>43281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ГИПС АД</v>
      </c>
      <c r="B354" s="105" t="str">
        <f t="shared" si="28"/>
        <v>815121745</v>
      </c>
      <c r="C354" s="581">
        <f t="shared" si="29"/>
        <v>43281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1220</v>
      </c>
    </row>
    <row r="355" spans="1:8" ht="15.75">
      <c r="A355" s="105" t="str">
        <f t="shared" si="27"/>
        <v>ГИПС АД</v>
      </c>
      <c r="B355" s="105" t="str">
        <f t="shared" si="28"/>
        <v>815121745</v>
      </c>
      <c r="C355" s="581">
        <f t="shared" si="29"/>
        <v>43281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163</v>
      </c>
    </row>
    <row r="356" spans="1:8" ht="15.75">
      <c r="A356" s="105" t="str">
        <f t="shared" si="27"/>
        <v>ГИПС АД</v>
      </c>
      <c r="B356" s="105" t="str">
        <f t="shared" si="28"/>
        <v>815121745</v>
      </c>
      <c r="C356" s="581">
        <f t="shared" si="29"/>
        <v>43281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ГИПС АД</v>
      </c>
      <c r="B357" s="105" t="str">
        <f t="shared" si="28"/>
        <v>815121745</v>
      </c>
      <c r="C357" s="581">
        <f t="shared" si="29"/>
        <v>43281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ГИПС АД</v>
      </c>
      <c r="B358" s="105" t="str">
        <f t="shared" si="28"/>
        <v>815121745</v>
      </c>
      <c r="C358" s="581">
        <f t="shared" si="29"/>
        <v>43281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ГИПС АД</v>
      </c>
      <c r="B359" s="105" t="str">
        <f t="shared" si="28"/>
        <v>815121745</v>
      </c>
      <c r="C359" s="581">
        <f t="shared" si="29"/>
        <v>43281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ГИПС АД</v>
      </c>
      <c r="B360" s="105" t="str">
        <f t="shared" si="28"/>
        <v>815121745</v>
      </c>
      <c r="C360" s="581">
        <f t="shared" si="29"/>
        <v>43281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ГИПС АД</v>
      </c>
      <c r="B361" s="105" t="str">
        <f t="shared" si="28"/>
        <v>815121745</v>
      </c>
      <c r="C361" s="581">
        <f t="shared" si="29"/>
        <v>43281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ГИПС АД</v>
      </c>
      <c r="B362" s="105" t="str">
        <f t="shared" si="28"/>
        <v>815121745</v>
      </c>
      <c r="C362" s="581">
        <f t="shared" si="29"/>
        <v>43281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ГИПС АД</v>
      </c>
      <c r="B363" s="105" t="str">
        <f t="shared" si="28"/>
        <v>815121745</v>
      </c>
      <c r="C363" s="581">
        <f t="shared" si="29"/>
        <v>43281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ГИПС АД</v>
      </c>
      <c r="B364" s="105" t="str">
        <f t="shared" si="28"/>
        <v>815121745</v>
      </c>
      <c r="C364" s="581">
        <f t="shared" si="29"/>
        <v>43281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ГИПС АД</v>
      </c>
      <c r="B365" s="105" t="str">
        <f t="shared" si="28"/>
        <v>815121745</v>
      </c>
      <c r="C365" s="581">
        <f t="shared" si="29"/>
        <v>43281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ГИПС АД</v>
      </c>
      <c r="B366" s="105" t="str">
        <f t="shared" si="28"/>
        <v>815121745</v>
      </c>
      <c r="C366" s="581">
        <f t="shared" si="29"/>
        <v>43281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ГИПС АД</v>
      </c>
      <c r="B367" s="105" t="str">
        <f t="shared" si="28"/>
        <v>815121745</v>
      </c>
      <c r="C367" s="581">
        <f t="shared" si="29"/>
        <v>43281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ГИПС АД</v>
      </c>
      <c r="B368" s="105" t="str">
        <f t="shared" si="28"/>
        <v>815121745</v>
      </c>
      <c r="C368" s="581">
        <f t="shared" si="29"/>
        <v>43281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1383</v>
      </c>
    </row>
    <row r="369" spans="1:8" ht="15.75">
      <c r="A369" s="105" t="str">
        <f t="shared" si="27"/>
        <v>ГИПС АД</v>
      </c>
      <c r="B369" s="105" t="str">
        <f t="shared" si="28"/>
        <v>815121745</v>
      </c>
      <c r="C369" s="581">
        <f t="shared" si="29"/>
        <v>43281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ГИПС АД</v>
      </c>
      <c r="B370" s="105" t="str">
        <f t="shared" si="28"/>
        <v>815121745</v>
      </c>
      <c r="C370" s="581">
        <f t="shared" si="29"/>
        <v>43281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ГИПС АД</v>
      </c>
      <c r="B371" s="105" t="str">
        <f t="shared" si="28"/>
        <v>815121745</v>
      </c>
      <c r="C371" s="581">
        <f t="shared" si="29"/>
        <v>43281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1383</v>
      </c>
    </row>
    <row r="372" spans="1:8" ht="15.75">
      <c r="A372" s="105" t="str">
        <f t="shared" si="27"/>
        <v>ГИПС АД</v>
      </c>
      <c r="B372" s="105" t="str">
        <f t="shared" si="28"/>
        <v>815121745</v>
      </c>
      <c r="C372" s="581">
        <f t="shared" si="29"/>
        <v>43281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-886</v>
      </c>
    </row>
    <row r="373" spans="1:8" ht="15.75">
      <c r="A373" s="105" t="str">
        <f t="shared" si="27"/>
        <v>ГИПС АД</v>
      </c>
      <c r="B373" s="105" t="str">
        <f t="shared" si="28"/>
        <v>815121745</v>
      </c>
      <c r="C373" s="581">
        <f t="shared" si="29"/>
        <v>43281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ГИПС АД</v>
      </c>
      <c r="B374" s="105" t="str">
        <f t="shared" si="28"/>
        <v>815121745</v>
      </c>
      <c r="C374" s="581">
        <f t="shared" si="29"/>
        <v>43281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ГИПС АД</v>
      </c>
      <c r="B375" s="105" t="str">
        <f t="shared" si="28"/>
        <v>815121745</v>
      </c>
      <c r="C375" s="581">
        <f t="shared" si="29"/>
        <v>43281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ГИПС АД</v>
      </c>
      <c r="B376" s="105" t="str">
        <f t="shared" si="28"/>
        <v>815121745</v>
      </c>
      <c r="C376" s="581">
        <f t="shared" si="29"/>
        <v>43281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-886</v>
      </c>
    </row>
    <row r="377" spans="1:8" ht="15.75">
      <c r="A377" s="105" t="str">
        <f t="shared" si="27"/>
        <v>ГИПС АД</v>
      </c>
      <c r="B377" s="105" t="str">
        <f t="shared" si="28"/>
        <v>815121745</v>
      </c>
      <c r="C377" s="581">
        <f t="shared" si="29"/>
        <v>43281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ГИПС АД</v>
      </c>
      <c r="B378" s="105" t="str">
        <f t="shared" si="28"/>
        <v>815121745</v>
      </c>
      <c r="C378" s="581">
        <f t="shared" si="29"/>
        <v>43281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ГИПС АД</v>
      </c>
      <c r="B379" s="105" t="str">
        <f t="shared" si="28"/>
        <v>815121745</v>
      </c>
      <c r="C379" s="581">
        <f t="shared" si="29"/>
        <v>43281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ГИПС АД</v>
      </c>
      <c r="B380" s="105" t="str">
        <f t="shared" si="28"/>
        <v>815121745</v>
      </c>
      <c r="C380" s="581">
        <f t="shared" si="29"/>
        <v>43281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ГИПС АД</v>
      </c>
      <c r="B381" s="105" t="str">
        <f t="shared" si="28"/>
        <v>815121745</v>
      </c>
      <c r="C381" s="581">
        <f t="shared" si="29"/>
        <v>43281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ГИПС АД</v>
      </c>
      <c r="B382" s="105" t="str">
        <f t="shared" si="28"/>
        <v>815121745</v>
      </c>
      <c r="C382" s="581">
        <f t="shared" si="29"/>
        <v>43281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ГИПС АД</v>
      </c>
      <c r="B383" s="105" t="str">
        <f t="shared" si="28"/>
        <v>815121745</v>
      </c>
      <c r="C383" s="581">
        <f t="shared" si="29"/>
        <v>43281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ГИПС АД</v>
      </c>
      <c r="B384" s="105" t="str">
        <f t="shared" si="28"/>
        <v>815121745</v>
      </c>
      <c r="C384" s="581">
        <f t="shared" si="29"/>
        <v>43281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ГИПС АД</v>
      </c>
      <c r="B385" s="105" t="str">
        <f t="shared" si="28"/>
        <v>815121745</v>
      </c>
      <c r="C385" s="581">
        <f t="shared" si="29"/>
        <v>43281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ГИПС АД</v>
      </c>
      <c r="B386" s="105" t="str">
        <f t="shared" si="28"/>
        <v>815121745</v>
      </c>
      <c r="C386" s="581">
        <f t="shared" si="29"/>
        <v>43281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ГИПС АД</v>
      </c>
      <c r="B387" s="105" t="str">
        <f t="shared" si="28"/>
        <v>815121745</v>
      </c>
      <c r="C387" s="581">
        <f t="shared" si="29"/>
        <v>43281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ГИПС АД</v>
      </c>
      <c r="B388" s="105" t="str">
        <f t="shared" si="28"/>
        <v>815121745</v>
      </c>
      <c r="C388" s="581">
        <f t="shared" si="29"/>
        <v>43281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ГИПС АД</v>
      </c>
      <c r="B389" s="105" t="str">
        <f t="shared" si="28"/>
        <v>815121745</v>
      </c>
      <c r="C389" s="581">
        <f t="shared" si="29"/>
        <v>43281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ГИПС АД</v>
      </c>
      <c r="B390" s="105" t="str">
        <f t="shared" si="28"/>
        <v>815121745</v>
      </c>
      <c r="C390" s="581">
        <f t="shared" si="29"/>
        <v>43281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-886</v>
      </c>
    </row>
    <row r="391" spans="1:8" ht="15.75">
      <c r="A391" s="105" t="str">
        <f t="shared" si="27"/>
        <v>ГИПС АД</v>
      </c>
      <c r="B391" s="105" t="str">
        <f t="shared" si="28"/>
        <v>815121745</v>
      </c>
      <c r="C391" s="581">
        <f t="shared" si="29"/>
        <v>43281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ГИПС АД</v>
      </c>
      <c r="B392" s="105" t="str">
        <f t="shared" si="28"/>
        <v>815121745</v>
      </c>
      <c r="C392" s="581">
        <f t="shared" si="29"/>
        <v>43281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ГИПС АД</v>
      </c>
      <c r="B393" s="105" t="str">
        <f t="shared" si="28"/>
        <v>815121745</v>
      </c>
      <c r="C393" s="581">
        <f t="shared" si="29"/>
        <v>43281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-886</v>
      </c>
    </row>
    <row r="394" spans="1:8" ht="15.75">
      <c r="A394" s="105" t="str">
        <f t="shared" si="27"/>
        <v>ГИПС АД</v>
      </c>
      <c r="B394" s="105" t="str">
        <f t="shared" si="28"/>
        <v>815121745</v>
      </c>
      <c r="C394" s="581">
        <f t="shared" si="29"/>
        <v>43281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ГИПС АД</v>
      </c>
      <c r="B395" s="105" t="str">
        <f t="shared" si="28"/>
        <v>815121745</v>
      </c>
      <c r="C395" s="581">
        <f t="shared" si="29"/>
        <v>43281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ГИПС АД</v>
      </c>
      <c r="B396" s="105" t="str">
        <f t="shared" si="28"/>
        <v>815121745</v>
      </c>
      <c r="C396" s="581">
        <f t="shared" si="29"/>
        <v>43281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ГИПС АД</v>
      </c>
      <c r="B397" s="105" t="str">
        <f t="shared" si="28"/>
        <v>815121745</v>
      </c>
      <c r="C397" s="581">
        <f t="shared" si="29"/>
        <v>43281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ГИПС АД</v>
      </c>
      <c r="B398" s="105" t="str">
        <f t="shared" si="28"/>
        <v>815121745</v>
      </c>
      <c r="C398" s="581">
        <f t="shared" si="29"/>
        <v>43281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ГИПС АД</v>
      </c>
      <c r="B399" s="105" t="str">
        <f t="shared" si="28"/>
        <v>815121745</v>
      </c>
      <c r="C399" s="581">
        <f t="shared" si="29"/>
        <v>43281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ГИПС АД</v>
      </c>
      <c r="B400" s="105" t="str">
        <f t="shared" si="28"/>
        <v>815121745</v>
      </c>
      <c r="C400" s="581">
        <f t="shared" si="29"/>
        <v>43281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ГИПС АД</v>
      </c>
      <c r="B401" s="105" t="str">
        <f t="shared" si="28"/>
        <v>815121745</v>
      </c>
      <c r="C401" s="581">
        <f t="shared" si="29"/>
        <v>43281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ГИПС АД</v>
      </c>
      <c r="B402" s="105" t="str">
        <f t="shared" si="28"/>
        <v>815121745</v>
      </c>
      <c r="C402" s="581">
        <f t="shared" si="29"/>
        <v>43281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ГИПС АД</v>
      </c>
      <c r="B403" s="105" t="str">
        <f t="shared" si="28"/>
        <v>815121745</v>
      </c>
      <c r="C403" s="581">
        <f t="shared" si="29"/>
        <v>43281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ГИПС АД</v>
      </c>
      <c r="B404" s="105" t="str">
        <f t="shared" si="28"/>
        <v>815121745</v>
      </c>
      <c r="C404" s="581">
        <f t="shared" si="29"/>
        <v>43281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ГИПС АД</v>
      </c>
      <c r="B405" s="105" t="str">
        <f t="shared" si="28"/>
        <v>815121745</v>
      </c>
      <c r="C405" s="581">
        <f t="shared" si="29"/>
        <v>43281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ГИПС АД</v>
      </c>
      <c r="B406" s="105" t="str">
        <f t="shared" si="28"/>
        <v>815121745</v>
      </c>
      <c r="C406" s="581">
        <f t="shared" si="29"/>
        <v>43281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ГИПС АД</v>
      </c>
      <c r="B407" s="105" t="str">
        <f t="shared" si="28"/>
        <v>815121745</v>
      </c>
      <c r="C407" s="581">
        <f t="shared" si="29"/>
        <v>43281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ГИПС АД</v>
      </c>
      <c r="B408" s="105" t="str">
        <f t="shared" si="28"/>
        <v>815121745</v>
      </c>
      <c r="C408" s="581">
        <f t="shared" si="29"/>
        <v>43281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ГИПС АД</v>
      </c>
      <c r="B409" s="105" t="str">
        <f t="shared" si="28"/>
        <v>815121745</v>
      </c>
      <c r="C409" s="581">
        <f t="shared" si="29"/>
        <v>43281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ГИПС АД</v>
      </c>
      <c r="B410" s="105" t="str">
        <f aca="true" t="shared" si="31" ref="B410:B459">pdeBulstat</f>
        <v>815121745</v>
      </c>
      <c r="C410" s="581">
        <f aca="true" t="shared" si="32" ref="C410:C459">endDate</f>
        <v>43281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ГИПС АД</v>
      </c>
      <c r="B411" s="105" t="str">
        <f t="shared" si="31"/>
        <v>815121745</v>
      </c>
      <c r="C411" s="581">
        <f t="shared" si="32"/>
        <v>43281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ГИПС АД</v>
      </c>
      <c r="B412" s="105" t="str">
        <f t="shared" si="31"/>
        <v>815121745</v>
      </c>
      <c r="C412" s="581">
        <f t="shared" si="32"/>
        <v>43281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ГИПС АД</v>
      </c>
      <c r="B413" s="105" t="str">
        <f t="shared" si="31"/>
        <v>815121745</v>
      </c>
      <c r="C413" s="581">
        <f t="shared" si="32"/>
        <v>43281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ГИПС АД</v>
      </c>
      <c r="B414" s="105" t="str">
        <f t="shared" si="31"/>
        <v>815121745</v>
      </c>
      <c r="C414" s="581">
        <f t="shared" si="32"/>
        <v>43281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ГИПС АД</v>
      </c>
      <c r="B415" s="105" t="str">
        <f t="shared" si="31"/>
        <v>815121745</v>
      </c>
      <c r="C415" s="581">
        <f t="shared" si="32"/>
        <v>43281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ГИПС АД</v>
      </c>
      <c r="B416" s="105" t="str">
        <f t="shared" si="31"/>
        <v>815121745</v>
      </c>
      <c r="C416" s="581">
        <f t="shared" si="32"/>
        <v>43281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1842</v>
      </c>
    </row>
    <row r="417" spans="1:8" ht="15.75">
      <c r="A417" s="105" t="str">
        <f t="shared" si="30"/>
        <v>ГИПС АД</v>
      </c>
      <c r="B417" s="105" t="str">
        <f t="shared" si="31"/>
        <v>815121745</v>
      </c>
      <c r="C417" s="581">
        <f t="shared" si="32"/>
        <v>43281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ГИПС АД</v>
      </c>
      <c r="B418" s="105" t="str">
        <f t="shared" si="31"/>
        <v>815121745</v>
      </c>
      <c r="C418" s="581">
        <f t="shared" si="32"/>
        <v>43281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ГИПС АД</v>
      </c>
      <c r="B419" s="105" t="str">
        <f t="shared" si="31"/>
        <v>815121745</v>
      </c>
      <c r="C419" s="581">
        <f t="shared" si="32"/>
        <v>43281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ГИПС АД</v>
      </c>
      <c r="B420" s="105" t="str">
        <f t="shared" si="31"/>
        <v>815121745</v>
      </c>
      <c r="C420" s="581">
        <f t="shared" si="32"/>
        <v>43281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1842</v>
      </c>
    </row>
    <row r="421" spans="1:8" ht="15.75">
      <c r="A421" s="105" t="str">
        <f t="shared" si="30"/>
        <v>ГИПС АД</v>
      </c>
      <c r="B421" s="105" t="str">
        <f t="shared" si="31"/>
        <v>815121745</v>
      </c>
      <c r="C421" s="581">
        <f t="shared" si="32"/>
        <v>43281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163</v>
      </c>
    </row>
    <row r="422" spans="1:8" ht="15.75">
      <c r="A422" s="105" t="str">
        <f t="shared" si="30"/>
        <v>ГИПС АД</v>
      </c>
      <c r="B422" s="105" t="str">
        <f t="shared" si="31"/>
        <v>815121745</v>
      </c>
      <c r="C422" s="581">
        <f t="shared" si="32"/>
        <v>43281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ГИПС АД</v>
      </c>
      <c r="B423" s="105" t="str">
        <f t="shared" si="31"/>
        <v>815121745</v>
      </c>
      <c r="C423" s="581">
        <f t="shared" si="32"/>
        <v>43281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ГИПС АД</v>
      </c>
      <c r="B424" s="105" t="str">
        <f t="shared" si="31"/>
        <v>815121745</v>
      </c>
      <c r="C424" s="581">
        <f t="shared" si="32"/>
        <v>43281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ГИПС АД</v>
      </c>
      <c r="B425" s="105" t="str">
        <f t="shared" si="31"/>
        <v>815121745</v>
      </c>
      <c r="C425" s="581">
        <f t="shared" si="32"/>
        <v>43281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ГИПС АД</v>
      </c>
      <c r="B426" s="105" t="str">
        <f t="shared" si="31"/>
        <v>815121745</v>
      </c>
      <c r="C426" s="581">
        <f t="shared" si="32"/>
        <v>43281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ГИПС АД</v>
      </c>
      <c r="B427" s="105" t="str">
        <f t="shared" si="31"/>
        <v>815121745</v>
      </c>
      <c r="C427" s="581">
        <f t="shared" si="32"/>
        <v>43281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ГИПС АД</v>
      </c>
      <c r="B428" s="105" t="str">
        <f t="shared" si="31"/>
        <v>815121745</v>
      </c>
      <c r="C428" s="581">
        <f t="shared" si="32"/>
        <v>43281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ГИПС АД</v>
      </c>
      <c r="B429" s="105" t="str">
        <f t="shared" si="31"/>
        <v>815121745</v>
      </c>
      <c r="C429" s="581">
        <f t="shared" si="32"/>
        <v>43281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ГИПС АД</v>
      </c>
      <c r="B430" s="105" t="str">
        <f t="shared" si="31"/>
        <v>815121745</v>
      </c>
      <c r="C430" s="581">
        <f t="shared" si="32"/>
        <v>43281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ГИПС АД</v>
      </c>
      <c r="B431" s="105" t="str">
        <f t="shared" si="31"/>
        <v>815121745</v>
      </c>
      <c r="C431" s="581">
        <f t="shared" si="32"/>
        <v>43281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ГИПС АД</v>
      </c>
      <c r="B432" s="105" t="str">
        <f t="shared" si="31"/>
        <v>815121745</v>
      </c>
      <c r="C432" s="581">
        <f t="shared" si="32"/>
        <v>43281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ГИПС АД</v>
      </c>
      <c r="B433" s="105" t="str">
        <f t="shared" si="31"/>
        <v>815121745</v>
      </c>
      <c r="C433" s="581">
        <f t="shared" si="32"/>
        <v>43281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ГИПС АД</v>
      </c>
      <c r="B434" s="105" t="str">
        <f t="shared" si="31"/>
        <v>815121745</v>
      </c>
      <c r="C434" s="581">
        <f t="shared" si="32"/>
        <v>43281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2005</v>
      </c>
    </row>
    <row r="435" spans="1:8" ht="15.75">
      <c r="A435" s="105" t="str">
        <f t="shared" si="30"/>
        <v>ГИПС АД</v>
      </c>
      <c r="B435" s="105" t="str">
        <f t="shared" si="31"/>
        <v>815121745</v>
      </c>
      <c r="C435" s="581">
        <f t="shared" si="32"/>
        <v>43281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ГИПС АД</v>
      </c>
      <c r="B436" s="105" t="str">
        <f t="shared" si="31"/>
        <v>815121745</v>
      </c>
      <c r="C436" s="581">
        <f t="shared" si="32"/>
        <v>43281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ГИПС АД</v>
      </c>
      <c r="B437" s="105" t="str">
        <f t="shared" si="31"/>
        <v>815121745</v>
      </c>
      <c r="C437" s="581">
        <f t="shared" si="32"/>
        <v>43281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2005</v>
      </c>
    </row>
    <row r="438" spans="1:8" ht="15.75">
      <c r="A438" s="105" t="str">
        <f t="shared" si="30"/>
        <v>ГИПС АД</v>
      </c>
      <c r="B438" s="105" t="str">
        <f t="shared" si="31"/>
        <v>815121745</v>
      </c>
      <c r="C438" s="581">
        <f t="shared" si="32"/>
        <v>43281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ГИПС АД</v>
      </c>
      <c r="B439" s="105" t="str">
        <f t="shared" si="31"/>
        <v>815121745</v>
      </c>
      <c r="C439" s="581">
        <f t="shared" si="32"/>
        <v>43281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ГИПС АД</v>
      </c>
      <c r="B440" s="105" t="str">
        <f t="shared" si="31"/>
        <v>815121745</v>
      </c>
      <c r="C440" s="581">
        <f t="shared" si="32"/>
        <v>43281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ГИПС АД</v>
      </c>
      <c r="B441" s="105" t="str">
        <f t="shared" si="31"/>
        <v>815121745</v>
      </c>
      <c r="C441" s="581">
        <f t="shared" si="32"/>
        <v>43281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ГИПС АД</v>
      </c>
      <c r="B442" s="105" t="str">
        <f t="shared" si="31"/>
        <v>815121745</v>
      </c>
      <c r="C442" s="581">
        <f t="shared" si="32"/>
        <v>43281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ГИПС АД</v>
      </c>
      <c r="B443" s="105" t="str">
        <f t="shared" si="31"/>
        <v>815121745</v>
      </c>
      <c r="C443" s="581">
        <f t="shared" si="32"/>
        <v>43281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ГИПС АД</v>
      </c>
      <c r="B444" s="105" t="str">
        <f t="shared" si="31"/>
        <v>815121745</v>
      </c>
      <c r="C444" s="581">
        <f t="shared" si="32"/>
        <v>43281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ГИПС АД</v>
      </c>
      <c r="B445" s="105" t="str">
        <f t="shared" si="31"/>
        <v>815121745</v>
      </c>
      <c r="C445" s="581">
        <f t="shared" si="32"/>
        <v>43281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ГИПС АД</v>
      </c>
      <c r="B446" s="105" t="str">
        <f t="shared" si="31"/>
        <v>815121745</v>
      </c>
      <c r="C446" s="581">
        <f t="shared" si="32"/>
        <v>43281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ГИПС АД</v>
      </c>
      <c r="B447" s="105" t="str">
        <f t="shared" si="31"/>
        <v>815121745</v>
      </c>
      <c r="C447" s="581">
        <f t="shared" si="32"/>
        <v>43281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ГИПС АД</v>
      </c>
      <c r="B448" s="105" t="str">
        <f t="shared" si="31"/>
        <v>815121745</v>
      </c>
      <c r="C448" s="581">
        <f t="shared" si="32"/>
        <v>43281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ГИПС АД</v>
      </c>
      <c r="B449" s="105" t="str">
        <f t="shared" si="31"/>
        <v>815121745</v>
      </c>
      <c r="C449" s="581">
        <f t="shared" si="32"/>
        <v>43281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ГИПС АД</v>
      </c>
      <c r="B450" s="105" t="str">
        <f t="shared" si="31"/>
        <v>815121745</v>
      </c>
      <c r="C450" s="581">
        <f t="shared" si="32"/>
        <v>43281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ГИПС АД</v>
      </c>
      <c r="B451" s="105" t="str">
        <f t="shared" si="31"/>
        <v>815121745</v>
      </c>
      <c r="C451" s="581">
        <f t="shared" si="32"/>
        <v>43281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ГИПС АД</v>
      </c>
      <c r="B452" s="105" t="str">
        <f t="shared" si="31"/>
        <v>815121745</v>
      </c>
      <c r="C452" s="581">
        <f t="shared" si="32"/>
        <v>43281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ГИПС АД</v>
      </c>
      <c r="B453" s="105" t="str">
        <f t="shared" si="31"/>
        <v>815121745</v>
      </c>
      <c r="C453" s="581">
        <f t="shared" si="32"/>
        <v>43281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ГИПС АД</v>
      </c>
      <c r="B454" s="105" t="str">
        <f t="shared" si="31"/>
        <v>815121745</v>
      </c>
      <c r="C454" s="581">
        <f t="shared" si="32"/>
        <v>43281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ГИПС АД</v>
      </c>
      <c r="B455" s="105" t="str">
        <f t="shared" si="31"/>
        <v>815121745</v>
      </c>
      <c r="C455" s="581">
        <f t="shared" si="32"/>
        <v>43281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ГИПС АД</v>
      </c>
      <c r="B456" s="105" t="str">
        <f t="shared" si="31"/>
        <v>815121745</v>
      </c>
      <c r="C456" s="581">
        <f t="shared" si="32"/>
        <v>43281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ГИПС АД</v>
      </c>
      <c r="B457" s="105" t="str">
        <f t="shared" si="31"/>
        <v>815121745</v>
      </c>
      <c r="C457" s="581">
        <f t="shared" si="32"/>
        <v>43281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ГИПС АД</v>
      </c>
      <c r="B458" s="105" t="str">
        <f t="shared" si="31"/>
        <v>815121745</v>
      </c>
      <c r="C458" s="581">
        <f t="shared" si="32"/>
        <v>43281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ГИПС АД</v>
      </c>
      <c r="B459" s="105" t="str">
        <f t="shared" si="31"/>
        <v>815121745</v>
      </c>
      <c r="C459" s="581">
        <f t="shared" si="32"/>
        <v>43281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878</v>
      </c>
    </row>
    <row r="461" spans="1:8" ht="15.75">
      <c r="A461" s="105" t="str">
        <f aca="true" t="shared" si="33" ref="A461:A524">pdeName</f>
        <v>ГИПС АД</v>
      </c>
      <c r="B461" s="105" t="str">
        <f aca="true" t="shared" si="34" ref="B461:B524">pdeBulstat</f>
        <v>815121745</v>
      </c>
      <c r="C461" s="581">
        <f aca="true" t="shared" si="35" ref="C461:C524">endDate</f>
        <v>43281</v>
      </c>
      <c r="D461" s="105" t="s">
        <v>523</v>
      </c>
      <c r="E461" s="496">
        <v>1</v>
      </c>
      <c r="F461" s="105" t="s">
        <v>522</v>
      </c>
      <c r="H461" s="105">
        <f>'Справка 6'!D11</f>
        <v>315</v>
      </c>
    </row>
    <row r="462" spans="1:8" ht="15.75">
      <c r="A462" s="105" t="str">
        <f t="shared" si="33"/>
        <v>ГИПС АД</v>
      </c>
      <c r="B462" s="105" t="str">
        <f t="shared" si="34"/>
        <v>815121745</v>
      </c>
      <c r="C462" s="581">
        <f t="shared" si="35"/>
        <v>43281</v>
      </c>
      <c r="D462" s="105" t="s">
        <v>526</v>
      </c>
      <c r="E462" s="496">
        <v>1</v>
      </c>
      <c r="F462" s="105" t="s">
        <v>525</v>
      </c>
      <c r="H462" s="105">
        <f>'Справка 6'!D12</f>
        <v>8270</v>
      </c>
    </row>
    <row r="463" spans="1:8" ht="15.75">
      <c r="A463" s="105" t="str">
        <f t="shared" si="33"/>
        <v>ГИПС АД</v>
      </c>
      <c r="B463" s="105" t="str">
        <f t="shared" si="34"/>
        <v>815121745</v>
      </c>
      <c r="C463" s="581">
        <f t="shared" si="35"/>
        <v>43281</v>
      </c>
      <c r="D463" s="105" t="s">
        <v>529</v>
      </c>
      <c r="E463" s="496">
        <v>1</v>
      </c>
      <c r="F463" s="105" t="s">
        <v>528</v>
      </c>
      <c r="H463" s="105">
        <f>'Справка 6'!D13</f>
        <v>15586</v>
      </c>
    </row>
    <row r="464" spans="1:8" ht="15.75">
      <c r="A464" s="105" t="str">
        <f t="shared" si="33"/>
        <v>ГИПС АД</v>
      </c>
      <c r="B464" s="105" t="str">
        <f t="shared" si="34"/>
        <v>815121745</v>
      </c>
      <c r="C464" s="581">
        <f t="shared" si="35"/>
        <v>43281</v>
      </c>
      <c r="D464" s="105" t="s">
        <v>532</v>
      </c>
      <c r="E464" s="496">
        <v>1</v>
      </c>
      <c r="F464" s="105" t="s">
        <v>531</v>
      </c>
      <c r="H464" s="105">
        <f>'Справка 6'!D14</f>
        <v>12047</v>
      </c>
    </row>
    <row r="465" spans="1:8" ht="15.75">
      <c r="A465" s="105" t="str">
        <f t="shared" si="33"/>
        <v>ГИПС АД</v>
      </c>
      <c r="B465" s="105" t="str">
        <f t="shared" si="34"/>
        <v>815121745</v>
      </c>
      <c r="C465" s="581">
        <f t="shared" si="35"/>
        <v>43281</v>
      </c>
      <c r="D465" s="105" t="s">
        <v>535</v>
      </c>
      <c r="E465" s="496">
        <v>1</v>
      </c>
      <c r="F465" s="105" t="s">
        <v>534</v>
      </c>
      <c r="H465" s="105">
        <f>'Справка 6'!D15</f>
        <v>1018</v>
      </c>
    </row>
    <row r="466" spans="1:8" ht="15.75">
      <c r="A466" s="105" t="str">
        <f t="shared" si="33"/>
        <v>ГИПС АД</v>
      </c>
      <c r="B466" s="105" t="str">
        <f t="shared" si="34"/>
        <v>815121745</v>
      </c>
      <c r="C466" s="581">
        <f t="shared" si="35"/>
        <v>43281</v>
      </c>
      <c r="D466" s="105" t="s">
        <v>537</v>
      </c>
      <c r="E466" s="496">
        <v>1</v>
      </c>
      <c r="F466" s="105" t="s">
        <v>536</v>
      </c>
      <c r="H466" s="105">
        <f>'Справка 6'!D16</f>
        <v>11</v>
      </c>
    </row>
    <row r="467" spans="1:8" ht="15.75">
      <c r="A467" s="105" t="str">
        <f t="shared" si="33"/>
        <v>ГИПС АД</v>
      </c>
      <c r="B467" s="105" t="str">
        <f t="shared" si="34"/>
        <v>815121745</v>
      </c>
      <c r="C467" s="581">
        <f t="shared" si="35"/>
        <v>43281</v>
      </c>
      <c r="D467" s="105" t="s">
        <v>540</v>
      </c>
      <c r="E467" s="496">
        <v>1</v>
      </c>
      <c r="F467" s="105" t="s">
        <v>539</v>
      </c>
      <c r="H467" s="105">
        <f>'Справка 6'!D17</f>
        <v>71</v>
      </c>
    </row>
    <row r="468" spans="1:8" ht="15.75">
      <c r="A468" s="105" t="str">
        <f t="shared" si="33"/>
        <v>ГИПС АД</v>
      </c>
      <c r="B468" s="105" t="str">
        <f t="shared" si="34"/>
        <v>815121745</v>
      </c>
      <c r="C468" s="581">
        <f t="shared" si="35"/>
        <v>43281</v>
      </c>
      <c r="D468" s="105" t="s">
        <v>543</v>
      </c>
      <c r="E468" s="496">
        <v>1</v>
      </c>
      <c r="F468" s="105" t="s">
        <v>542</v>
      </c>
      <c r="H468" s="105">
        <f>'Справка 6'!D18</f>
        <v>18</v>
      </c>
    </row>
    <row r="469" spans="1:8" ht="15.75">
      <c r="A469" s="105" t="str">
        <f t="shared" si="33"/>
        <v>ГИПС АД</v>
      </c>
      <c r="B469" s="105" t="str">
        <f t="shared" si="34"/>
        <v>815121745</v>
      </c>
      <c r="C469" s="581">
        <f t="shared" si="35"/>
        <v>43281</v>
      </c>
      <c r="D469" s="105" t="s">
        <v>545</v>
      </c>
      <c r="E469" s="496">
        <v>1</v>
      </c>
      <c r="F469" s="105" t="s">
        <v>827</v>
      </c>
      <c r="H469" s="105">
        <f>'Справка 6'!D19</f>
        <v>37336</v>
      </c>
    </row>
    <row r="470" spans="1:8" ht="15.75">
      <c r="A470" s="105" t="str">
        <f t="shared" si="33"/>
        <v>ГИПС АД</v>
      </c>
      <c r="B470" s="105" t="str">
        <f t="shared" si="34"/>
        <v>815121745</v>
      </c>
      <c r="C470" s="581">
        <f t="shared" si="35"/>
        <v>43281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ГИПС АД</v>
      </c>
      <c r="B471" s="105" t="str">
        <f t="shared" si="34"/>
        <v>815121745</v>
      </c>
      <c r="C471" s="581">
        <f t="shared" si="35"/>
        <v>43281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ГИПС АД</v>
      </c>
      <c r="B472" s="105" t="str">
        <f t="shared" si="34"/>
        <v>815121745</v>
      </c>
      <c r="C472" s="581">
        <f t="shared" si="35"/>
        <v>43281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ГИПС АД</v>
      </c>
      <c r="B473" s="105" t="str">
        <f t="shared" si="34"/>
        <v>815121745</v>
      </c>
      <c r="C473" s="581">
        <f t="shared" si="35"/>
        <v>43281</v>
      </c>
      <c r="D473" s="105" t="s">
        <v>555</v>
      </c>
      <c r="E473" s="496">
        <v>1</v>
      </c>
      <c r="F473" s="105" t="s">
        <v>554</v>
      </c>
      <c r="H473" s="105">
        <f>'Справка 6'!D24</f>
        <v>1</v>
      </c>
    </row>
    <row r="474" spans="1:8" ht="15.75">
      <c r="A474" s="105" t="str">
        <f t="shared" si="33"/>
        <v>ГИПС АД</v>
      </c>
      <c r="B474" s="105" t="str">
        <f t="shared" si="34"/>
        <v>815121745</v>
      </c>
      <c r="C474" s="581">
        <f t="shared" si="35"/>
        <v>43281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ГИПС АД</v>
      </c>
      <c r="B475" s="105" t="str">
        <f t="shared" si="34"/>
        <v>815121745</v>
      </c>
      <c r="C475" s="581">
        <f t="shared" si="35"/>
        <v>43281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ГИПС АД</v>
      </c>
      <c r="B476" s="105" t="str">
        <f t="shared" si="34"/>
        <v>815121745</v>
      </c>
      <c r="C476" s="581">
        <f t="shared" si="35"/>
        <v>43281</v>
      </c>
      <c r="D476" s="105" t="s">
        <v>560</v>
      </c>
      <c r="E476" s="496">
        <v>1</v>
      </c>
      <c r="F476" s="105" t="s">
        <v>862</v>
      </c>
      <c r="H476" s="105">
        <f>'Справка 6'!D27</f>
        <v>1</v>
      </c>
    </row>
    <row r="477" spans="1:8" ht="15.75">
      <c r="A477" s="105" t="str">
        <f t="shared" si="33"/>
        <v>ГИПС АД</v>
      </c>
      <c r="B477" s="105" t="str">
        <f t="shared" si="34"/>
        <v>815121745</v>
      </c>
      <c r="C477" s="581">
        <f t="shared" si="35"/>
        <v>43281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ГИПС АД</v>
      </c>
      <c r="B478" s="105" t="str">
        <f t="shared" si="34"/>
        <v>815121745</v>
      </c>
      <c r="C478" s="581">
        <f t="shared" si="35"/>
        <v>43281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ГИПС АД</v>
      </c>
      <c r="B479" s="105" t="str">
        <f t="shared" si="34"/>
        <v>815121745</v>
      </c>
      <c r="C479" s="581">
        <f t="shared" si="35"/>
        <v>43281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ГИПС АД</v>
      </c>
      <c r="B480" s="105" t="str">
        <f t="shared" si="34"/>
        <v>815121745</v>
      </c>
      <c r="C480" s="581">
        <f t="shared" si="35"/>
        <v>43281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ГИПС АД</v>
      </c>
      <c r="B481" s="105" t="str">
        <f t="shared" si="34"/>
        <v>815121745</v>
      </c>
      <c r="C481" s="581">
        <f t="shared" si="35"/>
        <v>43281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ГИПС АД</v>
      </c>
      <c r="B482" s="105" t="str">
        <f t="shared" si="34"/>
        <v>815121745</v>
      </c>
      <c r="C482" s="581">
        <f t="shared" si="35"/>
        <v>43281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ГИПС АД</v>
      </c>
      <c r="B483" s="105" t="str">
        <f t="shared" si="34"/>
        <v>815121745</v>
      </c>
      <c r="C483" s="581">
        <f t="shared" si="35"/>
        <v>43281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ГИПС АД</v>
      </c>
      <c r="B484" s="105" t="str">
        <f t="shared" si="34"/>
        <v>815121745</v>
      </c>
      <c r="C484" s="581">
        <f t="shared" si="35"/>
        <v>43281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ГИПС АД</v>
      </c>
      <c r="B485" s="105" t="str">
        <f t="shared" si="34"/>
        <v>815121745</v>
      </c>
      <c r="C485" s="581">
        <f t="shared" si="35"/>
        <v>43281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ГИПС АД</v>
      </c>
      <c r="B486" s="105" t="str">
        <f t="shared" si="34"/>
        <v>815121745</v>
      </c>
      <c r="C486" s="581">
        <f t="shared" si="35"/>
        <v>43281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ГИПС АД</v>
      </c>
      <c r="B487" s="105" t="str">
        <f t="shared" si="34"/>
        <v>815121745</v>
      </c>
      <c r="C487" s="581">
        <f t="shared" si="35"/>
        <v>43281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ГИПС АД</v>
      </c>
      <c r="B488" s="105" t="str">
        <f t="shared" si="34"/>
        <v>815121745</v>
      </c>
      <c r="C488" s="581">
        <f t="shared" si="35"/>
        <v>43281</v>
      </c>
      <c r="D488" s="105" t="s">
        <v>578</v>
      </c>
      <c r="E488" s="496">
        <v>1</v>
      </c>
      <c r="F488" s="105" t="s">
        <v>826</v>
      </c>
      <c r="H488" s="105">
        <f>'Справка 6'!D40</f>
        <v>0</v>
      </c>
    </row>
    <row r="489" spans="1:8" ht="15.75">
      <c r="A489" s="105" t="str">
        <f t="shared" si="33"/>
        <v>ГИПС АД</v>
      </c>
      <c r="B489" s="105" t="str">
        <f t="shared" si="34"/>
        <v>815121745</v>
      </c>
      <c r="C489" s="581">
        <f t="shared" si="35"/>
        <v>43281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ГИПС АД</v>
      </c>
      <c r="B490" s="105" t="str">
        <f t="shared" si="34"/>
        <v>815121745</v>
      </c>
      <c r="C490" s="581">
        <f t="shared" si="35"/>
        <v>43281</v>
      </c>
      <c r="D490" s="105" t="s">
        <v>583</v>
      </c>
      <c r="E490" s="496">
        <v>1</v>
      </c>
      <c r="F490" s="105" t="s">
        <v>582</v>
      </c>
      <c r="H490" s="105">
        <f>'Справка 6'!D42</f>
        <v>37337</v>
      </c>
    </row>
    <row r="491" spans="1:8" ht="15.75">
      <c r="A491" s="105" t="str">
        <f t="shared" si="33"/>
        <v>ГИПС АД</v>
      </c>
      <c r="B491" s="105" t="str">
        <f t="shared" si="34"/>
        <v>815121745</v>
      </c>
      <c r="C491" s="581">
        <f t="shared" si="35"/>
        <v>43281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ГИПС АД</v>
      </c>
      <c r="B492" s="105" t="str">
        <f t="shared" si="34"/>
        <v>815121745</v>
      </c>
      <c r="C492" s="581">
        <f t="shared" si="35"/>
        <v>43281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ГИПС АД</v>
      </c>
      <c r="B493" s="105" t="str">
        <f t="shared" si="34"/>
        <v>815121745</v>
      </c>
      <c r="C493" s="581">
        <f t="shared" si="35"/>
        <v>43281</v>
      </c>
      <c r="D493" s="105" t="s">
        <v>529</v>
      </c>
      <c r="E493" s="496">
        <v>2</v>
      </c>
      <c r="F493" s="105" t="s">
        <v>528</v>
      </c>
      <c r="H493" s="105">
        <f>'Справка 6'!E13</f>
        <v>31</v>
      </c>
    </row>
    <row r="494" spans="1:8" ht="15.75">
      <c r="A494" s="105" t="str">
        <f t="shared" si="33"/>
        <v>ГИПС АД</v>
      </c>
      <c r="B494" s="105" t="str">
        <f t="shared" si="34"/>
        <v>815121745</v>
      </c>
      <c r="C494" s="581">
        <f t="shared" si="35"/>
        <v>43281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ГИПС АД</v>
      </c>
      <c r="B495" s="105" t="str">
        <f t="shared" si="34"/>
        <v>815121745</v>
      </c>
      <c r="C495" s="581">
        <f t="shared" si="35"/>
        <v>43281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ГИПС АД</v>
      </c>
      <c r="B496" s="105" t="str">
        <f t="shared" si="34"/>
        <v>815121745</v>
      </c>
      <c r="C496" s="581">
        <f t="shared" si="35"/>
        <v>43281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ГИПС АД</v>
      </c>
      <c r="B497" s="105" t="str">
        <f t="shared" si="34"/>
        <v>815121745</v>
      </c>
      <c r="C497" s="581">
        <f t="shared" si="35"/>
        <v>43281</v>
      </c>
      <c r="D497" s="105" t="s">
        <v>540</v>
      </c>
      <c r="E497" s="496">
        <v>2</v>
      </c>
      <c r="F497" s="105" t="s">
        <v>539</v>
      </c>
      <c r="H497" s="105">
        <f>'Справка 6'!E17</f>
        <v>18</v>
      </c>
    </row>
    <row r="498" spans="1:8" ht="15.75">
      <c r="A498" s="105" t="str">
        <f t="shared" si="33"/>
        <v>ГИПС АД</v>
      </c>
      <c r="B498" s="105" t="str">
        <f t="shared" si="34"/>
        <v>815121745</v>
      </c>
      <c r="C498" s="581">
        <f t="shared" si="35"/>
        <v>43281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ГИПС АД</v>
      </c>
      <c r="B499" s="105" t="str">
        <f t="shared" si="34"/>
        <v>815121745</v>
      </c>
      <c r="C499" s="581">
        <f t="shared" si="35"/>
        <v>43281</v>
      </c>
      <c r="D499" s="105" t="s">
        <v>545</v>
      </c>
      <c r="E499" s="496">
        <v>2</v>
      </c>
      <c r="F499" s="105" t="s">
        <v>827</v>
      </c>
      <c r="H499" s="105">
        <f>'Справка 6'!E19</f>
        <v>49</v>
      </c>
    </row>
    <row r="500" spans="1:8" ht="15.75">
      <c r="A500" s="105" t="str">
        <f t="shared" si="33"/>
        <v>ГИПС АД</v>
      </c>
      <c r="B500" s="105" t="str">
        <f t="shared" si="34"/>
        <v>815121745</v>
      </c>
      <c r="C500" s="581">
        <f t="shared" si="35"/>
        <v>43281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ГИПС АД</v>
      </c>
      <c r="B501" s="105" t="str">
        <f t="shared" si="34"/>
        <v>815121745</v>
      </c>
      <c r="C501" s="581">
        <f t="shared" si="35"/>
        <v>43281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ГИПС АД</v>
      </c>
      <c r="B502" s="105" t="str">
        <f t="shared" si="34"/>
        <v>815121745</v>
      </c>
      <c r="C502" s="581">
        <f t="shared" si="35"/>
        <v>43281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ГИПС АД</v>
      </c>
      <c r="B503" s="105" t="str">
        <f t="shared" si="34"/>
        <v>815121745</v>
      </c>
      <c r="C503" s="581">
        <f t="shared" si="35"/>
        <v>43281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ГИПС АД</v>
      </c>
      <c r="B504" s="105" t="str">
        <f t="shared" si="34"/>
        <v>815121745</v>
      </c>
      <c r="C504" s="581">
        <f t="shared" si="35"/>
        <v>43281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ГИПС АД</v>
      </c>
      <c r="B505" s="105" t="str">
        <f t="shared" si="34"/>
        <v>815121745</v>
      </c>
      <c r="C505" s="581">
        <f t="shared" si="35"/>
        <v>43281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ГИПС АД</v>
      </c>
      <c r="B506" s="105" t="str">
        <f t="shared" si="34"/>
        <v>815121745</v>
      </c>
      <c r="C506" s="581">
        <f t="shared" si="35"/>
        <v>43281</v>
      </c>
      <c r="D506" s="105" t="s">
        <v>560</v>
      </c>
      <c r="E506" s="496">
        <v>2</v>
      </c>
      <c r="F506" s="105" t="s">
        <v>862</v>
      </c>
      <c r="H506" s="105">
        <f>'Справка 6'!E27</f>
        <v>0</v>
      </c>
    </row>
    <row r="507" spans="1:8" ht="15.75">
      <c r="A507" s="105" t="str">
        <f t="shared" si="33"/>
        <v>ГИПС АД</v>
      </c>
      <c r="B507" s="105" t="str">
        <f t="shared" si="34"/>
        <v>815121745</v>
      </c>
      <c r="C507" s="581">
        <f t="shared" si="35"/>
        <v>43281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ГИПС АД</v>
      </c>
      <c r="B508" s="105" t="str">
        <f t="shared" si="34"/>
        <v>815121745</v>
      </c>
      <c r="C508" s="581">
        <f t="shared" si="35"/>
        <v>43281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ГИПС АД</v>
      </c>
      <c r="B509" s="105" t="str">
        <f t="shared" si="34"/>
        <v>815121745</v>
      </c>
      <c r="C509" s="581">
        <f t="shared" si="35"/>
        <v>43281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ГИПС АД</v>
      </c>
      <c r="B510" s="105" t="str">
        <f t="shared" si="34"/>
        <v>815121745</v>
      </c>
      <c r="C510" s="581">
        <f t="shared" si="35"/>
        <v>43281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ГИПС АД</v>
      </c>
      <c r="B511" s="105" t="str">
        <f t="shared" si="34"/>
        <v>815121745</v>
      </c>
      <c r="C511" s="581">
        <f t="shared" si="35"/>
        <v>43281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ГИПС АД</v>
      </c>
      <c r="B512" s="105" t="str">
        <f t="shared" si="34"/>
        <v>815121745</v>
      </c>
      <c r="C512" s="581">
        <f t="shared" si="35"/>
        <v>43281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ГИПС АД</v>
      </c>
      <c r="B513" s="105" t="str">
        <f t="shared" si="34"/>
        <v>815121745</v>
      </c>
      <c r="C513" s="581">
        <f t="shared" si="35"/>
        <v>43281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ГИПС АД</v>
      </c>
      <c r="B514" s="105" t="str">
        <f t="shared" si="34"/>
        <v>815121745</v>
      </c>
      <c r="C514" s="581">
        <f t="shared" si="35"/>
        <v>43281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ГИПС АД</v>
      </c>
      <c r="B515" s="105" t="str">
        <f t="shared" si="34"/>
        <v>815121745</v>
      </c>
      <c r="C515" s="581">
        <f t="shared" si="35"/>
        <v>43281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ГИПС АД</v>
      </c>
      <c r="B516" s="105" t="str">
        <f t="shared" si="34"/>
        <v>815121745</v>
      </c>
      <c r="C516" s="581">
        <f t="shared" si="35"/>
        <v>43281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ГИПС АД</v>
      </c>
      <c r="B517" s="105" t="str">
        <f t="shared" si="34"/>
        <v>815121745</v>
      </c>
      <c r="C517" s="581">
        <f t="shared" si="35"/>
        <v>43281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ГИПС АД</v>
      </c>
      <c r="B518" s="105" t="str">
        <f t="shared" si="34"/>
        <v>815121745</v>
      </c>
      <c r="C518" s="581">
        <f t="shared" si="35"/>
        <v>43281</v>
      </c>
      <c r="D518" s="105" t="s">
        <v>578</v>
      </c>
      <c r="E518" s="496">
        <v>2</v>
      </c>
      <c r="F518" s="105" t="s">
        <v>826</v>
      </c>
      <c r="H518" s="105">
        <f>'Справка 6'!E40</f>
        <v>0</v>
      </c>
    </row>
    <row r="519" spans="1:8" ht="15.75">
      <c r="A519" s="105" t="str">
        <f t="shared" si="33"/>
        <v>ГИПС АД</v>
      </c>
      <c r="B519" s="105" t="str">
        <f t="shared" si="34"/>
        <v>815121745</v>
      </c>
      <c r="C519" s="581">
        <f t="shared" si="35"/>
        <v>43281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ГИПС АД</v>
      </c>
      <c r="B520" s="105" t="str">
        <f t="shared" si="34"/>
        <v>815121745</v>
      </c>
      <c r="C520" s="581">
        <f t="shared" si="35"/>
        <v>43281</v>
      </c>
      <c r="D520" s="105" t="s">
        <v>583</v>
      </c>
      <c r="E520" s="496">
        <v>2</v>
      </c>
      <c r="F520" s="105" t="s">
        <v>582</v>
      </c>
      <c r="H520" s="105">
        <f>'Справка 6'!E42</f>
        <v>49</v>
      </c>
    </row>
    <row r="521" spans="1:8" ht="15.75">
      <c r="A521" s="105" t="str">
        <f t="shared" si="33"/>
        <v>ГИПС АД</v>
      </c>
      <c r="B521" s="105" t="str">
        <f t="shared" si="34"/>
        <v>815121745</v>
      </c>
      <c r="C521" s="581">
        <f t="shared" si="35"/>
        <v>43281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ГИПС АД</v>
      </c>
      <c r="B522" s="105" t="str">
        <f t="shared" si="34"/>
        <v>815121745</v>
      </c>
      <c r="C522" s="581">
        <f t="shared" si="35"/>
        <v>43281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ГИПС АД</v>
      </c>
      <c r="B523" s="105" t="str">
        <f t="shared" si="34"/>
        <v>815121745</v>
      </c>
      <c r="C523" s="581">
        <f t="shared" si="35"/>
        <v>43281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ГИПС АД</v>
      </c>
      <c r="B524" s="105" t="str">
        <f t="shared" si="34"/>
        <v>815121745</v>
      </c>
      <c r="C524" s="581">
        <f t="shared" si="35"/>
        <v>43281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ГИПС АД</v>
      </c>
      <c r="B525" s="105" t="str">
        <f aca="true" t="shared" si="37" ref="B525:B588">pdeBulstat</f>
        <v>815121745</v>
      </c>
      <c r="C525" s="581">
        <f aca="true" t="shared" si="38" ref="C525:C588">endDate</f>
        <v>43281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ГИПС АД</v>
      </c>
      <c r="B526" s="105" t="str">
        <f t="shared" si="37"/>
        <v>815121745</v>
      </c>
      <c r="C526" s="581">
        <f t="shared" si="38"/>
        <v>43281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ГИПС АД</v>
      </c>
      <c r="B527" s="105" t="str">
        <f t="shared" si="37"/>
        <v>815121745</v>
      </c>
      <c r="C527" s="581">
        <f t="shared" si="38"/>
        <v>43281</v>
      </c>
      <c r="D527" s="105" t="s">
        <v>540</v>
      </c>
      <c r="E527" s="496">
        <v>3</v>
      </c>
      <c r="F527" s="105" t="s">
        <v>539</v>
      </c>
      <c r="H527" s="105">
        <f>'Справка 6'!F17</f>
        <v>16</v>
      </c>
    </row>
    <row r="528" spans="1:8" ht="15.75">
      <c r="A528" s="105" t="str">
        <f t="shared" si="36"/>
        <v>ГИПС АД</v>
      </c>
      <c r="B528" s="105" t="str">
        <f t="shared" si="37"/>
        <v>815121745</v>
      </c>
      <c r="C528" s="581">
        <f t="shared" si="38"/>
        <v>43281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ГИПС АД</v>
      </c>
      <c r="B529" s="105" t="str">
        <f t="shared" si="37"/>
        <v>815121745</v>
      </c>
      <c r="C529" s="581">
        <f t="shared" si="38"/>
        <v>43281</v>
      </c>
      <c r="D529" s="105" t="s">
        <v>545</v>
      </c>
      <c r="E529" s="496">
        <v>3</v>
      </c>
      <c r="F529" s="105" t="s">
        <v>827</v>
      </c>
      <c r="H529" s="105">
        <f>'Справка 6'!F19</f>
        <v>16</v>
      </c>
    </row>
    <row r="530" spans="1:8" ht="15.75">
      <c r="A530" s="105" t="str">
        <f t="shared" si="36"/>
        <v>ГИПС АД</v>
      </c>
      <c r="B530" s="105" t="str">
        <f t="shared" si="37"/>
        <v>815121745</v>
      </c>
      <c r="C530" s="581">
        <f t="shared" si="38"/>
        <v>43281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ГИПС АД</v>
      </c>
      <c r="B531" s="105" t="str">
        <f t="shared" si="37"/>
        <v>815121745</v>
      </c>
      <c r="C531" s="581">
        <f t="shared" si="38"/>
        <v>43281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ГИПС АД</v>
      </c>
      <c r="B532" s="105" t="str">
        <f t="shared" si="37"/>
        <v>815121745</v>
      </c>
      <c r="C532" s="581">
        <f t="shared" si="38"/>
        <v>43281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ГИПС АД</v>
      </c>
      <c r="B533" s="105" t="str">
        <f t="shared" si="37"/>
        <v>815121745</v>
      </c>
      <c r="C533" s="581">
        <f t="shared" si="38"/>
        <v>43281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ГИПС АД</v>
      </c>
      <c r="B534" s="105" t="str">
        <f t="shared" si="37"/>
        <v>815121745</v>
      </c>
      <c r="C534" s="581">
        <f t="shared" si="38"/>
        <v>43281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ГИПС АД</v>
      </c>
      <c r="B535" s="105" t="str">
        <f t="shared" si="37"/>
        <v>815121745</v>
      </c>
      <c r="C535" s="581">
        <f t="shared" si="38"/>
        <v>43281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ГИПС АД</v>
      </c>
      <c r="B536" s="105" t="str">
        <f t="shared" si="37"/>
        <v>815121745</v>
      </c>
      <c r="C536" s="581">
        <f t="shared" si="38"/>
        <v>43281</v>
      </c>
      <c r="D536" s="105" t="s">
        <v>560</v>
      </c>
      <c r="E536" s="496">
        <v>3</v>
      </c>
      <c r="F536" s="105" t="s">
        <v>862</v>
      </c>
      <c r="H536" s="105">
        <f>'Справка 6'!F27</f>
        <v>0</v>
      </c>
    </row>
    <row r="537" spans="1:8" ht="15.75">
      <c r="A537" s="105" t="str">
        <f t="shared" si="36"/>
        <v>ГИПС АД</v>
      </c>
      <c r="B537" s="105" t="str">
        <f t="shared" si="37"/>
        <v>815121745</v>
      </c>
      <c r="C537" s="581">
        <f t="shared" si="38"/>
        <v>43281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ГИПС АД</v>
      </c>
      <c r="B538" s="105" t="str">
        <f t="shared" si="37"/>
        <v>815121745</v>
      </c>
      <c r="C538" s="581">
        <f t="shared" si="38"/>
        <v>43281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ГИПС АД</v>
      </c>
      <c r="B539" s="105" t="str">
        <f t="shared" si="37"/>
        <v>815121745</v>
      </c>
      <c r="C539" s="581">
        <f t="shared" si="38"/>
        <v>43281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ГИПС АД</v>
      </c>
      <c r="B540" s="105" t="str">
        <f t="shared" si="37"/>
        <v>815121745</v>
      </c>
      <c r="C540" s="581">
        <f t="shared" si="38"/>
        <v>43281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ГИПС АД</v>
      </c>
      <c r="B541" s="105" t="str">
        <f t="shared" si="37"/>
        <v>815121745</v>
      </c>
      <c r="C541" s="581">
        <f t="shared" si="38"/>
        <v>43281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ГИПС АД</v>
      </c>
      <c r="B542" s="105" t="str">
        <f t="shared" si="37"/>
        <v>815121745</v>
      </c>
      <c r="C542" s="581">
        <f t="shared" si="38"/>
        <v>43281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ГИПС АД</v>
      </c>
      <c r="B543" s="105" t="str">
        <f t="shared" si="37"/>
        <v>815121745</v>
      </c>
      <c r="C543" s="581">
        <f t="shared" si="38"/>
        <v>43281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ГИПС АД</v>
      </c>
      <c r="B544" s="105" t="str">
        <f t="shared" si="37"/>
        <v>815121745</v>
      </c>
      <c r="C544" s="581">
        <f t="shared" si="38"/>
        <v>43281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ГИПС АД</v>
      </c>
      <c r="B545" s="105" t="str">
        <f t="shared" si="37"/>
        <v>815121745</v>
      </c>
      <c r="C545" s="581">
        <f t="shared" si="38"/>
        <v>43281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ГИПС АД</v>
      </c>
      <c r="B546" s="105" t="str">
        <f t="shared" si="37"/>
        <v>815121745</v>
      </c>
      <c r="C546" s="581">
        <f t="shared" si="38"/>
        <v>43281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ГИПС АД</v>
      </c>
      <c r="B547" s="105" t="str">
        <f t="shared" si="37"/>
        <v>815121745</v>
      </c>
      <c r="C547" s="581">
        <f t="shared" si="38"/>
        <v>43281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ГИПС АД</v>
      </c>
      <c r="B548" s="105" t="str">
        <f t="shared" si="37"/>
        <v>815121745</v>
      </c>
      <c r="C548" s="581">
        <f t="shared" si="38"/>
        <v>43281</v>
      </c>
      <c r="D548" s="105" t="s">
        <v>578</v>
      </c>
      <c r="E548" s="496">
        <v>3</v>
      </c>
      <c r="F548" s="105" t="s">
        <v>826</v>
      </c>
      <c r="H548" s="105">
        <f>'Справка 6'!F40</f>
        <v>0</v>
      </c>
    </row>
    <row r="549" spans="1:8" ht="15.75">
      <c r="A549" s="105" t="str">
        <f t="shared" si="36"/>
        <v>ГИПС АД</v>
      </c>
      <c r="B549" s="105" t="str">
        <f t="shared" si="37"/>
        <v>815121745</v>
      </c>
      <c r="C549" s="581">
        <f t="shared" si="38"/>
        <v>43281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ГИПС АД</v>
      </c>
      <c r="B550" s="105" t="str">
        <f t="shared" si="37"/>
        <v>815121745</v>
      </c>
      <c r="C550" s="581">
        <f t="shared" si="38"/>
        <v>43281</v>
      </c>
      <c r="D550" s="105" t="s">
        <v>583</v>
      </c>
      <c r="E550" s="496">
        <v>3</v>
      </c>
      <c r="F550" s="105" t="s">
        <v>582</v>
      </c>
      <c r="H550" s="105">
        <f>'Справка 6'!F42</f>
        <v>16</v>
      </c>
    </row>
    <row r="551" spans="1:8" ht="15.75">
      <c r="A551" s="105" t="str">
        <f t="shared" si="36"/>
        <v>ГИПС АД</v>
      </c>
      <c r="B551" s="105" t="str">
        <f t="shared" si="37"/>
        <v>815121745</v>
      </c>
      <c r="C551" s="581">
        <f t="shared" si="38"/>
        <v>43281</v>
      </c>
      <c r="D551" s="105" t="s">
        <v>523</v>
      </c>
      <c r="E551" s="496">
        <v>4</v>
      </c>
      <c r="F551" s="105" t="s">
        <v>522</v>
      </c>
      <c r="H551" s="105">
        <f>'Справка 6'!G11</f>
        <v>315</v>
      </c>
    </row>
    <row r="552" spans="1:8" ht="15.75">
      <c r="A552" s="105" t="str">
        <f t="shared" si="36"/>
        <v>ГИПС АД</v>
      </c>
      <c r="B552" s="105" t="str">
        <f t="shared" si="37"/>
        <v>815121745</v>
      </c>
      <c r="C552" s="581">
        <f t="shared" si="38"/>
        <v>43281</v>
      </c>
      <c r="D552" s="105" t="s">
        <v>526</v>
      </c>
      <c r="E552" s="496">
        <v>4</v>
      </c>
      <c r="F552" s="105" t="s">
        <v>525</v>
      </c>
      <c r="H552" s="105">
        <f>'Справка 6'!G12</f>
        <v>8270</v>
      </c>
    </row>
    <row r="553" spans="1:8" ht="15.75">
      <c r="A553" s="105" t="str">
        <f t="shared" si="36"/>
        <v>ГИПС АД</v>
      </c>
      <c r="B553" s="105" t="str">
        <f t="shared" si="37"/>
        <v>815121745</v>
      </c>
      <c r="C553" s="581">
        <f t="shared" si="38"/>
        <v>43281</v>
      </c>
      <c r="D553" s="105" t="s">
        <v>529</v>
      </c>
      <c r="E553" s="496">
        <v>4</v>
      </c>
      <c r="F553" s="105" t="s">
        <v>528</v>
      </c>
      <c r="H553" s="105">
        <f>'Справка 6'!G13</f>
        <v>15617</v>
      </c>
    </row>
    <row r="554" spans="1:8" ht="15.75">
      <c r="A554" s="105" t="str">
        <f t="shared" si="36"/>
        <v>ГИПС АД</v>
      </c>
      <c r="B554" s="105" t="str">
        <f t="shared" si="37"/>
        <v>815121745</v>
      </c>
      <c r="C554" s="581">
        <f t="shared" si="38"/>
        <v>43281</v>
      </c>
      <c r="D554" s="105" t="s">
        <v>532</v>
      </c>
      <c r="E554" s="496">
        <v>4</v>
      </c>
      <c r="F554" s="105" t="s">
        <v>531</v>
      </c>
      <c r="H554" s="105">
        <f>'Справка 6'!G14</f>
        <v>12047</v>
      </c>
    </row>
    <row r="555" spans="1:8" ht="15.75">
      <c r="A555" s="105" t="str">
        <f t="shared" si="36"/>
        <v>ГИПС АД</v>
      </c>
      <c r="B555" s="105" t="str">
        <f t="shared" si="37"/>
        <v>815121745</v>
      </c>
      <c r="C555" s="581">
        <f t="shared" si="38"/>
        <v>43281</v>
      </c>
      <c r="D555" s="105" t="s">
        <v>535</v>
      </c>
      <c r="E555" s="496">
        <v>4</v>
      </c>
      <c r="F555" s="105" t="s">
        <v>534</v>
      </c>
      <c r="H555" s="105">
        <f>'Справка 6'!G15</f>
        <v>1018</v>
      </c>
    </row>
    <row r="556" spans="1:8" ht="15.75">
      <c r="A556" s="105" t="str">
        <f t="shared" si="36"/>
        <v>ГИПС АД</v>
      </c>
      <c r="B556" s="105" t="str">
        <f t="shared" si="37"/>
        <v>815121745</v>
      </c>
      <c r="C556" s="581">
        <f t="shared" si="38"/>
        <v>43281</v>
      </c>
      <c r="D556" s="105" t="s">
        <v>537</v>
      </c>
      <c r="E556" s="496">
        <v>4</v>
      </c>
      <c r="F556" s="105" t="s">
        <v>536</v>
      </c>
      <c r="H556" s="105">
        <f>'Справка 6'!G16</f>
        <v>11</v>
      </c>
    </row>
    <row r="557" spans="1:8" ht="15.75">
      <c r="A557" s="105" t="str">
        <f t="shared" si="36"/>
        <v>ГИПС АД</v>
      </c>
      <c r="B557" s="105" t="str">
        <f t="shared" si="37"/>
        <v>815121745</v>
      </c>
      <c r="C557" s="581">
        <f t="shared" si="38"/>
        <v>43281</v>
      </c>
      <c r="D557" s="105" t="s">
        <v>540</v>
      </c>
      <c r="E557" s="496">
        <v>4</v>
      </c>
      <c r="F557" s="105" t="s">
        <v>539</v>
      </c>
      <c r="H557" s="105">
        <f>'Справка 6'!G17</f>
        <v>73</v>
      </c>
    </row>
    <row r="558" spans="1:8" ht="15.75">
      <c r="A558" s="105" t="str">
        <f t="shared" si="36"/>
        <v>ГИПС АД</v>
      </c>
      <c r="B558" s="105" t="str">
        <f t="shared" si="37"/>
        <v>815121745</v>
      </c>
      <c r="C558" s="581">
        <f t="shared" si="38"/>
        <v>43281</v>
      </c>
      <c r="D558" s="105" t="s">
        <v>543</v>
      </c>
      <c r="E558" s="496">
        <v>4</v>
      </c>
      <c r="F558" s="105" t="s">
        <v>542</v>
      </c>
      <c r="H558" s="105">
        <f>'Справка 6'!G18</f>
        <v>18</v>
      </c>
    </row>
    <row r="559" spans="1:8" ht="15.75">
      <c r="A559" s="105" t="str">
        <f t="shared" si="36"/>
        <v>ГИПС АД</v>
      </c>
      <c r="B559" s="105" t="str">
        <f t="shared" si="37"/>
        <v>815121745</v>
      </c>
      <c r="C559" s="581">
        <f t="shared" si="38"/>
        <v>43281</v>
      </c>
      <c r="D559" s="105" t="s">
        <v>545</v>
      </c>
      <c r="E559" s="496">
        <v>4</v>
      </c>
      <c r="F559" s="105" t="s">
        <v>827</v>
      </c>
      <c r="H559" s="105">
        <f>'Справка 6'!G19</f>
        <v>37369</v>
      </c>
    </row>
    <row r="560" spans="1:8" ht="15.75">
      <c r="A560" s="105" t="str">
        <f t="shared" si="36"/>
        <v>ГИПС АД</v>
      </c>
      <c r="B560" s="105" t="str">
        <f t="shared" si="37"/>
        <v>815121745</v>
      </c>
      <c r="C560" s="581">
        <f t="shared" si="38"/>
        <v>43281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ГИПС АД</v>
      </c>
      <c r="B561" s="105" t="str">
        <f t="shared" si="37"/>
        <v>815121745</v>
      </c>
      <c r="C561" s="581">
        <f t="shared" si="38"/>
        <v>43281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ГИПС АД</v>
      </c>
      <c r="B562" s="105" t="str">
        <f t="shared" si="37"/>
        <v>815121745</v>
      </c>
      <c r="C562" s="581">
        <f t="shared" si="38"/>
        <v>43281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ГИПС АД</v>
      </c>
      <c r="B563" s="105" t="str">
        <f t="shared" si="37"/>
        <v>815121745</v>
      </c>
      <c r="C563" s="581">
        <f t="shared" si="38"/>
        <v>43281</v>
      </c>
      <c r="D563" s="105" t="s">
        <v>555</v>
      </c>
      <c r="E563" s="496">
        <v>4</v>
      </c>
      <c r="F563" s="105" t="s">
        <v>554</v>
      </c>
      <c r="H563" s="105">
        <f>'Справка 6'!G24</f>
        <v>1</v>
      </c>
    </row>
    <row r="564" spans="1:8" ht="15.75">
      <c r="A564" s="105" t="str">
        <f t="shared" si="36"/>
        <v>ГИПС АД</v>
      </c>
      <c r="B564" s="105" t="str">
        <f t="shared" si="37"/>
        <v>815121745</v>
      </c>
      <c r="C564" s="581">
        <f t="shared" si="38"/>
        <v>43281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ГИПС АД</v>
      </c>
      <c r="B565" s="105" t="str">
        <f t="shared" si="37"/>
        <v>815121745</v>
      </c>
      <c r="C565" s="581">
        <f t="shared" si="38"/>
        <v>43281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ГИПС АД</v>
      </c>
      <c r="B566" s="105" t="str">
        <f t="shared" si="37"/>
        <v>815121745</v>
      </c>
      <c r="C566" s="581">
        <f t="shared" si="38"/>
        <v>43281</v>
      </c>
      <c r="D566" s="105" t="s">
        <v>560</v>
      </c>
      <c r="E566" s="496">
        <v>4</v>
      </c>
      <c r="F566" s="105" t="s">
        <v>862</v>
      </c>
      <c r="H566" s="105">
        <f>'Справка 6'!G27</f>
        <v>1</v>
      </c>
    </row>
    <row r="567" spans="1:8" ht="15.75">
      <c r="A567" s="105" t="str">
        <f t="shared" si="36"/>
        <v>ГИПС АД</v>
      </c>
      <c r="B567" s="105" t="str">
        <f t="shared" si="37"/>
        <v>815121745</v>
      </c>
      <c r="C567" s="581">
        <f t="shared" si="38"/>
        <v>43281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ГИПС АД</v>
      </c>
      <c r="B568" s="105" t="str">
        <f t="shared" si="37"/>
        <v>815121745</v>
      </c>
      <c r="C568" s="581">
        <f t="shared" si="38"/>
        <v>43281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ГИПС АД</v>
      </c>
      <c r="B569" s="105" t="str">
        <f t="shared" si="37"/>
        <v>815121745</v>
      </c>
      <c r="C569" s="581">
        <f t="shared" si="38"/>
        <v>43281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ГИПС АД</v>
      </c>
      <c r="B570" s="105" t="str">
        <f t="shared" si="37"/>
        <v>815121745</v>
      </c>
      <c r="C570" s="581">
        <f t="shared" si="38"/>
        <v>43281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ГИПС АД</v>
      </c>
      <c r="B571" s="105" t="str">
        <f t="shared" si="37"/>
        <v>815121745</v>
      </c>
      <c r="C571" s="581">
        <f t="shared" si="38"/>
        <v>43281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ГИПС АД</v>
      </c>
      <c r="B572" s="105" t="str">
        <f t="shared" si="37"/>
        <v>815121745</v>
      </c>
      <c r="C572" s="581">
        <f t="shared" si="38"/>
        <v>43281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ГИПС АД</v>
      </c>
      <c r="B573" s="105" t="str">
        <f t="shared" si="37"/>
        <v>815121745</v>
      </c>
      <c r="C573" s="581">
        <f t="shared" si="38"/>
        <v>43281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ГИПС АД</v>
      </c>
      <c r="B574" s="105" t="str">
        <f t="shared" si="37"/>
        <v>815121745</v>
      </c>
      <c r="C574" s="581">
        <f t="shared" si="38"/>
        <v>43281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ГИПС АД</v>
      </c>
      <c r="B575" s="105" t="str">
        <f t="shared" si="37"/>
        <v>815121745</v>
      </c>
      <c r="C575" s="581">
        <f t="shared" si="38"/>
        <v>43281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ГИПС АД</v>
      </c>
      <c r="B576" s="105" t="str">
        <f t="shared" si="37"/>
        <v>815121745</v>
      </c>
      <c r="C576" s="581">
        <f t="shared" si="38"/>
        <v>43281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ГИПС АД</v>
      </c>
      <c r="B577" s="105" t="str">
        <f t="shared" si="37"/>
        <v>815121745</v>
      </c>
      <c r="C577" s="581">
        <f t="shared" si="38"/>
        <v>43281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ГИПС АД</v>
      </c>
      <c r="B578" s="105" t="str">
        <f t="shared" si="37"/>
        <v>815121745</v>
      </c>
      <c r="C578" s="581">
        <f t="shared" si="38"/>
        <v>43281</v>
      </c>
      <c r="D578" s="105" t="s">
        <v>578</v>
      </c>
      <c r="E578" s="496">
        <v>4</v>
      </c>
      <c r="F578" s="105" t="s">
        <v>826</v>
      </c>
      <c r="H578" s="105">
        <f>'Справка 6'!G40</f>
        <v>0</v>
      </c>
    </row>
    <row r="579" spans="1:8" ht="15.75">
      <c r="A579" s="105" t="str">
        <f t="shared" si="36"/>
        <v>ГИПС АД</v>
      </c>
      <c r="B579" s="105" t="str">
        <f t="shared" si="37"/>
        <v>815121745</v>
      </c>
      <c r="C579" s="581">
        <f t="shared" si="38"/>
        <v>43281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ГИПС АД</v>
      </c>
      <c r="B580" s="105" t="str">
        <f t="shared" si="37"/>
        <v>815121745</v>
      </c>
      <c r="C580" s="581">
        <f t="shared" si="38"/>
        <v>43281</v>
      </c>
      <c r="D580" s="105" t="s">
        <v>583</v>
      </c>
      <c r="E580" s="496">
        <v>4</v>
      </c>
      <c r="F580" s="105" t="s">
        <v>582</v>
      </c>
      <c r="H580" s="105">
        <f>'Справка 6'!G42</f>
        <v>37370</v>
      </c>
    </row>
    <row r="581" spans="1:8" ht="15.75">
      <c r="A581" s="105" t="str">
        <f t="shared" si="36"/>
        <v>ГИПС АД</v>
      </c>
      <c r="B581" s="105" t="str">
        <f t="shared" si="37"/>
        <v>815121745</v>
      </c>
      <c r="C581" s="581">
        <f t="shared" si="38"/>
        <v>43281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ГИПС АД</v>
      </c>
      <c r="B582" s="105" t="str">
        <f t="shared" si="37"/>
        <v>815121745</v>
      </c>
      <c r="C582" s="581">
        <f t="shared" si="38"/>
        <v>43281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ГИПС АД</v>
      </c>
      <c r="B583" s="105" t="str">
        <f t="shared" si="37"/>
        <v>815121745</v>
      </c>
      <c r="C583" s="581">
        <f t="shared" si="38"/>
        <v>43281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ГИПС АД</v>
      </c>
      <c r="B584" s="105" t="str">
        <f t="shared" si="37"/>
        <v>815121745</v>
      </c>
      <c r="C584" s="581">
        <f t="shared" si="38"/>
        <v>43281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ГИПС АД</v>
      </c>
      <c r="B585" s="105" t="str">
        <f t="shared" si="37"/>
        <v>815121745</v>
      </c>
      <c r="C585" s="581">
        <f t="shared" si="38"/>
        <v>43281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ГИПС АД</v>
      </c>
      <c r="B586" s="105" t="str">
        <f t="shared" si="37"/>
        <v>815121745</v>
      </c>
      <c r="C586" s="581">
        <f t="shared" si="38"/>
        <v>43281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ГИПС АД</v>
      </c>
      <c r="B587" s="105" t="str">
        <f t="shared" si="37"/>
        <v>815121745</v>
      </c>
      <c r="C587" s="581">
        <f t="shared" si="38"/>
        <v>43281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ГИПС АД</v>
      </c>
      <c r="B588" s="105" t="str">
        <f t="shared" si="37"/>
        <v>815121745</v>
      </c>
      <c r="C588" s="581">
        <f t="shared" si="38"/>
        <v>43281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ГИПС АД</v>
      </c>
      <c r="B589" s="105" t="str">
        <f aca="true" t="shared" si="40" ref="B589:B652">pdeBulstat</f>
        <v>815121745</v>
      </c>
      <c r="C589" s="581">
        <f aca="true" t="shared" si="41" ref="C589:C652">endDate</f>
        <v>43281</v>
      </c>
      <c r="D589" s="105" t="s">
        <v>545</v>
      </c>
      <c r="E589" s="496">
        <v>5</v>
      </c>
      <c r="F589" s="105" t="s">
        <v>827</v>
      </c>
      <c r="H589" s="105">
        <f>'Справка 6'!H19</f>
        <v>0</v>
      </c>
    </row>
    <row r="590" spans="1:8" ht="15.75">
      <c r="A590" s="105" t="str">
        <f t="shared" si="39"/>
        <v>ГИПС АД</v>
      </c>
      <c r="B590" s="105" t="str">
        <f t="shared" si="40"/>
        <v>815121745</v>
      </c>
      <c r="C590" s="581">
        <f t="shared" si="41"/>
        <v>43281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ГИПС АД</v>
      </c>
      <c r="B591" s="105" t="str">
        <f t="shared" si="40"/>
        <v>815121745</v>
      </c>
      <c r="C591" s="581">
        <f t="shared" si="41"/>
        <v>43281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ГИПС АД</v>
      </c>
      <c r="B592" s="105" t="str">
        <f t="shared" si="40"/>
        <v>815121745</v>
      </c>
      <c r="C592" s="581">
        <f t="shared" si="41"/>
        <v>43281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ГИПС АД</v>
      </c>
      <c r="B593" s="105" t="str">
        <f t="shared" si="40"/>
        <v>815121745</v>
      </c>
      <c r="C593" s="581">
        <f t="shared" si="41"/>
        <v>43281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ГИПС АД</v>
      </c>
      <c r="B594" s="105" t="str">
        <f t="shared" si="40"/>
        <v>815121745</v>
      </c>
      <c r="C594" s="581">
        <f t="shared" si="41"/>
        <v>43281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ГИПС АД</v>
      </c>
      <c r="B595" s="105" t="str">
        <f t="shared" si="40"/>
        <v>815121745</v>
      </c>
      <c r="C595" s="581">
        <f t="shared" si="41"/>
        <v>43281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ГИПС АД</v>
      </c>
      <c r="B596" s="105" t="str">
        <f t="shared" si="40"/>
        <v>815121745</v>
      </c>
      <c r="C596" s="581">
        <f t="shared" si="41"/>
        <v>43281</v>
      </c>
      <c r="D596" s="105" t="s">
        <v>560</v>
      </c>
      <c r="E596" s="496">
        <v>5</v>
      </c>
      <c r="F596" s="105" t="s">
        <v>862</v>
      </c>
      <c r="H596" s="105">
        <f>'Справка 6'!H27</f>
        <v>0</v>
      </c>
    </row>
    <row r="597" spans="1:8" ht="15.75">
      <c r="A597" s="105" t="str">
        <f t="shared" si="39"/>
        <v>ГИПС АД</v>
      </c>
      <c r="B597" s="105" t="str">
        <f t="shared" si="40"/>
        <v>815121745</v>
      </c>
      <c r="C597" s="581">
        <f t="shared" si="41"/>
        <v>43281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ГИПС АД</v>
      </c>
      <c r="B598" s="105" t="str">
        <f t="shared" si="40"/>
        <v>815121745</v>
      </c>
      <c r="C598" s="581">
        <f t="shared" si="41"/>
        <v>43281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ГИПС АД</v>
      </c>
      <c r="B599" s="105" t="str">
        <f t="shared" si="40"/>
        <v>815121745</v>
      </c>
      <c r="C599" s="581">
        <f t="shared" si="41"/>
        <v>43281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ГИПС АД</v>
      </c>
      <c r="B600" s="105" t="str">
        <f t="shared" si="40"/>
        <v>815121745</v>
      </c>
      <c r="C600" s="581">
        <f t="shared" si="41"/>
        <v>43281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ГИПС АД</v>
      </c>
      <c r="B601" s="105" t="str">
        <f t="shared" si="40"/>
        <v>815121745</v>
      </c>
      <c r="C601" s="581">
        <f t="shared" si="41"/>
        <v>43281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ГИПС АД</v>
      </c>
      <c r="B602" s="105" t="str">
        <f t="shared" si="40"/>
        <v>815121745</v>
      </c>
      <c r="C602" s="581">
        <f t="shared" si="41"/>
        <v>43281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ГИПС АД</v>
      </c>
      <c r="B603" s="105" t="str">
        <f t="shared" si="40"/>
        <v>815121745</v>
      </c>
      <c r="C603" s="581">
        <f t="shared" si="41"/>
        <v>43281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ГИПС АД</v>
      </c>
      <c r="B604" s="105" t="str">
        <f t="shared" si="40"/>
        <v>815121745</v>
      </c>
      <c r="C604" s="581">
        <f t="shared" si="41"/>
        <v>43281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ГИПС АД</v>
      </c>
      <c r="B605" s="105" t="str">
        <f t="shared" si="40"/>
        <v>815121745</v>
      </c>
      <c r="C605" s="581">
        <f t="shared" si="41"/>
        <v>43281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ГИПС АД</v>
      </c>
      <c r="B606" s="105" t="str">
        <f t="shared" si="40"/>
        <v>815121745</v>
      </c>
      <c r="C606" s="581">
        <f t="shared" si="41"/>
        <v>43281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ГИПС АД</v>
      </c>
      <c r="B607" s="105" t="str">
        <f t="shared" si="40"/>
        <v>815121745</v>
      </c>
      <c r="C607" s="581">
        <f t="shared" si="41"/>
        <v>43281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ГИПС АД</v>
      </c>
      <c r="B608" s="105" t="str">
        <f t="shared" si="40"/>
        <v>815121745</v>
      </c>
      <c r="C608" s="581">
        <f t="shared" si="41"/>
        <v>43281</v>
      </c>
      <c r="D608" s="105" t="s">
        <v>578</v>
      </c>
      <c r="E608" s="496">
        <v>5</v>
      </c>
      <c r="F608" s="105" t="s">
        <v>826</v>
      </c>
      <c r="H608" s="105">
        <f>'Справка 6'!H40</f>
        <v>0</v>
      </c>
    </row>
    <row r="609" spans="1:8" ht="15.75">
      <c r="A609" s="105" t="str">
        <f t="shared" si="39"/>
        <v>ГИПС АД</v>
      </c>
      <c r="B609" s="105" t="str">
        <f t="shared" si="40"/>
        <v>815121745</v>
      </c>
      <c r="C609" s="581">
        <f t="shared" si="41"/>
        <v>43281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ГИПС АД</v>
      </c>
      <c r="B610" s="105" t="str">
        <f t="shared" si="40"/>
        <v>815121745</v>
      </c>
      <c r="C610" s="581">
        <f t="shared" si="41"/>
        <v>43281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ГИПС АД</v>
      </c>
      <c r="B611" s="105" t="str">
        <f t="shared" si="40"/>
        <v>815121745</v>
      </c>
      <c r="C611" s="581">
        <f t="shared" si="41"/>
        <v>43281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ГИПС АД</v>
      </c>
      <c r="B612" s="105" t="str">
        <f t="shared" si="40"/>
        <v>815121745</v>
      </c>
      <c r="C612" s="581">
        <f t="shared" si="41"/>
        <v>43281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ГИПС АД</v>
      </c>
      <c r="B613" s="105" t="str">
        <f t="shared" si="40"/>
        <v>815121745</v>
      </c>
      <c r="C613" s="581">
        <f t="shared" si="41"/>
        <v>43281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ГИПС АД</v>
      </c>
      <c r="B614" s="105" t="str">
        <f t="shared" si="40"/>
        <v>815121745</v>
      </c>
      <c r="C614" s="581">
        <f t="shared" si="41"/>
        <v>43281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ГИПС АД</v>
      </c>
      <c r="B615" s="105" t="str">
        <f t="shared" si="40"/>
        <v>815121745</v>
      </c>
      <c r="C615" s="581">
        <f t="shared" si="41"/>
        <v>43281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ГИПС АД</v>
      </c>
      <c r="B616" s="105" t="str">
        <f t="shared" si="40"/>
        <v>815121745</v>
      </c>
      <c r="C616" s="581">
        <f t="shared" si="41"/>
        <v>43281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ГИПС АД</v>
      </c>
      <c r="B617" s="105" t="str">
        <f t="shared" si="40"/>
        <v>815121745</v>
      </c>
      <c r="C617" s="581">
        <f t="shared" si="41"/>
        <v>43281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ГИПС АД</v>
      </c>
      <c r="B618" s="105" t="str">
        <f t="shared" si="40"/>
        <v>815121745</v>
      </c>
      <c r="C618" s="581">
        <f t="shared" si="41"/>
        <v>43281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ГИПС АД</v>
      </c>
      <c r="B619" s="105" t="str">
        <f t="shared" si="40"/>
        <v>815121745</v>
      </c>
      <c r="C619" s="581">
        <f t="shared" si="41"/>
        <v>43281</v>
      </c>
      <c r="D619" s="105" t="s">
        <v>545</v>
      </c>
      <c r="E619" s="496">
        <v>6</v>
      </c>
      <c r="F619" s="105" t="s">
        <v>827</v>
      </c>
      <c r="H619" s="105">
        <f>'Справка 6'!I19</f>
        <v>0</v>
      </c>
    </row>
    <row r="620" spans="1:8" ht="15.75">
      <c r="A620" s="105" t="str">
        <f t="shared" si="39"/>
        <v>ГИПС АД</v>
      </c>
      <c r="B620" s="105" t="str">
        <f t="shared" si="40"/>
        <v>815121745</v>
      </c>
      <c r="C620" s="581">
        <f t="shared" si="41"/>
        <v>43281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ГИПС АД</v>
      </c>
      <c r="B621" s="105" t="str">
        <f t="shared" si="40"/>
        <v>815121745</v>
      </c>
      <c r="C621" s="581">
        <f t="shared" si="41"/>
        <v>43281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ГИПС АД</v>
      </c>
      <c r="B622" s="105" t="str">
        <f t="shared" si="40"/>
        <v>815121745</v>
      </c>
      <c r="C622" s="581">
        <f t="shared" si="41"/>
        <v>43281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ГИПС АД</v>
      </c>
      <c r="B623" s="105" t="str">
        <f t="shared" si="40"/>
        <v>815121745</v>
      </c>
      <c r="C623" s="581">
        <f t="shared" si="41"/>
        <v>43281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ГИПС АД</v>
      </c>
      <c r="B624" s="105" t="str">
        <f t="shared" si="40"/>
        <v>815121745</v>
      </c>
      <c r="C624" s="581">
        <f t="shared" si="41"/>
        <v>43281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ГИПС АД</v>
      </c>
      <c r="B625" s="105" t="str">
        <f t="shared" si="40"/>
        <v>815121745</v>
      </c>
      <c r="C625" s="581">
        <f t="shared" si="41"/>
        <v>43281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ГИПС АД</v>
      </c>
      <c r="B626" s="105" t="str">
        <f t="shared" si="40"/>
        <v>815121745</v>
      </c>
      <c r="C626" s="581">
        <f t="shared" si="41"/>
        <v>43281</v>
      </c>
      <c r="D626" s="105" t="s">
        <v>560</v>
      </c>
      <c r="E626" s="496">
        <v>6</v>
      </c>
      <c r="F626" s="105" t="s">
        <v>862</v>
      </c>
      <c r="H626" s="105">
        <f>'Справка 6'!I27</f>
        <v>0</v>
      </c>
    </row>
    <row r="627" spans="1:8" ht="15.75">
      <c r="A627" s="105" t="str">
        <f t="shared" si="39"/>
        <v>ГИПС АД</v>
      </c>
      <c r="B627" s="105" t="str">
        <f t="shared" si="40"/>
        <v>815121745</v>
      </c>
      <c r="C627" s="581">
        <f t="shared" si="41"/>
        <v>43281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ГИПС АД</v>
      </c>
      <c r="B628" s="105" t="str">
        <f t="shared" si="40"/>
        <v>815121745</v>
      </c>
      <c r="C628" s="581">
        <f t="shared" si="41"/>
        <v>43281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ГИПС АД</v>
      </c>
      <c r="B629" s="105" t="str">
        <f t="shared" si="40"/>
        <v>815121745</v>
      </c>
      <c r="C629" s="581">
        <f t="shared" si="41"/>
        <v>43281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ГИПС АД</v>
      </c>
      <c r="B630" s="105" t="str">
        <f t="shared" si="40"/>
        <v>815121745</v>
      </c>
      <c r="C630" s="581">
        <f t="shared" si="41"/>
        <v>43281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ГИПС АД</v>
      </c>
      <c r="B631" s="105" t="str">
        <f t="shared" si="40"/>
        <v>815121745</v>
      </c>
      <c r="C631" s="581">
        <f t="shared" si="41"/>
        <v>43281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ГИПС АД</v>
      </c>
      <c r="B632" s="105" t="str">
        <f t="shared" si="40"/>
        <v>815121745</v>
      </c>
      <c r="C632" s="581">
        <f t="shared" si="41"/>
        <v>43281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ГИПС АД</v>
      </c>
      <c r="B633" s="105" t="str">
        <f t="shared" si="40"/>
        <v>815121745</v>
      </c>
      <c r="C633" s="581">
        <f t="shared" si="41"/>
        <v>43281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ГИПС АД</v>
      </c>
      <c r="B634" s="105" t="str">
        <f t="shared" si="40"/>
        <v>815121745</v>
      </c>
      <c r="C634" s="581">
        <f t="shared" si="41"/>
        <v>43281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ГИПС АД</v>
      </c>
      <c r="B635" s="105" t="str">
        <f t="shared" si="40"/>
        <v>815121745</v>
      </c>
      <c r="C635" s="581">
        <f t="shared" si="41"/>
        <v>43281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ГИПС АД</v>
      </c>
      <c r="B636" s="105" t="str">
        <f t="shared" si="40"/>
        <v>815121745</v>
      </c>
      <c r="C636" s="581">
        <f t="shared" si="41"/>
        <v>43281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ГИПС АД</v>
      </c>
      <c r="B637" s="105" t="str">
        <f t="shared" si="40"/>
        <v>815121745</v>
      </c>
      <c r="C637" s="581">
        <f t="shared" si="41"/>
        <v>43281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ГИПС АД</v>
      </c>
      <c r="B638" s="105" t="str">
        <f t="shared" si="40"/>
        <v>815121745</v>
      </c>
      <c r="C638" s="581">
        <f t="shared" si="41"/>
        <v>43281</v>
      </c>
      <c r="D638" s="105" t="s">
        <v>578</v>
      </c>
      <c r="E638" s="496">
        <v>6</v>
      </c>
      <c r="F638" s="105" t="s">
        <v>826</v>
      </c>
      <c r="H638" s="105">
        <f>'Справка 6'!I40</f>
        <v>0</v>
      </c>
    </row>
    <row r="639" spans="1:8" ht="15.75">
      <c r="A639" s="105" t="str">
        <f t="shared" si="39"/>
        <v>ГИПС АД</v>
      </c>
      <c r="B639" s="105" t="str">
        <f t="shared" si="40"/>
        <v>815121745</v>
      </c>
      <c r="C639" s="581">
        <f t="shared" si="41"/>
        <v>43281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ГИПС АД</v>
      </c>
      <c r="B640" s="105" t="str">
        <f t="shared" si="40"/>
        <v>815121745</v>
      </c>
      <c r="C640" s="581">
        <f t="shared" si="41"/>
        <v>43281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ГИПС АД</v>
      </c>
      <c r="B641" s="105" t="str">
        <f t="shared" si="40"/>
        <v>815121745</v>
      </c>
      <c r="C641" s="581">
        <f t="shared" si="41"/>
        <v>43281</v>
      </c>
      <c r="D641" s="105" t="s">
        <v>523</v>
      </c>
      <c r="E641" s="496">
        <v>7</v>
      </c>
      <c r="F641" s="105" t="s">
        <v>522</v>
      </c>
      <c r="H641" s="105">
        <f>'Справка 6'!J11</f>
        <v>315</v>
      </c>
    </row>
    <row r="642" spans="1:8" ht="15.75">
      <c r="A642" s="105" t="str">
        <f t="shared" si="39"/>
        <v>ГИПС АД</v>
      </c>
      <c r="B642" s="105" t="str">
        <f t="shared" si="40"/>
        <v>815121745</v>
      </c>
      <c r="C642" s="581">
        <f t="shared" si="41"/>
        <v>43281</v>
      </c>
      <c r="D642" s="105" t="s">
        <v>526</v>
      </c>
      <c r="E642" s="496">
        <v>7</v>
      </c>
      <c r="F642" s="105" t="s">
        <v>525</v>
      </c>
      <c r="H642" s="105">
        <f>'Справка 6'!J12</f>
        <v>8270</v>
      </c>
    </row>
    <row r="643" spans="1:8" ht="15.75">
      <c r="A643" s="105" t="str">
        <f t="shared" si="39"/>
        <v>ГИПС АД</v>
      </c>
      <c r="B643" s="105" t="str">
        <f t="shared" si="40"/>
        <v>815121745</v>
      </c>
      <c r="C643" s="581">
        <f t="shared" si="41"/>
        <v>43281</v>
      </c>
      <c r="D643" s="105" t="s">
        <v>529</v>
      </c>
      <c r="E643" s="496">
        <v>7</v>
      </c>
      <c r="F643" s="105" t="s">
        <v>528</v>
      </c>
      <c r="H643" s="105">
        <f>'Справка 6'!J13</f>
        <v>15617</v>
      </c>
    </row>
    <row r="644" spans="1:8" ht="15.75">
      <c r="A644" s="105" t="str">
        <f t="shared" si="39"/>
        <v>ГИПС АД</v>
      </c>
      <c r="B644" s="105" t="str">
        <f t="shared" si="40"/>
        <v>815121745</v>
      </c>
      <c r="C644" s="581">
        <f t="shared" si="41"/>
        <v>43281</v>
      </c>
      <c r="D644" s="105" t="s">
        <v>532</v>
      </c>
      <c r="E644" s="496">
        <v>7</v>
      </c>
      <c r="F644" s="105" t="s">
        <v>531</v>
      </c>
      <c r="H644" s="105">
        <f>'Справка 6'!J14</f>
        <v>12047</v>
      </c>
    </row>
    <row r="645" spans="1:8" ht="15.75">
      <c r="A645" s="105" t="str">
        <f t="shared" si="39"/>
        <v>ГИПС АД</v>
      </c>
      <c r="B645" s="105" t="str">
        <f t="shared" si="40"/>
        <v>815121745</v>
      </c>
      <c r="C645" s="581">
        <f t="shared" si="41"/>
        <v>43281</v>
      </c>
      <c r="D645" s="105" t="s">
        <v>535</v>
      </c>
      <c r="E645" s="496">
        <v>7</v>
      </c>
      <c r="F645" s="105" t="s">
        <v>534</v>
      </c>
      <c r="H645" s="105">
        <f>'Справка 6'!J15</f>
        <v>1018</v>
      </c>
    </row>
    <row r="646" spans="1:8" ht="15.75">
      <c r="A646" s="105" t="str">
        <f t="shared" si="39"/>
        <v>ГИПС АД</v>
      </c>
      <c r="B646" s="105" t="str">
        <f t="shared" si="40"/>
        <v>815121745</v>
      </c>
      <c r="C646" s="581">
        <f t="shared" si="41"/>
        <v>43281</v>
      </c>
      <c r="D646" s="105" t="s">
        <v>537</v>
      </c>
      <c r="E646" s="496">
        <v>7</v>
      </c>
      <c r="F646" s="105" t="s">
        <v>536</v>
      </c>
      <c r="H646" s="105">
        <f>'Справка 6'!J16</f>
        <v>11</v>
      </c>
    </row>
    <row r="647" spans="1:8" ht="15.75">
      <c r="A647" s="105" t="str">
        <f t="shared" si="39"/>
        <v>ГИПС АД</v>
      </c>
      <c r="B647" s="105" t="str">
        <f t="shared" si="40"/>
        <v>815121745</v>
      </c>
      <c r="C647" s="581">
        <f t="shared" si="41"/>
        <v>43281</v>
      </c>
      <c r="D647" s="105" t="s">
        <v>540</v>
      </c>
      <c r="E647" s="496">
        <v>7</v>
      </c>
      <c r="F647" s="105" t="s">
        <v>539</v>
      </c>
      <c r="H647" s="105">
        <f>'Справка 6'!J17</f>
        <v>73</v>
      </c>
    </row>
    <row r="648" spans="1:8" ht="15.75">
      <c r="A648" s="105" t="str">
        <f t="shared" si="39"/>
        <v>ГИПС АД</v>
      </c>
      <c r="B648" s="105" t="str">
        <f t="shared" si="40"/>
        <v>815121745</v>
      </c>
      <c r="C648" s="581">
        <f t="shared" si="41"/>
        <v>43281</v>
      </c>
      <c r="D648" s="105" t="s">
        <v>543</v>
      </c>
      <c r="E648" s="496">
        <v>7</v>
      </c>
      <c r="F648" s="105" t="s">
        <v>542</v>
      </c>
      <c r="H648" s="105">
        <f>'Справка 6'!J18</f>
        <v>18</v>
      </c>
    </row>
    <row r="649" spans="1:8" ht="15.75">
      <c r="A649" s="105" t="str">
        <f t="shared" si="39"/>
        <v>ГИПС АД</v>
      </c>
      <c r="B649" s="105" t="str">
        <f t="shared" si="40"/>
        <v>815121745</v>
      </c>
      <c r="C649" s="581">
        <f t="shared" si="41"/>
        <v>43281</v>
      </c>
      <c r="D649" s="105" t="s">
        <v>545</v>
      </c>
      <c r="E649" s="496">
        <v>7</v>
      </c>
      <c r="F649" s="105" t="s">
        <v>827</v>
      </c>
      <c r="H649" s="105">
        <f>'Справка 6'!J19</f>
        <v>37369</v>
      </c>
    </row>
    <row r="650" spans="1:8" ht="15.75">
      <c r="A650" s="105" t="str">
        <f t="shared" si="39"/>
        <v>ГИПС АД</v>
      </c>
      <c r="B650" s="105" t="str">
        <f t="shared" si="40"/>
        <v>815121745</v>
      </c>
      <c r="C650" s="581">
        <f t="shared" si="41"/>
        <v>43281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ГИПС АД</v>
      </c>
      <c r="B651" s="105" t="str">
        <f t="shared" si="40"/>
        <v>815121745</v>
      </c>
      <c r="C651" s="581">
        <f t="shared" si="41"/>
        <v>43281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ГИПС АД</v>
      </c>
      <c r="B652" s="105" t="str">
        <f t="shared" si="40"/>
        <v>815121745</v>
      </c>
      <c r="C652" s="581">
        <f t="shared" si="41"/>
        <v>43281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ГИПС АД</v>
      </c>
      <c r="B653" s="105" t="str">
        <f aca="true" t="shared" si="43" ref="B653:B716">pdeBulstat</f>
        <v>815121745</v>
      </c>
      <c r="C653" s="581">
        <f aca="true" t="shared" si="44" ref="C653:C716">endDate</f>
        <v>43281</v>
      </c>
      <c r="D653" s="105" t="s">
        <v>555</v>
      </c>
      <c r="E653" s="496">
        <v>7</v>
      </c>
      <c r="F653" s="105" t="s">
        <v>554</v>
      </c>
      <c r="H653" s="105">
        <f>'Справка 6'!J24</f>
        <v>1</v>
      </c>
    </row>
    <row r="654" spans="1:8" ht="15.75">
      <c r="A654" s="105" t="str">
        <f t="shared" si="42"/>
        <v>ГИПС АД</v>
      </c>
      <c r="B654" s="105" t="str">
        <f t="shared" si="43"/>
        <v>815121745</v>
      </c>
      <c r="C654" s="581">
        <f t="shared" si="44"/>
        <v>43281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ГИПС АД</v>
      </c>
      <c r="B655" s="105" t="str">
        <f t="shared" si="43"/>
        <v>815121745</v>
      </c>
      <c r="C655" s="581">
        <f t="shared" si="44"/>
        <v>43281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ГИПС АД</v>
      </c>
      <c r="B656" s="105" t="str">
        <f t="shared" si="43"/>
        <v>815121745</v>
      </c>
      <c r="C656" s="581">
        <f t="shared" si="44"/>
        <v>43281</v>
      </c>
      <c r="D656" s="105" t="s">
        <v>560</v>
      </c>
      <c r="E656" s="496">
        <v>7</v>
      </c>
      <c r="F656" s="105" t="s">
        <v>862</v>
      </c>
      <c r="H656" s="105">
        <f>'Справка 6'!J27</f>
        <v>1</v>
      </c>
    </row>
    <row r="657" spans="1:8" ht="15.75">
      <c r="A657" s="105" t="str">
        <f t="shared" si="42"/>
        <v>ГИПС АД</v>
      </c>
      <c r="B657" s="105" t="str">
        <f t="shared" si="43"/>
        <v>815121745</v>
      </c>
      <c r="C657" s="581">
        <f t="shared" si="44"/>
        <v>43281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ГИПС АД</v>
      </c>
      <c r="B658" s="105" t="str">
        <f t="shared" si="43"/>
        <v>815121745</v>
      </c>
      <c r="C658" s="581">
        <f t="shared" si="44"/>
        <v>43281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ГИПС АД</v>
      </c>
      <c r="B659" s="105" t="str">
        <f t="shared" si="43"/>
        <v>815121745</v>
      </c>
      <c r="C659" s="581">
        <f t="shared" si="44"/>
        <v>43281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ГИПС АД</v>
      </c>
      <c r="B660" s="105" t="str">
        <f t="shared" si="43"/>
        <v>815121745</v>
      </c>
      <c r="C660" s="581">
        <f t="shared" si="44"/>
        <v>43281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ГИПС АД</v>
      </c>
      <c r="B661" s="105" t="str">
        <f t="shared" si="43"/>
        <v>815121745</v>
      </c>
      <c r="C661" s="581">
        <f t="shared" si="44"/>
        <v>43281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ГИПС АД</v>
      </c>
      <c r="B662" s="105" t="str">
        <f t="shared" si="43"/>
        <v>815121745</v>
      </c>
      <c r="C662" s="581">
        <f t="shared" si="44"/>
        <v>43281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ГИПС АД</v>
      </c>
      <c r="B663" s="105" t="str">
        <f t="shared" si="43"/>
        <v>815121745</v>
      </c>
      <c r="C663" s="581">
        <f t="shared" si="44"/>
        <v>43281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ГИПС АД</v>
      </c>
      <c r="B664" s="105" t="str">
        <f t="shared" si="43"/>
        <v>815121745</v>
      </c>
      <c r="C664" s="581">
        <f t="shared" si="44"/>
        <v>43281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ГИПС АД</v>
      </c>
      <c r="B665" s="105" t="str">
        <f t="shared" si="43"/>
        <v>815121745</v>
      </c>
      <c r="C665" s="581">
        <f t="shared" si="44"/>
        <v>43281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ГИПС АД</v>
      </c>
      <c r="B666" s="105" t="str">
        <f t="shared" si="43"/>
        <v>815121745</v>
      </c>
      <c r="C666" s="581">
        <f t="shared" si="44"/>
        <v>43281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ГИПС АД</v>
      </c>
      <c r="B667" s="105" t="str">
        <f t="shared" si="43"/>
        <v>815121745</v>
      </c>
      <c r="C667" s="581">
        <f t="shared" si="44"/>
        <v>43281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ГИПС АД</v>
      </c>
      <c r="B668" s="105" t="str">
        <f t="shared" si="43"/>
        <v>815121745</v>
      </c>
      <c r="C668" s="581">
        <f t="shared" si="44"/>
        <v>43281</v>
      </c>
      <c r="D668" s="105" t="s">
        <v>578</v>
      </c>
      <c r="E668" s="496">
        <v>7</v>
      </c>
      <c r="F668" s="105" t="s">
        <v>826</v>
      </c>
      <c r="H668" s="105">
        <f>'Справка 6'!J40</f>
        <v>0</v>
      </c>
    </row>
    <row r="669" spans="1:8" ht="15.75">
      <c r="A669" s="105" t="str">
        <f t="shared" si="42"/>
        <v>ГИПС АД</v>
      </c>
      <c r="B669" s="105" t="str">
        <f t="shared" si="43"/>
        <v>815121745</v>
      </c>
      <c r="C669" s="581">
        <f t="shared" si="44"/>
        <v>43281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ГИПС АД</v>
      </c>
      <c r="B670" s="105" t="str">
        <f t="shared" si="43"/>
        <v>815121745</v>
      </c>
      <c r="C670" s="581">
        <f t="shared" si="44"/>
        <v>43281</v>
      </c>
      <c r="D670" s="105" t="s">
        <v>583</v>
      </c>
      <c r="E670" s="496">
        <v>7</v>
      </c>
      <c r="F670" s="105" t="s">
        <v>582</v>
      </c>
      <c r="H670" s="105">
        <f>'Справка 6'!J42</f>
        <v>37370</v>
      </c>
    </row>
    <row r="671" spans="1:8" ht="15.75">
      <c r="A671" s="105" t="str">
        <f t="shared" si="42"/>
        <v>ГИПС АД</v>
      </c>
      <c r="B671" s="105" t="str">
        <f t="shared" si="43"/>
        <v>815121745</v>
      </c>
      <c r="C671" s="581">
        <f t="shared" si="44"/>
        <v>43281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ГИПС АД</v>
      </c>
      <c r="B672" s="105" t="str">
        <f t="shared" si="43"/>
        <v>815121745</v>
      </c>
      <c r="C672" s="581">
        <f t="shared" si="44"/>
        <v>43281</v>
      </c>
      <c r="D672" s="105" t="s">
        <v>526</v>
      </c>
      <c r="E672" s="496">
        <v>8</v>
      </c>
      <c r="F672" s="105" t="s">
        <v>525</v>
      </c>
      <c r="H672" s="105">
        <f>'Справка 6'!K12</f>
        <v>2814</v>
      </c>
    </row>
    <row r="673" spans="1:8" ht="15.75">
      <c r="A673" s="105" t="str">
        <f t="shared" si="42"/>
        <v>ГИПС АД</v>
      </c>
      <c r="B673" s="105" t="str">
        <f t="shared" si="43"/>
        <v>815121745</v>
      </c>
      <c r="C673" s="581">
        <f t="shared" si="44"/>
        <v>43281</v>
      </c>
      <c r="D673" s="105" t="s">
        <v>529</v>
      </c>
      <c r="E673" s="496">
        <v>8</v>
      </c>
      <c r="F673" s="105" t="s">
        <v>528</v>
      </c>
      <c r="H673" s="105">
        <f>'Справка 6'!K13</f>
        <v>6448</v>
      </c>
    </row>
    <row r="674" spans="1:8" ht="15.75">
      <c r="A674" s="105" t="str">
        <f t="shared" si="42"/>
        <v>ГИПС АД</v>
      </c>
      <c r="B674" s="105" t="str">
        <f t="shared" si="43"/>
        <v>815121745</v>
      </c>
      <c r="C674" s="581">
        <f t="shared" si="44"/>
        <v>43281</v>
      </c>
      <c r="D674" s="105" t="s">
        <v>532</v>
      </c>
      <c r="E674" s="496">
        <v>8</v>
      </c>
      <c r="F674" s="105" t="s">
        <v>531</v>
      </c>
      <c r="H674" s="105">
        <f>'Справка 6'!K14</f>
        <v>757</v>
      </c>
    </row>
    <row r="675" spans="1:8" ht="15.75">
      <c r="A675" s="105" t="str">
        <f t="shared" si="42"/>
        <v>ГИПС АД</v>
      </c>
      <c r="B675" s="105" t="str">
        <f t="shared" si="43"/>
        <v>815121745</v>
      </c>
      <c r="C675" s="581">
        <f t="shared" si="44"/>
        <v>43281</v>
      </c>
      <c r="D675" s="105" t="s">
        <v>535</v>
      </c>
      <c r="E675" s="496">
        <v>8</v>
      </c>
      <c r="F675" s="105" t="s">
        <v>534</v>
      </c>
      <c r="H675" s="105">
        <f>'Справка 6'!K15</f>
        <v>896</v>
      </c>
    </row>
    <row r="676" spans="1:8" ht="15.75">
      <c r="A676" s="105" t="str">
        <f t="shared" si="42"/>
        <v>ГИПС АД</v>
      </c>
      <c r="B676" s="105" t="str">
        <f t="shared" si="43"/>
        <v>815121745</v>
      </c>
      <c r="C676" s="581">
        <f t="shared" si="44"/>
        <v>43281</v>
      </c>
      <c r="D676" s="105" t="s">
        <v>537</v>
      </c>
      <c r="E676" s="496">
        <v>8</v>
      </c>
      <c r="F676" s="105" t="s">
        <v>536</v>
      </c>
      <c r="H676" s="105">
        <f>'Справка 6'!K16</f>
        <v>9</v>
      </c>
    </row>
    <row r="677" spans="1:8" ht="15.75">
      <c r="A677" s="105" t="str">
        <f t="shared" si="42"/>
        <v>ГИПС АД</v>
      </c>
      <c r="B677" s="105" t="str">
        <f t="shared" si="43"/>
        <v>815121745</v>
      </c>
      <c r="C677" s="581">
        <f t="shared" si="44"/>
        <v>43281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ГИПС АД</v>
      </c>
      <c r="B678" s="105" t="str">
        <f t="shared" si="43"/>
        <v>815121745</v>
      </c>
      <c r="C678" s="581">
        <f t="shared" si="44"/>
        <v>43281</v>
      </c>
      <c r="D678" s="105" t="s">
        <v>543</v>
      </c>
      <c r="E678" s="496">
        <v>8</v>
      </c>
      <c r="F678" s="105" t="s">
        <v>542</v>
      </c>
      <c r="H678" s="105">
        <f>'Справка 6'!K18</f>
        <v>12</v>
      </c>
    </row>
    <row r="679" spans="1:8" ht="15.75">
      <c r="A679" s="105" t="str">
        <f t="shared" si="42"/>
        <v>ГИПС АД</v>
      </c>
      <c r="B679" s="105" t="str">
        <f t="shared" si="43"/>
        <v>815121745</v>
      </c>
      <c r="C679" s="581">
        <f t="shared" si="44"/>
        <v>43281</v>
      </c>
      <c r="D679" s="105" t="s">
        <v>545</v>
      </c>
      <c r="E679" s="496">
        <v>8</v>
      </c>
      <c r="F679" s="105" t="s">
        <v>827</v>
      </c>
      <c r="H679" s="105">
        <f>'Справка 6'!K19</f>
        <v>10936</v>
      </c>
    </row>
    <row r="680" spans="1:8" ht="15.75">
      <c r="A680" s="105" t="str">
        <f t="shared" si="42"/>
        <v>ГИПС АД</v>
      </c>
      <c r="B680" s="105" t="str">
        <f t="shared" si="43"/>
        <v>815121745</v>
      </c>
      <c r="C680" s="581">
        <f t="shared" si="44"/>
        <v>43281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ГИПС АД</v>
      </c>
      <c r="B681" s="105" t="str">
        <f t="shared" si="43"/>
        <v>815121745</v>
      </c>
      <c r="C681" s="581">
        <f t="shared" si="44"/>
        <v>43281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ГИПС АД</v>
      </c>
      <c r="B682" s="105" t="str">
        <f t="shared" si="43"/>
        <v>815121745</v>
      </c>
      <c r="C682" s="581">
        <f t="shared" si="44"/>
        <v>43281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ГИПС АД</v>
      </c>
      <c r="B683" s="105" t="str">
        <f t="shared" si="43"/>
        <v>815121745</v>
      </c>
      <c r="C683" s="581">
        <f t="shared" si="44"/>
        <v>43281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ГИПС АД</v>
      </c>
      <c r="B684" s="105" t="str">
        <f t="shared" si="43"/>
        <v>815121745</v>
      </c>
      <c r="C684" s="581">
        <f t="shared" si="44"/>
        <v>43281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ГИПС АД</v>
      </c>
      <c r="B685" s="105" t="str">
        <f t="shared" si="43"/>
        <v>815121745</v>
      </c>
      <c r="C685" s="581">
        <f t="shared" si="44"/>
        <v>43281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ГИПС АД</v>
      </c>
      <c r="B686" s="105" t="str">
        <f t="shared" si="43"/>
        <v>815121745</v>
      </c>
      <c r="C686" s="581">
        <f t="shared" si="44"/>
        <v>43281</v>
      </c>
      <c r="D686" s="105" t="s">
        <v>560</v>
      </c>
      <c r="E686" s="496">
        <v>8</v>
      </c>
      <c r="F686" s="105" t="s">
        <v>862</v>
      </c>
      <c r="H686" s="105">
        <f>'Справка 6'!K27</f>
        <v>0</v>
      </c>
    </row>
    <row r="687" spans="1:8" ht="15.75">
      <c r="A687" s="105" t="str">
        <f t="shared" si="42"/>
        <v>ГИПС АД</v>
      </c>
      <c r="B687" s="105" t="str">
        <f t="shared" si="43"/>
        <v>815121745</v>
      </c>
      <c r="C687" s="581">
        <f t="shared" si="44"/>
        <v>43281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ГИПС АД</v>
      </c>
      <c r="B688" s="105" t="str">
        <f t="shared" si="43"/>
        <v>815121745</v>
      </c>
      <c r="C688" s="581">
        <f t="shared" si="44"/>
        <v>43281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ГИПС АД</v>
      </c>
      <c r="B689" s="105" t="str">
        <f t="shared" si="43"/>
        <v>815121745</v>
      </c>
      <c r="C689" s="581">
        <f t="shared" si="44"/>
        <v>43281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ГИПС АД</v>
      </c>
      <c r="B690" s="105" t="str">
        <f t="shared" si="43"/>
        <v>815121745</v>
      </c>
      <c r="C690" s="581">
        <f t="shared" si="44"/>
        <v>43281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ГИПС АД</v>
      </c>
      <c r="B691" s="105" t="str">
        <f t="shared" si="43"/>
        <v>815121745</v>
      </c>
      <c r="C691" s="581">
        <f t="shared" si="44"/>
        <v>43281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ГИПС АД</v>
      </c>
      <c r="B692" s="105" t="str">
        <f t="shared" si="43"/>
        <v>815121745</v>
      </c>
      <c r="C692" s="581">
        <f t="shared" si="44"/>
        <v>43281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ГИПС АД</v>
      </c>
      <c r="B693" s="105" t="str">
        <f t="shared" si="43"/>
        <v>815121745</v>
      </c>
      <c r="C693" s="581">
        <f t="shared" si="44"/>
        <v>43281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ГИПС АД</v>
      </c>
      <c r="B694" s="105" t="str">
        <f t="shared" si="43"/>
        <v>815121745</v>
      </c>
      <c r="C694" s="581">
        <f t="shared" si="44"/>
        <v>43281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ГИПС АД</v>
      </c>
      <c r="B695" s="105" t="str">
        <f t="shared" si="43"/>
        <v>815121745</v>
      </c>
      <c r="C695" s="581">
        <f t="shared" si="44"/>
        <v>43281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ГИПС АД</v>
      </c>
      <c r="B696" s="105" t="str">
        <f t="shared" si="43"/>
        <v>815121745</v>
      </c>
      <c r="C696" s="581">
        <f t="shared" si="44"/>
        <v>43281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ГИПС АД</v>
      </c>
      <c r="B697" s="105" t="str">
        <f t="shared" si="43"/>
        <v>815121745</v>
      </c>
      <c r="C697" s="581">
        <f t="shared" si="44"/>
        <v>43281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ГИПС АД</v>
      </c>
      <c r="B698" s="105" t="str">
        <f t="shared" si="43"/>
        <v>815121745</v>
      </c>
      <c r="C698" s="581">
        <f t="shared" si="44"/>
        <v>43281</v>
      </c>
      <c r="D698" s="105" t="s">
        <v>578</v>
      </c>
      <c r="E698" s="496">
        <v>8</v>
      </c>
      <c r="F698" s="105" t="s">
        <v>826</v>
      </c>
      <c r="H698" s="105">
        <f>'Справка 6'!K40</f>
        <v>0</v>
      </c>
    </row>
    <row r="699" spans="1:8" ht="15.75">
      <c r="A699" s="105" t="str">
        <f t="shared" si="42"/>
        <v>ГИПС АД</v>
      </c>
      <c r="B699" s="105" t="str">
        <f t="shared" si="43"/>
        <v>815121745</v>
      </c>
      <c r="C699" s="581">
        <f t="shared" si="44"/>
        <v>43281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ГИПС АД</v>
      </c>
      <c r="B700" s="105" t="str">
        <f t="shared" si="43"/>
        <v>815121745</v>
      </c>
      <c r="C700" s="581">
        <f t="shared" si="44"/>
        <v>43281</v>
      </c>
      <c r="D700" s="105" t="s">
        <v>583</v>
      </c>
      <c r="E700" s="496">
        <v>8</v>
      </c>
      <c r="F700" s="105" t="s">
        <v>582</v>
      </c>
      <c r="H700" s="105">
        <f>'Справка 6'!K42</f>
        <v>10936</v>
      </c>
    </row>
    <row r="701" spans="1:8" ht="15.75">
      <c r="A701" s="105" t="str">
        <f t="shared" si="42"/>
        <v>ГИПС АД</v>
      </c>
      <c r="B701" s="105" t="str">
        <f t="shared" si="43"/>
        <v>815121745</v>
      </c>
      <c r="C701" s="581">
        <f t="shared" si="44"/>
        <v>43281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ГИПС АД</v>
      </c>
      <c r="B702" s="105" t="str">
        <f t="shared" si="43"/>
        <v>815121745</v>
      </c>
      <c r="C702" s="581">
        <f t="shared" si="44"/>
        <v>43281</v>
      </c>
      <c r="D702" s="105" t="s">
        <v>526</v>
      </c>
      <c r="E702" s="496">
        <v>9</v>
      </c>
      <c r="F702" s="105" t="s">
        <v>525</v>
      </c>
      <c r="H702" s="105">
        <f>'Справка 6'!L12</f>
        <v>44</v>
      </c>
    </row>
    <row r="703" spans="1:8" ht="15.75">
      <c r="A703" s="105" t="str">
        <f t="shared" si="42"/>
        <v>ГИПС АД</v>
      </c>
      <c r="B703" s="105" t="str">
        <f t="shared" si="43"/>
        <v>815121745</v>
      </c>
      <c r="C703" s="581">
        <f t="shared" si="44"/>
        <v>43281</v>
      </c>
      <c r="D703" s="105" t="s">
        <v>529</v>
      </c>
      <c r="E703" s="496">
        <v>9</v>
      </c>
      <c r="F703" s="105" t="s">
        <v>528</v>
      </c>
      <c r="H703" s="105">
        <f>'Справка 6'!L13</f>
        <v>70</v>
      </c>
    </row>
    <row r="704" spans="1:8" ht="15.75">
      <c r="A704" s="105" t="str">
        <f t="shared" si="42"/>
        <v>ГИПС АД</v>
      </c>
      <c r="B704" s="105" t="str">
        <f t="shared" si="43"/>
        <v>815121745</v>
      </c>
      <c r="C704" s="581">
        <f t="shared" si="44"/>
        <v>43281</v>
      </c>
      <c r="D704" s="105" t="s">
        <v>532</v>
      </c>
      <c r="E704" s="496">
        <v>9</v>
      </c>
      <c r="F704" s="105" t="s">
        <v>531</v>
      </c>
      <c r="H704" s="105">
        <f>'Справка 6'!L14</f>
        <v>128</v>
      </c>
    </row>
    <row r="705" spans="1:8" ht="15.75">
      <c r="A705" s="105" t="str">
        <f t="shared" si="42"/>
        <v>ГИПС АД</v>
      </c>
      <c r="B705" s="105" t="str">
        <f t="shared" si="43"/>
        <v>815121745</v>
      </c>
      <c r="C705" s="581">
        <f t="shared" si="44"/>
        <v>43281</v>
      </c>
      <c r="D705" s="105" t="s">
        <v>535</v>
      </c>
      <c r="E705" s="496">
        <v>9</v>
      </c>
      <c r="F705" s="105" t="s">
        <v>534</v>
      </c>
      <c r="H705" s="105">
        <f>'Справка 6'!L15</f>
        <v>22</v>
      </c>
    </row>
    <row r="706" spans="1:8" ht="15.75">
      <c r="A706" s="105" t="str">
        <f t="shared" si="42"/>
        <v>ГИПС АД</v>
      </c>
      <c r="B706" s="105" t="str">
        <f t="shared" si="43"/>
        <v>815121745</v>
      </c>
      <c r="C706" s="581">
        <f t="shared" si="44"/>
        <v>43281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ГИПС АД</v>
      </c>
      <c r="B707" s="105" t="str">
        <f t="shared" si="43"/>
        <v>815121745</v>
      </c>
      <c r="C707" s="581">
        <f t="shared" si="44"/>
        <v>43281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ГИПС АД</v>
      </c>
      <c r="B708" s="105" t="str">
        <f t="shared" si="43"/>
        <v>815121745</v>
      </c>
      <c r="C708" s="581">
        <f t="shared" si="44"/>
        <v>43281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ГИПС АД</v>
      </c>
      <c r="B709" s="105" t="str">
        <f t="shared" si="43"/>
        <v>815121745</v>
      </c>
      <c r="C709" s="581">
        <f t="shared" si="44"/>
        <v>43281</v>
      </c>
      <c r="D709" s="105" t="s">
        <v>545</v>
      </c>
      <c r="E709" s="496">
        <v>9</v>
      </c>
      <c r="F709" s="105" t="s">
        <v>827</v>
      </c>
      <c r="H709" s="105">
        <f>'Справка 6'!L19</f>
        <v>264</v>
      </c>
    </row>
    <row r="710" spans="1:8" ht="15.75">
      <c r="A710" s="105" t="str">
        <f t="shared" si="42"/>
        <v>ГИПС АД</v>
      </c>
      <c r="B710" s="105" t="str">
        <f t="shared" si="43"/>
        <v>815121745</v>
      </c>
      <c r="C710" s="581">
        <f t="shared" si="44"/>
        <v>43281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ГИПС АД</v>
      </c>
      <c r="B711" s="105" t="str">
        <f t="shared" si="43"/>
        <v>815121745</v>
      </c>
      <c r="C711" s="581">
        <f t="shared" si="44"/>
        <v>43281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ГИПС АД</v>
      </c>
      <c r="B712" s="105" t="str">
        <f t="shared" si="43"/>
        <v>815121745</v>
      </c>
      <c r="C712" s="581">
        <f t="shared" si="44"/>
        <v>43281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ГИПС АД</v>
      </c>
      <c r="B713" s="105" t="str">
        <f t="shared" si="43"/>
        <v>815121745</v>
      </c>
      <c r="C713" s="581">
        <f t="shared" si="44"/>
        <v>43281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ГИПС АД</v>
      </c>
      <c r="B714" s="105" t="str">
        <f t="shared" si="43"/>
        <v>815121745</v>
      </c>
      <c r="C714" s="581">
        <f t="shared" si="44"/>
        <v>43281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ГИПС АД</v>
      </c>
      <c r="B715" s="105" t="str">
        <f t="shared" si="43"/>
        <v>815121745</v>
      </c>
      <c r="C715" s="581">
        <f t="shared" si="44"/>
        <v>43281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ГИПС АД</v>
      </c>
      <c r="B716" s="105" t="str">
        <f t="shared" si="43"/>
        <v>815121745</v>
      </c>
      <c r="C716" s="581">
        <f t="shared" si="44"/>
        <v>43281</v>
      </c>
      <c r="D716" s="105" t="s">
        <v>560</v>
      </c>
      <c r="E716" s="496">
        <v>9</v>
      </c>
      <c r="F716" s="105" t="s">
        <v>862</v>
      </c>
      <c r="H716" s="105">
        <f>'Справка 6'!L27</f>
        <v>0</v>
      </c>
    </row>
    <row r="717" spans="1:8" ht="15.75">
      <c r="A717" s="105" t="str">
        <f aca="true" t="shared" si="45" ref="A717:A780">pdeName</f>
        <v>ГИПС АД</v>
      </c>
      <c r="B717" s="105" t="str">
        <f aca="true" t="shared" si="46" ref="B717:B780">pdeBulstat</f>
        <v>815121745</v>
      </c>
      <c r="C717" s="581">
        <f aca="true" t="shared" si="47" ref="C717:C780">endDate</f>
        <v>43281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ГИПС АД</v>
      </c>
      <c r="B718" s="105" t="str">
        <f t="shared" si="46"/>
        <v>815121745</v>
      </c>
      <c r="C718" s="581">
        <f t="shared" si="47"/>
        <v>43281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ГИПС АД</v>
      </c>
      <c r="B719" s="105" t="str">
        <f t="shared" si="46"/>
        <v>815121745</v>
      </c>
      <c r="C719" s="581">
        <f t="shared" si="47"/>
        <v>43281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ГИПС АД</v>
      </c>
      <c r="B720" s="105" t="str">
        <f t="shared" si="46"/>
        <v>815121745</v>
      </c>
      <c r="C720" s="581">
        <f t="shared" si="47"/>
        <v>43281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ГИПС АД</v>
      </c>
      <c r="B721" s="105" t="str">
        <f t="shared" si="46"/>
        <v>815121745</v>
      </c>
      <c r="C721" s="581">
        <f t="shared" si="47"/>
        <v>43281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ГИПС АД</v>
      </c>
      <c r="B722" s="105" t="str">
        <f t="shared" si="46"/>
        <v>815121745</v>
      </c>
      <c r="C722" s="581">
        <f t="shared" si="47"/>
        <v>43281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ГИПС АД</v>
      </c>
      <c r="B723" s="105" t="str">
        <f t="shared" si="46"/>
        <v>815121745</v>
      </c>
      <c r="C723" s="581">
        <f t="shared" si="47"/>
        <v>43281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ГИПС АД</v>
      </c>
      <c r="B724" s="105" t="str">
        <f t="shared" si="46"/>
        <v>815121745</v>
      </c>
      <c r="C724" s="581">
        <f t="shared" si="47"/>
        <v>43281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ГИПС АД</v>
      </c>
      <c r="B725" s="105" t="str">
        <f t="shared" si="46"/>
        <v>815121745</v>
      </c>
      <c r="C725" s="581">
        <f t="shared" si="47"/>
        <v>43281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ГИПС АД</v>
      </c>
      <c r="B726" s="105" t="str">
        <f t="shared" si="46"/>
        <v>815121745</v>
      </c>
      <c r="C726" s="581">
        <f t="shared" si="47"/>
        <v>43281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ГИПС АД</v>
      </c>
      <c r="B727" s="105" t="str">
        <f t="shared" si="46"/>
        <v>815121745</v>
      </c>
      <c r="C727" s="581">
        <f t="shared" si="47"/>
        <v>43281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ГИПС АД</v>
      </c>
      <c r="B728" s="105" t="str">
        <f t="shared" si="46"/>
        <v>815121745</v>
      </c>
      <c r="C728" s="581">
        <f t="shared" si="47"/>
        <v>43281</v>
      </c>
      <c r="D728" s="105" t="s">
        <v>578</v>
      </c>
      <c r="E728" s="496">
        <v>9</v>
      </c>
      <c r="F728" s="105" t="s">
        <v>826</v>
      </c>
      <c r="H728" s="105">
        <f>'Справка 6'!L40</f>
        <v>0</v>
      </c>
    </row>
    <row r="729" spans="1:8" ht="15.75">
      <c r="A729" s="105" t="str">
        <f t="shared" si="45"/>
        <v>ГИПС АД</v>
      </c>
      <c r="B729" s="105" t="str">
        <f t="shared" si="46"/>
        <v>815121745</v>
      </c>
      <c r="C729" s="581">
        <f t="shared" si="47"/>
        <v>43281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ГИПС АД</v>
      </c>
      <c r="B730" s="105" t="str">
        <f t="shared" si="46"/>
        <v>815121745</v>
      </c>
      <c r="C730" s="581">
        <f t="shared" si="47"/>
        <v>43281</v>
      </c>
      <c r="D730" s="105" t="s">
        <v>583</v>
      </c>
      <c r="E730" s="496">
        <v>9</v>
      </c>
      <c r="F730" s="105" t="s">
        <v>582</v>
      </c>
      <c r="H730" s="105">
        <f>'Справка 6'!L42</f>
        <v>264</v>
      </c>
    </row>
    <row r="731" spans="1:8" ht="15.75">
      <c r="A731" s="105" t="str">
        <f t="shared" si="45"/>
        <v>ГИПС АД</v>
      </c>
      <c r="B731" s="105" t="str">
        <f t="shared" si="46"/>
        <v>815121745</v>
      </c>
      <c r="C731" s="581">
        <f t="shared" si="47"/>
        <v>43281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ГИПС АД</v>
      </c>
      <c r="B732" s="105" t="str">
        <f t="shared" si="46"/>
        <v>815121745</v>
      </c>
      <c r="C732" s="581">
        <f t="shared" si="47"/>
        <v>43281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ГИПС АД</v>
      </c>
      <c r="B733" s="105" t="str">
        <f t="shared" si="46"/>
        <v>815121745</v>
      </c>
      <c r="C733" s="581">
        <f t="shared" si="47"/>
        <v>43281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ГИПС АД</v>
      </c>
      <c r="B734" s="105" t="str">
        <f t="shared" si="46"/>
        <v>815121745</v>
      </c>
      <c r="C734" s="581">
        <f t="shared" si="47"/>
        <v>43281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ГИПС АД</v>
      </c>
      <c r="B735" s="105" t="str">
        <f t="shared" si="46"/>
        <v>815121745</v>
      </c>
      <c r="C735" s="581">
        <f t="shared" si="47"/>
        <v>43281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ГИПС АД</v>
      </c>
      <c r="B736" s="105" t="str">
        <f t="shared" si="46"/>
        <v>815121745</v>
      </c>
      <c r="C736" s="581">
        <f t="shared" si="47"/>
        <v>43281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ГИПС АД</v>
      </c>
      <c r="B737" s="105" t="str">
        <f t="shared" si="46"/>
        <v>815121745</v>
      </c>
      <c r="C737" s="581">
        <f t="shared" si="47"/>
        <v>43281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ГИПС АД</v>
      </c>
      <c r="B738" s="105" t="str">
        <f t="shared" si="46"/>
        <v>815121745</v>
      </c>
      <c r="C738" s="581">
        <f t="shared" si="47"/>
        <v>43281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ГИПС АД</v>
      </c>
      <c r="B739" s="105" t="str">
        <f t="shared" si="46"/>
        <v>815121745</v>
      </c>
      <c r="C739" s="581">
        <f t="shared" si="47"/>
        <v>43281</v>
      </c>
      <c r="D739" s="105" t="s">
        <v>545</v>
      </c>
      <c r="E739" s="496">
        <v>10</v>
      </c>
      <c r="F739" s="105" t="s">
        <v>827</v>
      </c>
      <c r="H739" s="105">
        <f>'Справка 6'!M19</f>
        <v>0</v>
      </c>
    </row>
    <row r="740" spans="1:8" ht="15.75">
      <c r="A740" s="105" t="str">
        <f t="shared" si="45"/>
        <v>ГИПС АД</v>
      </c>
      <c r="B740" s="105" t="str">
        <f t="shared" si="46"/>
        <v>815121745</v>
      </c>
      <c r="C740" s="581">
        <f t="shared" si="47"/>
        <v>43281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ГИПС АД</v>
      </c>
      <c r="B741" s="105" t="str">
        <f t="shared" si="46"/>
        <v>815121745</v>
      </c>
      <c r="C741" s="581">
        <f t="shared" si="47"/>
        <v>43281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ГИПС АД</v>
      </c>
      <c r="B742" s="105" t="str">
        <f t="shared" si="46"/>
        <v>815121745</v>
      </c>
      <c r="C742" s="581">
        <f t="shared" si="47"/>
        <v>43281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ГИПС АД</v>
      </c>
      <c r="B743" s="105" t="str">
        <f t="shared" si="46"/>
        <v>815121745</v>
      </c>
      <c r="C743" s="581">
        <f t="shared" si="47"/>
        <v>43281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ГИПС АД</v>
      </c>
      <c r="B744" s="105" t="str">
        <f t="shared" si="46"/>
        <v>815121745</v>
      </c>
      <c r="C744" s="581">
        <f t="shared" si="47"/>
        <v>43281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ГИПС АД</v>
      </c>
      <c r="B745" s="105" t="str">
        <f t="shared" si="46"/>
        <v>815121745</v>
      </c>
      <c r="C745" s="581">
        <f t="shared" si="47"/>
        <v>43281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ГИПС АД</v>
      </c>
      <c r="B746" s="105" t="str">
        <f t="shared" si="46"/>
        <v>815121745</v>
      </c>
      <c r="C746" s="581">
        <f t="shared" si="47"/>
        <v>43281</v>
      </c>
      <c r="D746" s="105" t="s">
        <v>560</v>
      </c>
      <c r="E746" s="496">
        <v>10</v>
      </c>
      <c r="F746" s="105" t="s">
        <v>862</v>
      </c>
      <c r="H746" s="105">
        <f>'Справка 6'!M27</f>
        <v>0</v>
      </c>
    </row>
    <row r="747" spans="1:8" ht="15.75">
      <c r="A747" s="105" t="str">
        <f t="shared" si="45"/>
        <v>ГИПС АД</v>
      </c>
      <c r="B747" s="105" t="str">
        <f t="shared" si="46"/>
        <v>815121745</v>
      </c>
      <c r="C747" s="581">
        <f t="shared" si="47"/>
        <v>43281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ГИПС АД</v>
      </c>
      <c r="B748" s="105" t="str">
        <f t="shared" si="46"/>
        <v>815121745</v>
      </c>
      <c r="C748" s="581">
        <f t="shared" si="47"/>
        <v>43281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ГИПС АД</v>
      </c>
      <c r="B749" s="105" t="str">
        <f t="shared" si="46"/>
        <v>815121745</v>
      </c>
      <c r="C749" s="581">
        <f t="shared" si="47"/>
        <v>43281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ГИПС АД</v>
      </c>
      <c r="B750" s="105" t="str">
        <f t="shared" si="46"/>
        <v>815121745</v>
      </c>
      <c r="C750" s="581">
        <f t="shared" si="47"/>
        <v>43281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ГИПС АД</v>
      </c>
      <c r="B751" s="105" t="str">
        <f t="shared" si="46"/>
        <v>815121745</v>
      </c>
      <c r="C751" s="581">
        <f t="shared" si="47"/>
        <v>43281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ГИПС АД</v>
      </c>
      <c r="B752" s="105" t="str">
        <f t="shared" si="46"/>
        <v>815121745</v>
      </c>
      <c r="C752" s="581">
        <f t="shared" si="47"/>
        <v>43281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ГИПС АД</v>
      </c>
      <c r="B753" s="105" t="str">
        <f t="shared" si="46"/>
        <v>815121745</v>
      </c>
      <c r="C753" s="581">
        <f t="shared" si="47"/>
        <v>43281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ГИПС АД</v>
      </c>
      <c r="B754" s="105" t="str">
        <f t="shared" si="46"/>
        <v>815121745</v>
      </c>
      <c r="C754" s="581">
        <f t="shared" si="47"/>
        <v>43281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ГИПС АД</v>
      </c>
      <c r="B755" s="105" t="str">
        <f t="shared" si="46"/>
        <v>815121745</v>
      </c>
      <c r="C755" s="581">
        <f t="shared" si="47"/>
        <v>43281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ГИПС АД</v>
      </c>
      <c r="B756" s="105" t="str">
        <f t="shared" si="46"/>
        <v>815121745</v>
      </c>
      <c r="C756" s="581">
        <f t="shared" si="47"/>
        <v>43281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ГИПС АД</v>
      </c>
      <c r="B757" s="105" t="str">
        <f t="shared" si="46"/>
        <v>815121745</v>
      </c>
      <c r="C757" s="581">
        <f t="shared" si="47"/>
        <v>43281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ГИПС АД</v>
      </c>
      <c r="B758" s="105" t="str">
        <f t="shared" si="46"/>
        <v>815121745</v>
      </c>
      <c r="C758" s="581">
        <f t="shared" si="47"/>
        <v>43281</v>
      </c>
      <c r="D758" s="105" t="s">
        <v>578</v>
      </c>
      <c r="E758" s="496">
        <v>10</v>
      </c>
      <c r="F758" s="105" t="s">
        <v>826</v>
      </c>
      <c r="H758" s="105">
        <f>'Справка 6'!M40</f>
        <v>0</v>
      </c>
    </row>
    <row r="759" spans="1:8" ht="15.75">
      <c r="A759" s="105" t="str">
        <f t="shared" si="45"/>
        <v>ГИПС АД</v>
      </c>
      <c r="B759" s="105" t="str">
        <f t="shared" si="46"/>
        <v>815121745</v>
      </c>
      <c r="C759" s="581">
        <f t="shared" si="47"/>
        <v>43281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ГИПС АД</v>
      </c>
      <c r="B760" s="105" t="str">
        <f t="shared" si="46"/>
        <v>815121745</v>
      </c>
      <c r="C760" s="581">
        <f t="shared" si="47"/>
        <v>43281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ГИПС АД</v>
      </c>
      <c r="B761" s="105" t="str">
        <f t="shared" si="46"/>
        <v>815121745</v>
      </c>
      <c r="C761" s="581">
        <f t="shared" si="47"/>
        <v>43281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ГИПС АД</v>
      </c>
      <c r="B762" s="105" t="str">
        <f t="shared" si="46"/>
        <v>815121745</v>
      </c>
      <c r="C762" s="581">
        <f t="shared" si="47"/>
        <v>43281</v>
      </c>
      <c r="D762" s="105" t="s">
        <v>526</v>
      </c>
      <c r="E762" s="496">
        <v>11</v>
      </c>
      <c r="F762" s="105" t="s">
        <v>525</v>
      </c>
      <c r="H762" s="105">
        <f>'Справка 6'!N12</f>
        <v>2858</v>
      </c>
    </row>
    <row r="763" spans="1:8" ht="15.75">
      <c r="A763" s="105" t="str">
        <f t="shared" si="45"/>
        <v>ГИПС АД</v>
      </c>
      <c r="B763" s="105" t="str">
        <f t="shared" si="46"/>
        <v>815121745</v>
      </c>
      <c r="C763" s="581">
        <f t="shared" si="47"/>
        <v>43281</v>
      </c>
      <c r="D763" s="105" t="s">
        <v>529</v>
      </c>
      <c r="E763" s="496">
        <v>11</v>
      </c>
      <c r="F763" s="105" t="s">
        <v>528</v>
      </c>
      <c r="H763" s="105">
        <f>'Справка 6'!N13</f>
        <v>6518</v>
      </c>
    </row>
    <row r="764" spans="1:8" ht="15.75">
      <c r="A764" s="105" t="str">
        <f t="shared" si="45"/>
        <v>ГИПС АД</v>
      </c>
      <c r="B764" s="105" t="str">
        <f t="shared" si="46"/>
        <v>815121745</v>
      </c>
      <c r="C764" s="581">
        <f t="shared" si="47"/>
        <v>43281</v>
      </c>
      <c r="D764" s="105" t="s">
        <v>532</v>
      </c>
      <c r="E764" s="496">
        <v>11</v>
      </c>
      <c r="F764" s="105" t="s">
        <v>531</v>
      </c>
      <c r="H764" s="105">
        <f>'Справка 6'!N14</f>
        <v>885</v>
      </c>
    </row>
    <row r="765" spans="1:8" ht="15.75">
      <c r="A765" s="105" t="str">
        <f t="shared" si="45"/>
        <v>ГИПС АД</v>
      </c>
      <c r="B765" s="105" t="str">
        <f t="shared" si="46"/>
        <v>815121745</v>
      </c>
      <c r="C765" s="581">
        <f t="shared" si="47"/>
        <v>43281</v>
      </c>
      <c r="D765" s="105" t="s">
        <v>535</v>
      </c>
      <c r="E765" s="496">
        <v>11</v>
      </c>
      <c r="F765" s="105" t="s">
        <v>534</v>
      </c>
      <c r="H765" s="105">
        <f>'Справка 6'!N15</f>
        <v>918</v>
      </c>
    </row>
    <row r="766" spans="1:8" ht="15.75">
      <c r="A766" s="105" t="str">
        <f t="shared" si="45"/>
        <v>ГИПС АД</v>
      </c>
      <c r="B766" s="105" t="str">
        <f t="shared" si="46"/>
        <v>815121745</v>
      </c>
      <c r="C766" s="581">
        <f t="shared" si="47"/>
        <v>43281</v>
      </c>
      <c r="D766" s="105" t="s">
        <v>537</v>
      </c>
      <c r="E766" s="496">
        <v>11</v>
      </c>
      <c r="F766" s="105" t="s">
        <v>536</v>
      </c>
      <c r="H766" s="105">
        <f>'Справка 6'!N16</f>
        <v>9</v>
      </c>
    </row>
    <row r="767" spans="1:8" ht="15.75">
      <c r="A767" s="105" t="str">
        <f t="shared" si="45"/>
        <v>ГИПС АД</v>
      </c>
      <c r="B767" s="105" t="str">
        <f t="shared" si="46"/>
        <v>815121745</v>
      </c>
      <c r="C767" s="581">
        <f t="shared" si="47"/>
        <v>43281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ГИПС АД</v>
      </c>
      <c r="B768" s="105" t="str">
        <f t="shared" si="46"/>
        <v>815121745</v>
      </c>
      <c r="C768" s="581">
        <f t="shared" si="47"/>
        <v>43281</v>
      </c>
      <c r="D768" s="105" t="s">
        <v>543</v>
      </c>
      <c r="E768" s="496">
        <v>11</v>
      </c>
      <c r="F768" s="105" t="s">
        <v>542</v>
      </c>
      <c r="H768" s="105">
        <f>'Справка 6'!N18</f>
        <v>12</v>
      </c>
    </row>
    <row r="769" spans="1:8" ht="15.75">
      <c r="A769" s="105" t="str">
        <f t="shared" si="45"/>
        <v>ГИПС АД</v>
      </c>
      <c r="B769" s="105" t="str">
        <f t="shared" si="46"/>
        <v>815121745</v>
      </c>
      <c r="C769" s="581">
        <f t="shared" si="47"/>
        <v>43281</v>
      </c>
      <c r="D769" s="105" t="s">
        <v>545</v>
      </c>
      <c r="E769" s="496">
        <v>11</v>
      </c>
      <c r="F769" s="105" t="s">
        <v>827</v>
      </c>
      <c r="H769" s="105">
        <f>'Справка 6'!N19</f>
        <v>11200</v>
      </c>
    </row>
    <row r="770" spans="1:8" ht="15.75">
      <c r="A770" s="105" t="str">
        <f t="shared" si="45"/>
        <v>ГИПС АД</v>
      </c>
      <c r="B770" s="105" t="str">
        <f t="shared" si="46"/>
        <v>815121745</v>
      </c>
      <c r="C770" s="581">
        <f t="shared" si="47"/>
        <v>43281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ГИПС АД</v>
      </c>
      <c r="B771" s="105" t="str">
        <f t="shared" si="46"/>
        <v>815121745</v>
      </c>
      <c r="C771" s="581">
        <f t="shared" si="47"/>
        <v>43281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ГИПС АД</v>
      </c>
      <c r="B772" s="105" t="str">
        <f t="shared" si="46"/>
        <v>815121745</v>
      </c>
      <c r="C772" s="581">
        <f t="shared" si="47"/>
        <v>43281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ГИПС АД</v>
      </c>
      <c r="B773" s="105" t="str">
        <f t="shared" si="46"/>
        <v>815121745</v>
      </c>
      <c r="C773" s="581">
        <f t="shared" si="47"/>
        <v>43281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ГИПС АД</v>
      </c>
      <c r="B774" s="105" t="str">
        <f t="shared" si="46"/>
        <v>815121745</v>
      </c>
      <c r="C774" s="581">
        <f t="shared" si="47"/>
        <v>43281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ГИПС АД</v>
      </c>
      <c r="B775" s="105" t="str">
        <f t="shared" si="46"/>
        <v>815121745</v>
      </c>
      <c r="C775" s="581">
        <f t="shared" si="47"/>
        <v>43281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ГИПС АД</v>
      </c>
      <c r="B776" s="105" t="str">
        <f t="shared" si="46"/>
        <v>815121745</v>
      </c>
      <c r="C776" s="581">
        <f t="shared" si="47"/>
        <v>43281</v>
      </c>
      <c r="D776" s="105" t="s">
        <v>560</v>
      </c>
      <c r="E776" s="496">
        <v>11</v>
      </c>
      <c r="F776" s="105" t="s">
        <v>862</v>
      </c>
      <c r="H776" s="105">
        <f>'Справка 6'!N27</f>
        <v>0</v>
      </c>
    </row>
    <row r="777" spans="1:8" ht="15.75">
      <c r="A777" s="105" t="str">
        <f t="shared" si="45"/>
        <v>ГИПС АД</v>
      </c>
      <c r="B777" s="105" t="str">
        <f t="shared" si="46"/>
        <v>815121745</v>
      </c>
      <c r="C777" s="581">
        <f t="shared" si="47"/>
        <v>43281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ГИПС АД</v>
      </c>
      <c r="B778" s="105" t="str">
        <f t="shared" si="46"/>
        <v>815121745</v>
      </c>
      <c r="C778" s="581">
        <f t="shared" si="47"/>
        <v>43281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ГИПС АД</v>
      </c>
      <c r="B779" s="105" t="str">
        <f t="shared" si="46"/>
        <v>815121745</v>
      </c>
      <c r="C779" s="581">
        <f t="shared" si="47"/>
        <v>43281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ГИПС АД</v>
      </c>
      <c r="B780" s="105" t="str">
        <f t="shared" si="46"/>
        <v>815121745</v>
      </c>
      <c r="C780" s="581">
        <f t="shared" si="47"/>
        <v>43281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ГИПС АД</v>
      </c>
      <c r="B781" s="105" t="str">
        <f aca="true" t="shared" si="49" ref="B781:B844">pdeBulstat</f>
        <v>815121745</v>
      </c>
      <c r="C781" s="581">
        <f aca="true" t="shared" si="50" ref="C781:C844">endDate</f>
        <v>43281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ГИПС АД</v>
      </c>
      <c r="B782" s="105" t="str">
        <f t="shared" si="49"/>
        <v>815121745</v>
      </c>
      <c r="C782" s="581">
        <f t="shared" si="50"/>
        <v>43281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ГИПС АД</v>
      </c>
      <c r="B783" s="105" t="str">
        <f t="shared" si="49"/>
        <v>815121745</v>
      </c>
      <c r="C783" s="581">
        <f t="shared" si="50"/>
        <v>43281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ГИПС АД</v>
      </c>
      <c r="B784" s="105" t="str">
        <f t="shared" si="49"/>
        <v>815121745</v>
      </c>
      <c r="C784" s="581">
        <f t="shared" si="50"/>
        <v>43281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ГИПС АД</v>
      </c>
      <c r="B785" s="105" t="str">
        <f t="shared" si="49"/>
        <v>815121745</v>
      </c>
      <c r="C785" s="581">
        <f t="shared" si="50"/>
        <v>43281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ГИПС АД</v>
      </c>
      <c r="B786" s="105" t="str">
        <f t="shared" si="49"/>
        <v>815121745</v>
      </c>
      <c r="C786" s="581">
        <f t="shared" si="50"/>
        <v>43281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ГИПС АД</v>
      </c>
      <c r="B787" s="105" t="str">
        <f t="shared" si="49"/>
        <v>815121745</v>
      </c>
      <c r="C787" s="581">
        <f t="shared" si="50"/>
        <v>43281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ГИПС АД</v>
      </c>
      <c r="B788" s="105" t="str">
        <f t="shared" si="49"/>
        <v>815121745</v>
      </c>
      <c r="C788" s="581">
        <f t="shared" si="50"/>
        <v>43281</v>
      </c>
      <c r="D788" s="105" t="s">
        <v>578</v>
      </c>
      <c r="E788" s="496">
        <v>11</v>
      </c>
      <c r="F788" s="105" t="s">
        <v>826</v>
      </c>
      <c r="H788" s="105">
        <f>'Справка 6'!N40</f>
        <v>0</v>
      </c>
    </row>
    <row r="789" spans="1:8" ht="15.75">
      <c r="A789" s="105" t="str">
        <f t="shared" si="48"/>
        <v>ГИПС АД</v>
      </c>
      <c r="B789" s="105" t="str">
        <f t="shared" si="49"/>
        <v>815121745</v>
      </c>
      <c r="C789" s="581">
        <f t="shared" si="50"/>
        <v>43281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ГИПС АД</v>
      </c>
      <c r="B790" s="105" t="str">
        <f t="shared" si="49"/>
        <v>815121745</v>
      </c>
      <c r="C790" s="581">
        <f t="shared" si="50"/>
        <v>43281</v>
      </c>
      <c r="D790" s="105" t="s">
        <v>583</v>
      </c>
      <c r="E790" s="496">
        <v>11</v>
      </c>
      <c r="F790" s="105" t="s">
        <v>582</v>
      </c>
      <c r="H790" s="105">
        <f>'Справка 6'!N42</f>
        <v>11200</v>
      </c>
    </row>
    <row r="791" spans="1:8" ht="15.75">
      <c r="A791" s="105" t="str">
        <f t="shared" si="48"/>
        <v>ГИПС АД</v>
      </c>
      <c r="B791" s="105" t="str">
        <f t="shared" si="49"/>
        <v>815121745</v>
      </c>
      <c r="C791" s="581">
        <f t="shared" si="50"/>
        <v>43281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ГИПС АД</v>
      </c>
      <c r="B792" s="105" t="str">
        <f t="shared" si="49"/>
        <v>815121745</v>
      </c>
      <c r="C792" s="581">
        <f t="shared" si="50"/>
        <v>43281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ГИПС АД</v>
      </c>
      <c r="B793" s="105" t="str">
        <f t="shared" si="49"/>
        <v>815121745</v>
      </c>
      <c r="C793" s="581">
        <f t="shared" si="50"/>
        <v>43281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ГИПС АД</v>
      </c>
      <c r="B794" s="105" t="str">
        <f t="shared" si="49"/>
        <v>815121745</v>
      </c>
      <c r="C794" s="581">
        <f t="shared" si="50"/>
        <v>43281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ГИПС АД</v>
      </c>
      <c r="B795" s="105" t="str">
        <f t="shared" si="49"/>
        <v>815121745</v>
      </c>
      <c r="C795" s="581">
        <f t="shared" si="50"/>
        <v>43281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ГИПС АД</v>
      </c>
      <c r="B796" s="105" t="str">
        <f t="shared" si="49"/>
        <v>815121745</v>
      </c>
      <c r="C796" s="581">
        <f t="shared" si="50"/>
        <v>43281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ГИПС АД</v>
      </c>
      <c r="B797" s="105" t="str">
        <f t="shared" si="49"/>
        <v>815121745</v>
      </c>
      <c r="C797" s="581">
        <f t="shared" si="50"/>
        <v>43281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ГИПС АД</v>
      </c>
      <c r="B798" s="105" t="str">
        <f t="shared" si="49"/>
        <v>815121745</v>
      </c>
      <c r="C798" s="581">
        <f t="shared" si="50"/>
        <v>43281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ГИПС АД</v>
      </c>
      <c r="B799" s="105" t="str">
        <f t="shared" si="49"/>
        <v>815121745</v>
      </c>
      <c r="C799" s="581">
        <f t="shared" si="50"/>
        <v>43281</v>
      </c>
      <c r="D799" s="105" t="s">
        <v>545</v>
      </c>
      <c r="E799" s="496">
        <v>12</v>
      </c>
      <c r="F799" s="105" t="s">
        <v>827</v>
      </c>
      <c r="H799" s="105">
        <f>'Справка 6'!O19</f>
        <v>0</v>
      </c>
    </row>
    <row r="800" spans="1:8" ht="15.75">
      <c r="A800" s="105" t="str">
        <f t="shared" si="48"/>
        <v>ГИПС АД</v>
      </c>
      <c r="B800" s="105" t="str">
        <f t="shared" si="49"/>
        <v>815121745</v>
      </c>
      <c r="C800" s="581">
        <f t="shared" si="50"/>
        <v>43281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ГИПС АД</v>
      </c>
      <c r="B801" s="105" t="str">
        <f t="shared" si="49"/>
        <v>815121745</v>
      </c>
      <c r="C801" s="581">
        <f t="shared" si="50"/>
        <v>43281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ГИПС АД</v>
      </c>
      <c r="B802" s="105" t="str">
        <f t="shared" si="49"/>
        <v>815121745</v>
      </c>
      <c r="C802" s="581">
        <f t="shared" si="50"/>
        <v>43281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ГИПС АД</v>
      </c>
      <c r="B803" s="105" t="str">
        <f t="shared" si="49"/>
        <v>815121745</v>
      </c>
      <c r="C803" s="581">
        <f t="shared" si="50"/>
        <v>43281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ГИПС АД</v>
      </c>
      <c r="B804" s="105" t="str">
        <f t="shared" si="49"/>
        <v>815121745</v>
      </c>
      <c r="C804" s="581">
        <f t="shared" si="50"/>
        <v>43281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ГИПС АД</v>
      </c>
      <c r="B805" s="105" t="str">
        <f t="shared" si="49"/>
        <v>815121745</v>
      </c>
      <c r="C805" s="581">
        <f t="shared" si="50"/>
        <v>43281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ГИПС АД</v>
      </c>
      <c r="B806" s="105" t="str">
        <f t="shared" si="49"/>
        <v>815121745</v>
      </c>
      <c r="C806" s="581">
        <f t="shared" si="50"/>
        <v>43281</v>
      </c>
      <c r="D806" s="105" t="s">
        <v>560</v>
      </c>
      <c r="E806" s="496">
        <v>12</v>
      </c>
      <c r="F806" s="105" t="s">
        <v>862</v>
      </c>
      <c r="H806" s="105">
        <f>'Справка 6'!O27</f>
        <v>0</v>
      </c>
    </row>
    <row r="807" spans="1:8" ht="15.75">
      <c r="A807" s="105" t="str">
        <f t="shared" si="48"/>
        <v>ГИПС АД</v>
      </c>
      <c r="B807" s="105" t="str">
        <f t="shared" si="49"/>
        <v>815121745</v>
      </c>
      <c r="C807" s="581">
        <f t="shared" si="50"/>
        <v>43281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ГИПС АД</v>
      </c>
      <c r="B808" s="105" t="str">
        <f t="shared" si="49"/>
        <v>815121745</v>
      </c>
      <c r="C808" s="581">
        <f t="shared" si="50"/>
        <v>43281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ГИПС АД</v>
      </c>
      <c r="B809" s="105" t="str">
        <f t="shared" si="49"/>
        <v>815121745</v>
      </c>
      <c r="C809" s="581">
        <f t="shared" si="50"/>
        <v>43281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ГИПС АД</v>
      </c>
      <c r="B810" s="105" t="str">
        <f t="shared" si="49"/>
        <v>815121745</v>
      </c>
      <c r="C810" s="581">
        <f t="shared" si="50"/>
        <v>43281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ГИПС АД</v>
      </c>
      <c r="B811" s="105" t="str">
        <f t="shared" si="49"/>
        <v>815121745</v>
      </c>
      <c r="C811" s="581">
        <f t="shared" si="50"/>
        <v>43281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ГИПС АД</v>
      </c>
      <c r="B812" s="105" t="str">
        <f t="shared" si="49"/>
        <v>815121745</v>
      </c>
      <c r="C812" s="581">
        <f t="shared" si="50"/>
        <v>43281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ГИПС АД</v>
      </c>
      <c r="B813" s="105" t="str">
        <f t="shared" si="49"/>
        <v>815121745</v>
      </c>
      <c r="C813" s="581">
        <f t="shared" si="50"/>
        <v>43281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ГИПС АД</v>
      </c>
      <c r="B814" s="105" t="str">
        <f t="shared" si="49"/>
        <v>815121745</v>
      </c>
      <c r="C814" s="581">
        <f t="shared" si="50"/>
        <v>43281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ГИПС АД</v>
      </c>
      <c r="B815" s="105" t="str">
        <f t="shared" si="49"/>
        <v>815121745</v>
      </c>
      <c r="C815" s="581">
        <f t="shared" si="50"/>
        <v>43281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ГИПС АД</v>
      </c>
      <c r="B816" s="105" t="str">
        <f t="shared" si="49"/>
        <v>815121745</v>
      </c>
      <c r="C816" s="581">
        <f t="shared" si="50"/>
        <v>43281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ГИПС АД</v>
      </c>
      <c r="B817" s="105" t="str">
        <f t="shared" si="49"/>
        <v>815121745</v>
      </c>
      <c r="C817" s="581">
        <f t="shared" si="50"/>
        <v>43281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ГИПС АД</v>
      </c>
      <c r="B818" s="105" t="str">
        <f t="shared" si="49"/>
        <v>815121745</v>
      </c>
      <c r="C818" s="581">
        <f t="shared" si="50"/>
        <v>43281</v>
      </c>
      <c r="D818" s="105" t="s">
        <v>578</v>
      </c>
      <c r="E818" s="496">
        <v>12</v>
      </c>
      <c r="F818" s="105" t="s">
        <v>826</v>
      </c>
      <c r="H818" s="105">
        <f>'Справка 6'!O40</f>
        <v>0</v>
      </c>
    </row>
    <row r="819" spans="1:8" ht="15.75">
      <c r="A819" s="105" t="str">
        <f t="shared" si="48"/>
        <v>ГИПС АД</v>
      </c>
      <c r="B819" s="105" t="str">
        <f t="shared" si="49"/>
        <v>815121745</v>
      </c>
      <c r="C819" s="581">
        <f t="shared" si="50"/>
        <v>43281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ГИПС АД</v>
      </c>
      <c r="B820" s="105" t="str">
        <f t="shared" si="49"/>
        <v>815121745</v>
      </c>
      <c r="C820" s="581">
        <f t="shared" si="50"/>
        <v>43281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ГИПС АД</v>
      </c>
      <c r="B821" s="105" t="str">
        <f t="shared" si="49"/>
        <v>815121745</v>
      </c>
      <c r="C821" s="581">
        <f t="shared" si="50"/>
        <v>43281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ГИПС АД</v>
      </c>
      <c r="B822" s="105" t="str">
        <f t="shared" si="49"/>
        <v>815121745</v>
      </c>
      <c r="C822" s="581">
        <f t="shared" si="50"/>
        <v>43281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ГИПС АД</v>
      </c>
      <c r="B823" s="105" t="str">
        <f t="shared" si="49"/>
        <v>815121745</v>
      </c>
      <c r="C823" s="581">
        <f t="shared" si="50"/>
        <v>43281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ГИПС АД</v>
      </c>
      <c r="B824" s="105" t="str">
        <f t="shared" si="49"/>
        <v>815121745</v>
      </c>
      <c r="C824" s="581">
        <f t="shared" si="50"/>
        <v>43281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ГИПС АД</v>
      </c>
      <c r="B825" s="105" t="str">
        <f t="shared" si="49"/>
        <v>815121745</v>
      </c>
      <c r="C825" s="581">
        <f t="shared" si="50"/>
        <v>43281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ГИПС АД</v>
      </c>
      <c r="B826" s="105" t="str">
        <f t="shared" si="49"/>
        <v>815121745</v>
      </c>
      <c r="C826" s="581">
        <f t="shared" si="50"/>
        <v>43281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ГИПС АД</v>
      </c>
      <c r="B827" s="105" t="str">
        <f t="shared" si="49"/>
        <v>815121745</v>
      </c>
      <c r="C827" s="581">
        <f t="shared" si="50"/>
        <v>43281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ГИПС АД</v>
      </c>
      <c r="B828" s="105" t="str">
        <f t="shared" si="49"/>
        <v>815121745</v>
      </c>
      <c r="C828" s="581">
        <f t="shared" si="50"/>
        <v>43281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ГИПС АД</v>
      </c>
      <c r="B829" s="105" t="str">
        <f t="shared" si="49"/>
        <v>815121745</v>
      </c>
      <c r="C829" s="581">
        <f t="shared" si="50"/>
        <v>43281</v>
      </c>
      <c r="D829" s="105" t="s">
        <v>545</v>
      </c>
      <c r="E829" s="496">
        <v>13</v>
      </c>
      <c r="F829" s="105" t="s">
        <v>827</v>
      </c>
      <c r="H829" s="105">
        <f>'Справка 6'!P19</f>
        <v>0</v>
      </c>
    </row>
    <row r="830" spans="1:8" ht="15.75">
      <c r="A830" s="105" t="str">
        <f t="shared" si="48"/>
        <v>ГИПС АД</v>
      </c>
      <c r="B830" s="105" t="str">
        <f t="shared" si="49"/>
        <v>815121745</v>
      </c>
      <c r="C830" s="581">
        <f t="shared" si="50"/>
        <v>43281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ГИПС АД</v>
      </c>
      <c r="B831" s="105" t="str">
        <f t="shared" si="49"/>
        <v>815121745</v>
      </c>
      <c r="C831" s="581">
        <f t="shared" si="50"/>
        <v>43281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ГИПС АД</v>
      </c>
      <c r="B832" s="105" t="str">
        <f t="shared" si="49"/>
        <v>815121745</v>
      </c>
      <c r="C832" s="581">
        <f t="shared" si="50"/>
        <v>43281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ГИПС АД</v>
      </c>
      <c r="B833" s="105" t="str">
        <f t="shared" si="49"/>
        <v>815121745</v>
      </c>
      <c r="C833" s="581">
        <f t="shared" si="50"/>
        <v>43281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ГИПС АД</v>
      </c>
      <c r="B834" s="105" t="str">
        <f t="shared" si="49"/>
        <v>815121745</v>
      </c>
      <c r="C834" s="581">
        <f t="shared" si="50"/>
        <v>43281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ГИПС АД</v>
      </c>
      <c r="B835" s="105" t="str">
        <f t="shared" si="49"/>
        <v>815121745</v>
      </c>
      <c r="C835" s="581">
        <f t="shared" si="50"/>
        <v>43281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ГИПС АД</v>
      </c>
      <c r="B836" s="105" t="str">
        <f t="shared" si="49"/>
        <v>815121745</v>
      </c>
      <c r="C836" s="581">
        <f t="shared" si="50"/>
        <v>43281</v>
      </c>
      <c r="D836" s="105" t="s">
        <v>560</v>
      </c>
      <c r="E836" s="496">
        <v>13</v>
      </c>
      <c r="F836" s="105" t="s">
        <v>862</v>
      </c>
      <c r="H836" s="105">
        <f>'Справка 6'!P27</f>
        <v>0</v>
      </c>
    </row>
    <row r="837" spans="1:8" ht="15.75">
      <c r="A837" s="105" t="str">
        <f t="shared" si="48"/>
        <v>ГИПС АД</v>
      </c>
      <c r="B837" s="105" t="str">
        <f t="shared" si="49"/>
        <v>815121745</v>
      </c>
      <c r="C837" s="581">
        <f t="shared" si="50"/>
        <v>43281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ГИПС АД</v>
      </c>
      <c r="B838" s="105" t="str">
        <f t="shared" si="49"/>
        <v>815121745</v>
      </c>
      <c r="C838" s="581">
        <f t="shared" si="50"/>
        <v>43281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ГИПС АД</v>
      </c>
      <c r="B839" s="105" t="str">
        <f t="shared" si="49"/>
        <v>815121745</v>
      </c>
      <c r="C839" s="581">
        <f t="shared" si="50"/>
        <v>43281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ГИПС АД</v>
      </c>
      <c r="B840" s="105" t="str">
        <f t="shared" si="49"/>
        <v>815121745</v>
      </c>
      <c r="C840" s="581">
        <f t="shared" si="50"/>
        <v>43281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ГИПС АД</v>
      </c>
      <c r="B841" s="105" t="str">
        <f t="shared" si="49"/>
        <v>815121745</v>
      </c>
      <c r="C841" s="581">
        <f t="shared" si="50"/>
        <v>43281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ГИПС АД</v>
      </c>
      <c r="B842" s="105" t="str">
        <f t="shared" si="49"/>
        <v>815121745</v>
      </c>
      <c r="C842" s="581">
        <f t="shared" si="50"/>
        <v>43281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ГИПС АД</v>
      </c>
      <c r="B843" s="105" t="str">
        <f t="shared" si="49"/>
        <v>815121745</v>
      </c>
      <c r="C843" s="581">
        <f t="shared" si="50"/>
        <v>43281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ГИПС АД</v>
      </c>
      <c r="B844" s="105" t="str">
        <f t="shared" si="49"/>
        <v>815121745</v>
      </c>
      <c r="C844" s="581">
        <f t="shared" si="50"/>
        <v>43281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ГИПС АД</v>
      </c>
      <c r="B845" s="105" t="str">
        <f aca="true" t="shared" si="52" ref="B845:B910">pdeBulstat</f>
        <v>815121745</v>
      </c>
      <c r="C845" s="581">
        <f aca="true" t="shared" si="53" ref="C845:C910">endDate</f>
        <v>43281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ГИПС АД</v>
      </c>
      <c r="B846" s="105" t="str">
        <f t="shared" si="52"/>
        <v>815121745</v>
      </c>
      <c r="C846" s="581">
        <f t="shared" si="53"/>
        <v>43281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ГИПС АД</v>
      </c>
      <c r="B847" s="105" t="str">
        <f t="shared" si="52"/>
        <v>815121745</v>
      </c>
      <c r="C847" s="581">
        <f t="shared" si="53"/>
        <v>43281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ГИПС АД</v>
      </c>
      <c r="B848" s="105" t="str">
        <f t="shared" si="52"/>
        <v>815121745</v>
      </c>
      <c r="C848" s="581">
        <f t="shared" si="53"/>
        <v>43281</v>
      </c>
      <c r="D848" s="105" t="s">
        <v>578</v>
      </c>
      <c r="E848" s="496">
        <v>13</v>
      </c>
      <c r="F848" s="105" t="s">
        <v>826</v>
      </c>
      <c r="H848" s="105">
        <f>'Справка 6'!P40</f>
        <v>0</v>
      </c>
    </row>
    <row r="849" spans="1:8" ht="15.75">
      <c r="A849" s="105" t="str">
        <f t="shared" si="51"/>
        <v>ГИПС АД</v>
      </c>
      <c r="B849" s="105" t="str">
        <f t="shared" si="52"/>
        <v>815121745</v>
      </c>
      <c r="C849" s="581">
        <f t="shared" si="53"/>
        <v>43281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ГИПС АД</v>
      </c>
      <c r="B850" s="105" t="str">
        <f t="shared" si="52"/>
        <v>815121745</v>
      </c>
      <c r="C850" s="581">
        <f t="shared" si="53"/>
        <v>43281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ГИПС АД</v>
      </c>
      <c r="B851" s="105" t="str">
        <f t="shared" si="52"/>
        <v>815121745</v>
      </c>
      <c r="C851" s="581">
        <f t="shared" si="53"/>
        <v>43281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ГИПС АД</v>
      </c>
      <c r="B852" s="105" t="str">
        <f t="shared" si="52"/>
        <v>815121745</v>
      </c>
      <c r="C852" s="581">
        <f t="shared" si="53"/>
        <v>43281</v>
      </c>
      <c r="D852" s="105" t="s">
        <v>526</v>
      </c>
      <c r="E852" s="496">
        <v>14</v>
      </c>
      <c r="F852" s="105" t="s">
        <v>525</v>
      </c>
      <c r="H852" s="105">
        <f>'Справка 6'!Q12</f>
        <v>2858</v>
      </c>
    </row>
    <row r="853" spans="1:8" ht="15.75">
      <c r="A853" s="105" t="str">
        <f t="shared" si="51"/>
        <v>ГИПС АД</v>
      </c>
      <c r="B853" s="105" t="str">
        <f t="shared" si="52"/>
        <v>815121745</v>
      </c>
      <c r="C853" s="581">
        <f t="shared" si="53"/>
        <v>43281</v>
      </c>
      <c r="D853" s="105" t="s">
        <v>529</v>
      </c>
      <c r="E853" s="496">
        <v>14</v>
      </c>
      <c r="F853" s="105" t="s">
        <v>528</v>
      </c>
      <c r="H853" s="105">
        <f>'Справка 6'!Q13</f>
        <v>6518</v>
      </c>
    </row>
    <row r="854" spans="1:8" ht="15.75">
      <c r="A854" s="105" t="str">
        <f t="shared" si="51"/>
        <v>ГИПС АД</v>
      </c>
      <c r="B854" s="105" t="str">
        <f t="shared" si="52"/>
        <v>815121745</v>
      </c>
      <c r="C854" s="581">
        <f t="shared" si="53"/>
        <v>43281</v>
      </c>
      <c r="D854" s="105" t="s">
        <v>532</v>
      </c>
      <c r="E854" s="496">
        <v>14</v>
      </c>
      <c r="F854" s="105" t="s">
        <v>531</v>
      </c>
      <c r="H854" s="105">
        <f>'Справка 6'!Q14</f>
        <v>885</v>
      </c>
    </row>
    <row r="855" spans="1:8" ht="15.75">
      <c r="A855" s="105" t="str">
        <f t="shared" si="51"/>
        <v>ГИПС АД</v>
      </c>
      <c r="B855" s="105" t="str">
        <f t="shared" si="52"/>
        <v>815121745</v>
      </c>
      <c r="C855" s="581">
        <f t="shared" si="53"/>
        <v>43281</v>
      </c>
      <c r="D855" s="105" t="s">
        <v>535</v>
      </c>
      <c r="E855" s="496">
        <v>14</v>
      </c>
      <c r="F855" s="105" t="s">
        <v>534</v>
      </c>
      <c r="H855" s="105">
        <f>'Справка 6'!Q15</f>
        <v>918</v>
      </c>
    </row>
    <row r="856" spans="1:8" ht="15.75">
      <c r="A856" s="105" t="str">
        <f t="shared" si="51"/>
        <v>ГИПС АД</v>
      </c>
      <c r="B856" s="105" t="str">
        <f t="shared" si="52"/>
        <v>815121745</v>
      </c>
      <c r="C856" s="581">
        <f t="shared" si="53"/>
        <v>43281</v>
      </c>
      <c r="D856" s="105" t="s">
        <v>537</v>
      </c>
      <c r="E856" s="496">
        <v>14</v>
      </c>
      <c r="F856" s="105" t="s">
        <v>536</v>
      </c>
      <c r="H856" s="105">
        <f>'Справка 6'!Q16</f>
        <v>9</v>
      </c>
    </row>
    <row r="857" spans="1:8" ht="15.75">
      <c r="A857" s="105" t="str">
        <f t="shared" si="51"/>
        <v>ГИПС АД</v>
      </c>
      <c r="B857" s="105" t="str">
        <f t="shared" si="52"/>
        <v>815121745</v>
      </c>
      <c r="C857" s="581">
        <f t="shared" si="53"/>
        <v>43281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ГИПС АД</v>
      </c>
      <c r="B858" s="105" t="str">
        <f t="shared" si="52"/>
        <v>815121745</v>
      </c>
      <c r="C858" s="581">
        <f t="shared" si="53"/>
        <v>43281</v>
      </c>
      <c r="D858" s="105" t="s">
        <v>543</v>
      </c>
      <c r="E858" s="496">
        <v>14</v>
      </c>
      <c r="F858" s="105" t="s">
        <v>542</v>
      </c>
      <c r="H858" s="105">
        <f>'Справка 6'!Q18</f>
        <v>12</v>
      </c>
    </row>
    <row r="859" spans="1:8" ht="15.75">
      <c r="A859" s="105" t="str">
        <f t="shared" si="51"/>
        <v>ГИПС АД</v>
      </c>
      <c r="B859" s="105" t="str">
        <f t="shared" si="52"/>
        <v>815121745</v>
      </c>
      <c r="C859" s="581">
        <f t="shared" si="53"/>
        <v>43281</v>
      </c>
      <c r="D859" s="105" t="s">
        <v>545</v>
      </c>
      <c r="E859" s="496">
        <v>14</v>
      </c>
      <c r="F859" s="105" t="s">
        <v>827</v>
      </c>
      <c r="H859" s="105">
        <f>'Справка 6'!Q19</f>
        <v>11200</v>
      </c>
    </row>
    <row r="860" spans="1:8" ht="15.75">
      <c r="A860" s="105" t="str">
        <f t="shared" si="51"/>
        <v>ГИПС АД</v>
      </c>
      <c r="B860" s="105" t="str">
        <f t="shared" si="52"/>
        <v>815121745</v>
      </c>
      <c r="C860" s="581">
        <f t="shared" si="53"/>
        <v>43281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ГИПС АД</v>
      </c>
      <c r="B861" s="105" t="str">
        <f t="shared" si="52"/>
        <v>815121745</v>
      </c>
      <c r="C861" s="581">
        <f t="shared" si="53"/>
        <v>43281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ГИПС АД</v>
      </c>
      <c r="B862" s="105" t="str">
        <f t="shared" si="52"/>
        <v>815121745</v>
      </c>
      <c r="C862" s="581">
        <f t="shared" si="53"/>
        <v>43281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ГИПС АД</v>
      </c>
      <c r="B863" s="105" t="str">
        <f t="shared" si="52"/>
        <v>815121745</v>
      </c>
      <c r="C863" s="581">
        <f t="shared" si="53"/>
        <v>43281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ГИПС АД</v>
      </c>
      <c r="B864" s="105" t="str">
        <f t="shared" si="52"/>
        <v>815121745</v>
      </c>
      <c r="C864" s="581">
        <f t="shared" si="53"/>
        <v>43281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ГИПС АД</v>
      </c>
      <c r="B865" s="105" t="str">
        <f t="shared" si="52"/>
        <v>815121745</v>
      </c>
      <c r="C865" s="581">
        <f t="shared" si="53"/>
        <v>43281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ГИПС АД</v>
      </c>
      <c r="B866" s="105" t="str">
        <f t="shared" si="52"/>
        <v>815121745</v>
      </c>
      <c r="C866" s="581">
        <f t="shared" si="53"/>
        <v>43281</v>
      </c>
      <c r="D866" s="105" t="s">
        <v>560</v>
      </c>
      <c r="E866" s="496">
        <v>14</v>
      </c>
      <c r="F866" s="105" t="s">
        <v>862</v>
      </c>
      <c r="H866" s="105">
        <f>'Справка 6'!Q27</f>
        <v>0</v>
      </c>
    </row>
    <row r="867" spans="1:8" ht="15.75">
      <c r="A867" s="105" t="str">
        <f t="shared" si="51"/>
        <v>ГИПС АД</v>
      </c>
      <c r="B867" s="105" t="str">
        <f t="shared" si="52"/>
        <v>815121745</v>
      </c>
      <c r="C867" s="581">
        <f t="shared" si="53"/>
        <v>43281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ГИПС АД</v>
      </c>
      <c r="B868" s="105" t="str">
        <f t="shared" si="52"/>
        <v>815121745</v>
      </c>
      <c r="C868" s="581">
        <f t="shared" si="53"/>
        <v>43281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ГИПС АД</v>
      </c>
      <c r="B869" s="105" t="str">
        <f t="shared" si="52"/>
        <v>815121745</v>
      </c>
      <c r="C869" s="581">
        <f t="shared" si="53"/>
        <v>43281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ГИПС АД</v>
      </c>
      <c r="B870" s="105" t="str">
        <f t="shared" si="52"/>
        <v>815121745</v>
      </c>
      <c r="C870" s="581">
        <f t="shared" si="53"/>
        <v>43281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ГИПС АД</v>
      </c>
      <c r="B871" s="105" t="str">
        <f t="shared" si="52"/>
        <v>815121745</v>
      </c>
      <c r="C871" s="581">
        <f t="shared" si="53"/>
        <v>43281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ГИПС АД</v>
      </c>
      <c r="B872" s="105" t="str">
        <f t="shared" si="52"/>
        <v>815121745</v>
      </c>
      <c r="C872" s="581">
        <f t="shared" si="53"/>
        <v>43281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ГИПС АД</v>
      </c>
      <c r="B873" s="105" t="str">
        <f t="shared" si="52"/>
        <v>815121745</v>
      </c>
      <c r="C873" s="581">
        <f t="shared" si="53"/>
        <v>43281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ГИПС АД</v>
      </c>
      <c r="B874" s="105" t="str">
        <f t="shared" si="52"/>
        <v>815121745</v>
      </c>
      <c r="C874" s="581">
        <f t="shared" si="53"/>
        <v>43281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ГИПС АД</v>
      </c>
      <c r="B875" s="105" t="str">
        <f t="shared" si="52"/>
        <v>815121745</v>
      </c>
      <c r="C875" s="581">
        <f t="shared" si="53"/>
        <v>43281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ГИПС АД</v>
      </c>
      <c r="B876" s="105" t="str">
        <f t="shared" si="52"/>
        <v>815121745</v>
      </c>
      <c r="C876" s="581">
        <f t="shared" si="53"/>
        <v>43281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ГИПС АД</v>
      </c>
      <c r="B877" s="105" t="str">
        <f t="shared" si="52"/>
        <v>815121745</v>
      </c>
      <c r="C877" s="581">
        <f t="shared" si="53"/>
        <v>43281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ГИПС АД</v>
      </c>
      <c r="B878" s="105" t="str">
        <f t="shared" si="52"/>
        <v>815121745</v>
      </c>
      <c r="C878" s="581">
        <f t="shared" si="53"/>
        <v>43281</v>
      </c>
      <c r="D878" s="105" t="s">
        <v>578</v>
      </c>
      <c r="E878" s="496">
        <v>14</v>
      </c>
      <c r="F878" s="105" t="s">
        <v>826</v>
      </c>
      <c r="H878" s="105">
        <f>'Справка 6'!Q40</f>
        <v>0</v>
      </c>
    </row>
    <row r="879" spans="1:8" ht="15.75">
      <c r="A879" s="105" t="str">
        <f t="shared" si="51"/>
        <v>ГИПС АД</v>
      </c>
      <c r="B879" s="105" t="str">
        <f t="shared" si="52"/>
        <v>815121745</v>
      </c>
      <c r="C879" s="581">
        <f t="shared" si="53"/>
        <v>43281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ГИПС АД</v>
      </c>
      <c r="B880" s="105" t="str">
        <f t="shared" si="52"/>
        <v>815121745</v>
      </c>
      <c r="C880" s="581">
        <f t="shared" si="53"/>
        <v>43281</v>
      </c>
      <c r="D880" s="105" t="s">
        <v>583</v>
      </c>
      <c r="E880" s="496">
        <v>14</v>
      </c>
      <c r="F880" s="105" t="s">
        <v>582</v>
      </c>
      <c r="H880" s="105">
        <f>'Справка 6'!Q42</f>
        <v>11200</v>
      </c>
    </row>
    <row r="881" spans="1:8" ht="15.75">
      <c r="A881" s="105" t="str">
        <f t="shared" si="51"/>
        <v>ГИПС АД</v>
      </c>
      <c r="B881" s="105" t="str">
        <f t="shared" si="52"/>
        <v>815121745</v>
      </c>
      <c r="C881" s="581">
        <f t="shared" si="53"/>
        <v>43281</v>
      </c>
      <c r="D881" s="105" t="s">
        <v>523</v>
      </c>
      <c r="E881" s="496">
        <v>15</v>
      </c>
      <c r="F881" s="105" t="s">
        <v>522</v>
      </c>
      <c r="H881" s="105">
        <f>'Справка 6'!R11</f>
        <v>315</v>
      </c>
    </row>
    <row r="882" spans="1:8" ht="15.75">
      <c r="A882" s="105" t="str">
        <f t="shared" si="51"/>
        <v>ГИПС АД</v>
      </c>
      <c r="B882" s="105" t="str">
        <f t="shared" si="52"/>
        <v>815121745</v>
      </c>
      <c r="C882" s="581">
        <f t="shared" si="53"/>
        <v>43281</v>
      </c>
      <c r="D882" s="105" t="s">
        <v>526</v>
      </c>
      <c r="E882" s="496">
        <v>15</v>
      </c>
      <c r="F882" s="105" t="s">
        <v>525</v>
      </c>
      <c r="H882" s="105">
        <f>'Справка 6'!R12</f>
        <v>5412</v>
      </c>
    </row>
    <row r="883" spans="1:8" ht="15.75">
      <c r="A883" s="105" t="str">
        <f t="shared" si="51"/>
        <v>ГИПС АД</v>
      </c>
      <c r="B883" s="105" t="str">
        <f t="shared" si="52"/>
        <v>815121745</v>
      </c>
      <c r="C883" s="581">
        <f t="shared" si="53"/>
        <v>43281</v>
      </c>
      <c r="D883" s="105" t="s">
        <v>529</v>
      </c>
      <c r="E883" s="496">
        <v>15</v>
      </c>
      <c r="F883" s="105" t="s">
        <v>528</v>
      </c>
      <c r="H883" s="105">
        <f>'Справка 6'!R13</f>
        <v>9099</v>
      </c>
    </row>
    <row r="884" spans="1:8" ht="15.75">
      <c r="A884" s="105" t="str">
        <f t="shared" si="51"/>
        <v>ГИПС АД</v>
      </c>
      <c r="B884" s="105" t="str">
        <f t="shared" si="52"/>
        <v>815121745</v>
      </c>
      <c r="C884" s="581">
        <f t="shared" si="53"/>
        <v>43281</v>
      </c>
      <c r="D884" s="105" t="s">
        <v>532</v>
      </c>
      <c r="E884" s="496">
        <v>15</v>
      </c>
      <c r="F884" s="105" t="s">
        <v>531</v>
      </c>
      <c r="H884" s="105">
        <f>'Справка 6'!R14</f>
        <v>11162</v>
      </c>
    </row>
    <row r="885" spans="1:8" ht="15.75">
      <c r="A885" s="105" t="str">
        <f t="shared" si="51"/>
        <v>ГИПС АД</v>
      </c>
      <c r="B885" s="105" t="str">
        <f t="shared" si="52"/>
        <v>815121745</v>
      </c>
      <c r="C885" s="581">
        <f t="shared" si="53"/>
        <v>43281</v>
      </c>
      <c r="D885" s="105" t="s">
        <v>535</v>
      </c>
      <c r="E885" s="496">
        <v>15</v>
      </c>
      <c r="F885" s="105" t="s">
        <v>534</v>
      </c>
      <c r="H885" s="105">
        <f>'Справка 6'!R15</f>
        <v>100</v>
      </c>
    </row>
    <row r="886" spans="1:8" ht="15.75">
      <c r="A886" s="105" t="str">
        <f t="shared" si="51"/>
        <v>ГИПС АД</v>
      </c>
      <c r="B886" s="105" t="str">
        <f t="shared" si="52"/>
        <v>815121745</v>
      </c>
      <c r="C886" s="581">
        <f t="shared" si="53"/>
        <v>43281</v>
      </c>
      <c r="D886" s="105" t="s">
        <v>537</v>
      </c>
      <c r="E886" s="496">
        <v>15</v>
      </c>
      <c r="F886" s="105" t="s">
        <v>536</v>
      </c>
      <c r="H886" s="105">
        <f>'Справка 6'!R16</f>
        <v>2</v>
      </c>
    </row>
    <row r="887" spans="1:8" ht="15.75">
      <c r="A887" s="105" t="str">
        <f t="shared" si="51"/>
        <v>ГИПС АД</v>
      </c>
      <c r="B887" s="105" t="str">
        <f t="shared" si="52"/>
        <v>815121745</v>
      </c>
      <c r="C887" s="581">
        <f t="shared" si="53"/>
        <v>43281</v>
      </c>
      <c r="D887" s="105" t="s">
        <v>540</v>
      </c>
      <c r="E887" s="496">
        <v>15</v>
      </c>
      <c r="F887" s="105" t="s">
        <v>539</v>
      </c>
      <c r="H887" s="105">
        <f>'Справка 6'!R17</f>
        <v>73</v>
      </c>
    </row>
    <row r="888" spans="1:8" ht="15.75">
      <c r="A888" s="105" t="str">
        <f t="shared" si="51"/>
        <v>ГИПС АД</v>
      </c>
      <c r="B888" s="105" t="str">
        <f t="shared" si="52"/>
        <v>815121745</v>
      </c>
      <c r="C888" s="581">
        <f t="shared" si="53"/>
        <v>43281</v>
      </c>
      <c r="D888" s="105" t="s">
        <v>543</v>
      </c>
      <c r="E888" s="496">
        <v>15</v>
      </c>
      <c r="F888" s="105" t="s">
        <v>542</v>
      </c>
      <c r="H888" s="105">
        <f>'Справка 6'!R18</f>
        <v>6</v>
      </c>
    </row>
    <row r="889" spans="1:8" ht="15.75">
      <c r="A889" s="105" t="str">
        <f t="shared" si="51"/>
        <v>ГИПС АД</v>
      </c>
      <c r="B889" s="105" t="str">
        <f t="shared" si="52"/>
        <v>815121745</v>
      </c>
      <c r="C889" s="581">
        <f t="shared" si="53"/>
        <v>43281</v>
      </c>
      <c r="D889" s="105" t="s">
        <v>545</v>
      </c>
      <c r="E889" s="496">
        <v>15</v>
      </c>
      <c r="F889" s="105" t="s">
        <v>827</v>
      </c>
      <c r="H889" s="105">
        <f>'Справка 6'!R19</f>
        <v>26169</v>
      </c>
    </row>
    <row r="890" spans="1:8" ht="15.75">
      <c r="A890" s="105" t="str">
        <f t="shared" si="51"/>
        <v>ГИПС АД</v>
      </c>
      <c r="B890" s="105" t="str">
        <f t="shared" si="52"/>
        <v>815121745</v>
      </c>
      <c r="C890" s="581">
        <f t="shared" si="53"/>
        <v>43281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ГИПС АД</v>
      </c>
      <c r="B891" s="105" t="str">
        <f t="shared" si="52"/>
        <v>815121745</v>
      </c>
      <c r="C891" s="581">
        <f t="shared" si="53"/>
        <v>43281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ГИПС АД</v>
      </c>
      <c r="B892" s="105" t="str">
        <f t="shared" si="52"/>
        <v>815121745</v>
      </c>
      <c r="C892" s="581">
        <f t="shared" si="53"/>
        <v>43281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ГИПС АД</v>
      </c>
      <c r="B893" s="105" t="str">
        <f t="shared" si="52"/>
        <v>815121745</v>
      </c>
      <c r="C893" s="581">
        <f t="shared" si="53"/>
        <v>43281</v>
      </c>
      <c r="D893" s="105" t="s">
        <v>555</v>
      </c>
      <c r="E893" s="496">
        <v>15</v>
      </c>
      <c r="F893" s="105" t="s">
        <v>554</v>
      </c>
      <c r="H893" s="105">
        <f>'Справка 6'!R24</f>
        <v>1</v>
      </c>
    </row>
    <row r="894" spans="1:8" ht="15.75">
      <c r="A894" s="105" t="str">
        <f t="shared" si="51"/>
        <v>ГИПС АД</v>
      </c>
      <c r="B894" s="105" t="str">
        <f t="shared" si="52"/>
        <v>815121745</v>
      </c>
      <c r="C894" s="581">
        <f t="shared" si="53"/>
        <v>43281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ГИПС АД</v>
      </c>
      <c r="B895" s="105" t="str">
        <f t="shared" si="52"/>
        <v>815121745</v>
      </c>
      <c r="C895" s="581">
        <f t="shared" si="53"/>
        <v>43281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ГИПС АД</v>
      </c>
      <c r="B896" s="105" t="str">
        <f t="shared" si="52"/>
        <v>815121745</v>
      </c>
      <c r="C896" s="581">
        <f t="shared" si="53"/>
        <v>43281</v>
      </c>
      <c r="D896" s="105" t="s">
        <v>560</v>
      </c>
      <c r="E896" s="496">
        <v>15</v>
      </c>
      <c r="F896" s="105" t="s">
        <v>862</v>
      </c>
      <c r="H896" s="105">
        <f>'Справка 6'!R27</f>
        <v>1</v>
      </c>
    </row>
    <row r="897" spans="1:8" ht="15.75">
      <c r="A897" s="105" t="str">
        <f t="shared" si="51"/>
        <v>ГИПС АД</v>
      </c>
      <c r="B897" s="105" t="str">
        <f t="shared" si="52"/>
        <v>815121745</v>
      </c>
      <c r="C897" s="581">
        <f t="shared" si="53"/>
        <v>43281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ГИПС АД</v>
      </c>
      <c r="B898" s="105" t="str">
        <f t="shared" si="52"/>
        <v>815121745</v>
      </c>
      <c r="C898" s="581">
        <f t="shared" si="53"/>
        <v>43281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ГИПС АД</v>
      </c>
      <c r="B899" s="105" t="str">
        <f t="shared" si="52"/>
        <v>815121745</v>
      </c>
      <c r="C899" s="581">
        <f t="shared" si="53"/>
        <v>43281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ГИПС АД</v>
      </c>
      <c r="B900" s="105" t="str">
        <f t="shared" si="52"/>
        <v>815121745</v>
      </c>
      <c r="C900" s="581">
        <f t="shared" si="53"/>
        <v>43281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ГИПС АД</v>
      </c>
      <c r="B901" s="105" t="str">
        <f t="shared" si="52"/>
        <v>815121745</v>
      </c>
      <c r="C901" s="581">
        <f t="shared" si="53"/>
        <v>43281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ГИПС АД</v>
      </c>
      <c r="B902" s="105" t="str">
        <f t="shared" si="52"/>
        <v>815121745</v>
      </c>
      <c r="C902" s="581">
        <f t="shared" si="53"/>
        <v>43281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ГИПС АД</v>
      </c>
      <c r="B903" s="105" t="str">
        <f t="shared" si="52"/>
        <v>815121745</v>
      </c>
      <c r="C903" s="581">
        <f t="shared" si="53"/>
        <v>43281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ГИПС АД</v>
      </c>
      <c r="B904" s="105" t="str">
        <f t="shared" si="52"/>
        <v>815121745</v>
      </c>
      <c r="C904" s="581">
        <f t="shared" si="53"/>
        <v>43281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ГИПС АД</v>
      </c>
      <c r="B905" s="105" t="str">
        <f t="shared" si="52"/>
        <v>815121745</v>
      </c>
      <c r="C905" s="581">
        <f t="shared" si="53"/>
        <v>43281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ГИПС АД</v>
      </c>
      <c r="B906" s="105" t="str">
        <f t="shared" si="52"/>
        <v>815121745</v>
      </c>
      <c r="C906" s="581">
        <f t="shared" si="53"/>
        <v>43281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ГИПС АД</v>
      </c>
      <c r="B907" s="105" t="str">
        <f t="shared" si="52"/>
        <v>815121745</v>
      </c>
      <c r="C907" s="581">
        <f t="shared" si="53"/>
        <v>43281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ГИПС АД</v>
      </c>
      <c r="B908" s="105" t="str">
        <f t="shared" si="52"/>
        <v>815121745</v>
      </c>
      <c r="C908" s="581">
        <f t="shared" si="53"/>
        <v>43281</v>
      </c>
      <c r="D908" s="105" t="s">
        <v>578</v>
      </c>
      <c r="E908" s="496">
        <v>15</v>
      </c>
      <c r="F908" s="105" t="s">
        <v>826</v>
      </c>
      <c r="H908" s="105">
        <f>'Справка 6'!R40</f>
        <v>0</v>
      </c>
    </row>
    <row r="909" spans="1:8" ht="15.75">
      <c r="A909" s="105" t="str">
        <f t="shared" si="51"/>
        <v>ГИПС АД</v>
      </c>
      <c r="B909" s="105" t="str">
        <f t="shared" si="52"/>
        <v>815121745</v>
      </c>
      <c r="C909" s="581">
        <f t="shared" si="53"/>
        <v>43281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ГИПС АД</v>
      </c>
      <c r="B910" s="105" t="str">
        <f t="shared" si="52"/>
        <v>815121745</v>
      </c>
      <c r="C910" s="581">
        <f t="shared" si="53"/>
        <v>43281</v>
      </c>
      <c r="D910" s="105" t="s">
        <v>583</v>
      </c>
      <c r="E910" s="496">
        <v>15</v>
      </c>
      <c r="F910" s="105" t="s">
        <v>582</v>
      </c>
      <c r="H910" s="105">
        <f>'Справка 6'!R42</f>
        <v>26170</v>
      </c>
    </row>
    <row r="911" spans="3:6" s="497" customFormat="1" ht="15.75">
      <c r="C911" s="580"/>
      <c r="F911" s="501" t="s">
        <v>863</v>
      </c>
    </row>
    <row r="912" spans="1:8" ht="15.75">
      <c r="A912" s="105" t="str">
        <f aca="true" t="shared" si="54" ref="A912:A975">pdeName</f>
        <v>ГИПС АД</v>
      </c>
      <c r="B912" s="105" t="str">
        <f aca="true" t="shared" si="55" ref="B912:B975">pdeBulstat</f>
        <v>815121745</v>
      </c>
      <c r="C912" s="581">
        <f aca="true" t="shared" si="56" ref="C912:C975">endDate</f>
        <v>43281</v>
      </c>
      <c r="D912" s="105" t="s">
        <v>592</v>
      </c>
      <c r="E912" s="496">
        <v>1</v>
      </c>
      <c r="F912" s="105" t="s">
        <v>591</v>
      </c>
      <c r="G912" s="105" t="s">
        <v>864</v>
      </c>
      <c r="H912" s="498">
        <f>'Справка 7'!C11</f>
        <v>0</v>
      </c>
    </row>
    <row r="913" spans="1:8" ht="15.75">
      <c r="A913" s="105" t="str">
        <f t="shared" si="54"/>
        <v>ГИПС АД</v>
      </c>
      <c r="B913" s="105" t="str">
        <f t="shared" si="55"/>
        <v>815121745</v>
      </c>
      <c r="C913" s="581">
        <f t="shared" si="56"/>
        <v>43281</v>
      </c>
      <c r="D913" s="105" t="s">
        <v>595</v>
      </c>
      <c r="E913" s="496">
        <v>1</v>
      </c>
      <c r="F913" s="105" t="s">
        <v>594</v>
      </c>
      <c r="G913" s="105" t="s">
        <v>864</v>
      </c>
      <c r="H913" s="498">
        <f>'Справка 7'!C13</f>
        <v>0</v>
      </c>
    </row>
    <row r="914" spans="1:8" ht="15.75">
      <c r="A914" s="105" t="str">
        <f t="shared" si="54"/>
        <v>ГИПС АД</v>
      </c>
      <c r="B914" s="105" t="str">
        <f t="shared" si="55"/>
        <v>815121745</v>
      </c>
      <c r="C914" s="581">
        <f t="shared" si="56"/>
        <v>43281</v>
      </c>
      <c r="D914" s="105" t="s">
        <v>597</v>
      </c>
      <c r="E914" s="496">
        <v>1</v>
      </c>
      <c r="F914" s="105" t="s">
        <v>596</v>
      </c>
      <c r="G914" s="105" t="s">
        <v>864</v>
      </c>
      <c r="H914" s="498">
        <f>'Справка 7'!C14</f>
        <v>0</v>
      </c>
    </row>
    <row r="915" spans="1:8" ht="15.75">
      <c r="A915" s="105" t="str">
        <f t="shared" si="54"/>
        <v>ГИПС АД</v>
      </c>
      <c r="B915" s="105" t="str">
        <f t="shared" si="55"/>
        <v>815121745</v>
      </c>
      <c r="C915" s="581">
        <f t="shared" si="56"/>
        <v>43281</v>
      </c>
      <c r="D915" s="105" t="s">
        <v>599</v>
      </c>
      <c r="E915" s="496">
        <v>1</v>
      </c>
      <c r="F915" s="105" t="s">
        <v>598</v>
      </c>
      <c r="G915" s="105" t="s">
        <v>864</v>
      </c>
      <c r="H915" s="498">
        <f>'Справка 7'!C15</f>
        <v>0</v>
      </c>
    </row>
    <row r="916" spans="1:8" ht="15.75">
      <c r="A916" s="105" t="str">
        <f t="shared" si="54"/>
        <v>ГИПС АД</v>
      </c>
      <c r="B916" s="105" t="str">
        <f t="shared" si="55"/>
        <v>815121745</v>
      </c>
      <c r="C916" s="581">
        <f t="shared" si="56"/>
        <v>43281</v>
      </c>
      <c r="D916" s="105" t="s">
        <v>601</v>
      </c>
      <c r="E916" s="496">
        <v>1</v>
      </c>
      <c r="F916" s="105" t="s">
        <v>600</v>
      </c>
      <c r="G916" s="105" t="s">
        <v>864</v>
      </c>
      <c r="H916" s="498">
        <f>'Справка 7'!C16</f>
        <v>0</v>
      </c>
    </row>
    <row r="917" spans="1:8" ht="15.75">
      <c r="A917" s="105" t="str">
        <f t="shared" si="54"/>
        <v>ГИПС АД</v>
      </c>
      <c r="B917" s="105" t="str">
        <f t="shared" si="55"/>
        <v>815121745</v>
      </c>
      <c r="C917" s="581">
        <f t="shared" si="56"/>
        <v>43281</v>
      </c>
      <c r="D917" s="105" t="s">
        <v>603</v>
      </c>
      <c r="E917" s="496">
        <v>1</v>
      </c>
      <c r="F917" s="105" t="s">
        <v>602</v>
      </c>
      <c r="G917" s="105" t="s">
        <v>864</v>
      </c>
      <c r="H917" s="498">
        <f>'Справка 7'!C17</f>
        <v>0</v>
      </c>
    </row>
    <row r="918" spans="1:8" ht="15.75">
      <c r="A918" s="105" t="str">
        <f t="shared" si="54"/>
        <v>ГИПС АД</v>
      </c>
      <c r="B918" s="105" t="str">
        <f t="shared" si="55"/>
        <v>815121745</v>
      </c>
      <c r="C918" s="581">
        <f t="shared" si="56"/>
        <v>43281</v>
      </c>
      <c r="D918" s="105" t="s">
        <v>605</v>
      </c>
      <c r="E918" s="496">
        <v>1</v>
      </c>
      <c r="F918" s="105" t="s">
        <v>604</v>
      </c>
      <c r="G918" s="105" t="s">
        <v>864</v>
      </c>
      <c r="H918" s="498">
        <f>'Справка 7'!C18</f>
        <v>0</v>
      </c>
    </row>
    <row r="919" spans="1:8" ht="15.75">
      <c r="A919" s="105" t="str">
        <f t="shared" si="54"/>
        <v>ГИПС АД</v>
      </c>
      <c r="B919" s="105" t="str">
        <f t="shared" si="55"/>
        <v>815121745</v>
      </c>
      <c r="C919" s="581">
        <f t="shared" si="56"/>
        <v>43281</v>
      </c>
      <c r="D919" s="105" t="s">
        <v>607</v>
      </c>
      <c r="E919" s="496">
        <v>1</v>
      </c>
      <c r="F919" s="105" t="s">
        <v>606</v>
      </c>
      <c r="G919" s="105" t="s">
        <v>864</v>
      </c>
      <c r="H919" s="498">
        <f>'Справка 7'!C19</f>
        <v>0</v>
      </c>
    </row>
    <row r="920" spans="1:8" ht="15.75">
      <c r="A920" s="105" t="str">
        <f t="shared" si="54"/>
        <v>ГИПС АД</v>
      </c>
      <c r="B920" s="105" t="str">
        <f t="shared" si="55"/>
        <v>815121745</v>
      </c>
      <c r="C920" s="581">
        <f t="shared" si="56"/>
        <v>43281</v>
      </c>
      <c r="D920" s="105" t="s">
        <v>608</v>
      </c>
      <c r="E920" s="496">
        <v>1</v>
      </c>
      <c r="F920" s="105" t="s">
        <v>600</v>
      </c>
      <c r="G920" s="105" t="s">
        <v>864</v>
      </c>
      <c r="H920" s="498">
        <f>'Справка 7'!C20</f>
        <v>0</v>
      </c>
    </row>
    <row r="921" spans="1:8" ht="15.75">
      <c r="A921" s="105" t="str">
        <f t="shared" si="54"/>
        <v>ГИПС АД</v>
      </c>
      <c r="B921" s="105" t="str">
        <f t="shared" si="55"/>
        <v>815121745</v>
      </c>
      <c r="C921" s="581">
        <f t="shared" si="56"/>
        <v>43281</v>
      </c>
      <c r="D921" s="105" t="s">
        <v>610</v>
      </c>
      <c r="E921" s="496">
        <v>1</v>
      </c>
      <c r="F921" s="105" t="s">
        <v>593</v>
      </c>
      <c r="G921" s="105" t="s">
        <v>864</v>
      </c>
      <c r="H921" s="498">
        <f>'Справка 7'!C21</f>
        <v>0</v>
      </c>
    </row>
    <row r="922" spans="1:8" ht="15.75">
      <c r="A922" s="105" t="str">
        <f t="shared" si="54"/>
        <v>ГИПС АД</v>
      </c>
      <c r="B922" s="105" t="str">
        <f t="shared" si="55"/>
        <v>815121745</v>
      </c>
      <c r="C922" s="581">
        <f t="shared" si="56"/>
        <v>43281</v>
      </c>
      <c r="D922" s="105" t="s">
        <v>613</v>
      </c>
      <c r="E922" s="496">
        <v>1</v>
      </c>
      <c r="F922" s="105" t="s">
        <v>865</v>
      </c>
      <c r="G922" s="105" t="s">
        <v>864</v>
      </c>
      <c r="H922" s="498">
        <f>'Справка 7'!C23</f>
        <v>20</v>
      </c>
    </row>
    <row r="923" spans="1:8" ht="15.75">
      <c r="A923" s="105" t="str">
        <f t="shared" si="54"/>
        <v>ГИПС АД</v>
      </c>
      <c r="B923" s="105" t="str">
        <f t="shared" si="55"/>
        <v>815121745</v>
      </c>
      <c r="C923" s="581">
        <f t="shared" si="56"/>
        <v>43281</v>
      </c>
      <c r="D923" s="105" t="s">
        <v>616</v>
      </c>
      <c r="E923" s="496">
        <v>1</v>
      </c>
      <c r="F923" s="105" t="s">
        <v>615</v>
      </c>
      <c r="G923" s="105" t="s">
        <v>864</v>
      </c>
      <c r="H923" s="498">
        <f>'Справка 7'!C26</f>
        <v>0</v>
      </c>
    </row>
    <row r="924" spans="1:8" ht="15.75">
      <c r="A924" s="105" t="str">
        <f t="shared" si="54"/>
        <v>ГИПС АД</v>
      </c>
      <c r="B924" s="105" t="str">
        <f t="shared" si="55"/>
        <v>815121745</v>
      </c>
      <c r="C924" s="581">
        <f t="shared" si="56"/>
        <v>43281</v>
      </c>
      <c r="D924" s="105" t="s">
        <v>618</v>
      </c>
      <c r="E924" s="496">
        <v>1</v>
      </c>
      <c r="F924" s="105" t="s">
        <v>617</v>
      </c>
      <c r="G924" s="105" t="s">
        <v>864</v>
      </c>
      <c r="H924" s="498">
        <f>'Справка 7'!C27</f>
        <v>0</v>
      </c>
    </row>
    <row r="925" spans="1:8" ht="15.75">
      <c r="A925" s="105" t="str">
        <f t="shared" si="54"/>
        <v>ГИПС АД</v>
      </c>
      <c r="B925" s="105" t="str">
        <f t="shared" si="55"/>
        <v>815121745</v>
      </c>
      <c r="C925" s="581">
        <f t="shared" si="56"/>
        <v>43281</v>
      </c>
      <c r="D925" s="105" t="s">
        <v>620</v>
      </c>
      <c r="E925" s="496">
        <v>1</v>
      </c>
      <c r="F925" s="105" t="s">
        <v>619</v>
      </c>
      <c r="G925" s="105" t="s">
        <v>864</v>
      </c>
      <c r="H925" s="498">
        <f>'Справка 7'!C28</f>
        <v>0</v>
      </c>
    </row>
    <row r="926" spans="1:8" ht="15.75">
      <c r="A926" s="105" t="str">
        <f t="shared" si="54"/>
        <v>ГИПС АД</v>
      </c>
      <c r="B926" s="105" t="str">
        <f t="shared" si="55"/>
        <v>815121745</v>
      </c>
      <c r="C926" s="581">
        <f t="shared" si="56"/>
        <v>43281</v>
      </c>
      <c r="D926" s="105" t="s">
        <v>622</v>
      </c>
      <c r="E926" s="496">
        <v>1</v>
      </c>
      <c r="F926" s="105" t="s">
        <v>621</v>
      </c>
      <c r="G926" s="105" t="s">
        <v>864</v>
      </c>
      <c r="H926" s="498">
        <f>'Справка 7'!C29</f>
        <v>0</v>
      </c>
    </row>
    <row r="927" spans="1:8" ht="15.75">
      <c r="A927" s="105" t="str">
        <f t="shared" si="54"/>
        <v>ГИПС АД</v>
      </c>
      <c r="B927" s="105" t="str">
        <f t="shared" si="55"/>
        <v>815121745</v>
      </c>
      <c r="C927" s="581">
        <f t="shared" si="56"/>
        <v>43281</v>
      </c>
      <c r="D927" s="105" t="s">
        <v>624</v>
      </c>
      <c r="E927" s="496">
        <v>1</v>
      </c>
      <c r="F927" s="105" t="s">
        <v>623</v>
      </c>
      <c r="G927" s="105" t="s">
        <v>864</v>
      </c>
      <c r="H927" s="498">
        <f>'Справка 7'!C30</f>
        <v>1283</v>
      </c>
    </row>
    <row r="928" spans="1:8" ht="15.75">
      <c r="A928" s="105" t="str">
        <f t="shared" si="54"/>
        <v>ГИПС АД</v>
      </c>
      <c r="B928" s="105" t="str">
        <f t="shared" si="55"/>
        <v>815121745</v>
      </c>
      <c r="C928" s="581">
        <f t="shared" si="56"/>
        <v>43281</v>
      </c>
      <c r="D928" s="105" t="s">
        <v>626</v>
      </c>
      <c r="E928" s="496">
        <v>1</v>
      </c>
      <c r="F928" s="105" t="s">
        <v>625</v>
      </c>
      <c r="G928" s="105" t="s">
        <v>864</v>
      </c>
      <c r="H928" s="498">
        <f>'Справка 7'!C31</f>
        <v>12</v>
      </c>
    </row>
    <row r="929" spans="1:8" ht="15.75">
      <c r="A929" s="105" t="str">
        <f t="shared" si="54"/>
        <v>ГИПС АД</v>
      </c>
      <c r="B929" s="105" t="str">
        <f t="shared" si="55"/>
        <v>815121745</v>
      </c>
      <c r="C929" s="581">
        <f t="shared" si="56"/>
        <v>43281</v>
      </c>
      <c r="D929" s="105" t="s">
        <v>628</v>
      </c>
      <c r="E929" s="496">
        <v>1</v>
      </c>
      <c r="F929" s="105" t="s">
        <v>627</v>
      </c>
      <c r="G929" s="105" t="s">
        <v>864</v>
      </c>
      <c r="H929" s="498">
        <f>'Справка 7'!C32</f>
        <v>28080</v>
      </c>
    </row>
    <row r="930" spans="1:8" ht="15.75">
      <c r="A930" s="105" t="str">
        <f t="shared" si="54"/>
        <v>ГИПС АД</v>
      </c>
      <c r="B930" s="105" t="str">
        <f t="shared" si="55"/>
        <v>815121745</v>
      </c>
      <c r="C930" s="581">
        <f t="shared" si="56"/>
        <v>43281</v>
      </c>
      <c r="D930" s="105" t="s">
        <v>630</v>
      </c>
      <c r="E930" s="496">
        <v>1</v>
      </c>
      <c r="F930" s="105" t="s">
        <v>629</v>
      </c>
      <c r="G930" s="105" t="s">
        <v>864</v>
      </c>
      <c r="H930" s="498">
        <f>'Справка 7'!C33</f>
        <v>3</v>
      </c>
    </row>
    <row r="931" spans="1:8" ht="15.75">
      <c r="A931" s="105" t="str">
        <f t="shared" si="54"/>
        <v>ГИПС АД</v>
      </c>
      <c r="B931" s="105" t="str">
        <f t="shared" si="55"/>
        <v>815121745</v>
      </c>
      <c r="C931" s="581">
        <f t="shared" si="56"/>
        <v>43281</v>
      </c>
      <c r="D931" s="105" t="s">
        <v>632</v>
      </c>
      <c r="E931" s="496">
        <v>1</v>
      </c>
      <c r="F931" s="105" t="s">
        <v>631</v>
      </c>
      <c r="G931" s="105" t="s">
        <v>864</v>
      </c>
      <c r="H931" s="498">
        <f>'Справка 7'!C34</f>
        <v>0</v>
      </c>
    </row>
    <row r="932" spans="1:8" ht="15.75">
      <c r="A932" s="105" t="str">
        <f t="shared" si="54"/>
        <v>ГИПС АД</v>
      </c>
      <c r="B932" s="105" t="str">
        <f t="shared" si="55"/>
        <v>815121745</v>
      </c>
      <c r="C932" s="581">
        <f t="shared" si="56"/>
        <v>43281</v>
      </c>
      <c r="D932" s="105" t="s">
        <v>634</v>
      </c>
      <c r="E932" s="496">
        <v>1</v>
      </c>
      <c r="F932" s="105" t="s">
        <v>633</v>
      </c>
      <c r="G932" s="105" t="s">
        <v>864</v>
      </c>
      <c r="H932" s="498">
        <f>'Справка 7'!C35</f>
        <v>0</v>
      </c>
    </row>
    <row r="933" spans="1:8" ht="15.75">
      <c r="A933" s="105" t="str">
        <f t="shared" si="54"/>
        <v>ГИПС АД</v>
      </c>
      <c r="B933" s="105" t="str">
        <f t="shared" si="55"/>
        <v>815121745</v>
      </c>
      <c r="C933" s="581">
        <f t="shared" si="56"/>
        <v>43281</v>
      </c>
      <c r="D933" s="105" t="s">
        <v>636</v>
      </c>
      <c r="E933" s="496">
        <v>1</v>
      </c>
      <c r="F933" s="105" t="s">
        <v>866</v>
      </c>
      <c r="G933" s="105" t="s">
        <v>864</v>
      </c>
      <c r="H933" s="498">
        <f>'Справка 7'!C36</f>
        <v>0</v>
      </c>
    </row>
    <row r="934" spans="1:8" ht="15.75">
      <c r="A934" s="105" t="str">
        <f t="shared" si="54"/>
        <v>ГИПС АД</v>
      </c>
      <c r="B934" s="105" t="str">
        <f t="shared" si="55"/>
        <v>815121745</v>
      </c>
      <c r="C934" s="581">
        <f t="shared" si="56"/>
        <v>43281</v>
      </c>
      <c r="D934" s="105" t="s">
        <v>638</v>
      </c>
      <c r="E934" s="496">
        <v>1</v>
      </c>
      <c r="F934" s="105" t="s">
        <v>867</v>
      </c>
      <c r="G934" s="105" t="s">
        <v>864</v>
      </c>
      <c r="H934" s="498">
        <f>'Справка 7'!C37</f>
        <v>0</v>
      </c>
    </row>
    <row r="935" spans="1:8" ht="15.75">
      <c r="A935" s="105" t="str">
        <f t="shared" si="54"/>
        <v>ГИПС АД</v>
      </c>
      <c r="B935" s="105" t="str">
        <f t="shared" si="55"/>
        <v>815121745</v>
      </c>
      <c r="C935" s="581">
        <f t="shared" si="56"/>
        <v>43281</v>
      </c>
      <c r="D935" s="105" t="s">
        <v>640</v>
      </c>
      <c r="E935" s="496">
        <v>1</v>
      </c>
      <c r="F935" s="105" t="s">
        <v>868</v>
      </c>
      <c r="G935" s="105" t="s">
        <v>864</v>
      </c>
      <c r="H935" s="498">
        <f>'Справка 7'!C38</f>
        <v>0</v>
      </c>
    </row>
    <row r="936" spans="1:8" ht="15.75">
      <c r="A936" s="105" t="str">
        <f t="shared" si="54"/>
        <v>ГИПС АД</v>
      </c>
      <c r="B936" s="105" t="str">
        <f t="shared" si="55"/>
        <v>815121745</v>
      </c>
      <c r="C936" s="581">
        <f t="shared" si="56"/>
        <v>43281</v>
      </c>
      <c r="D936" s="105" t="s">
        <v>642</v>
      </c>
      <c r="E936" s="496">
        <v>1</v>
      </c>
      <c r="F936" s="105" t="s">
        <v>869</v>
      </c>
      <c r="G936" s="105" t="s">
        <v>864</v>
      </c>
      <c r="H936" s="498">
        <f>'Справка 7'!C39</f>
        <v>0</v>
      </c>
    </row>
    <row r="937" spans="1:8" ht="15.75">
      <c r="A937" s="105" t="str">
        <f t="shared" si="54"/>
        <v>ГИПС АД</v>
      </c>
      <c r="B937" s="105" t="str">
        <f t="shared" si="55"/>
        <v>815121745</v>
      </c>
      <c r="C937" s="581">
        <f t="shared" si="56"/>
        <v>43281</v>
      </c>
      <c r="D937" s="105" t="s">
        <v>644</v>
      </c>
      <c r="E937" s="496">
        <v>1</v>
      </c>
      <c r="F937" s="105" t="s">
        <v>643</v>
      </c>
      <c r="G937" s="105" t="s">
        <v>864</v>
      </c>
      <c r="H937" s="498">
        <f>'Справка 7'!C40</f>
        <v>4613</v>
      </c>
    </row>
    <row r="938" spans="1:8" ht="15.75">
      <c r="A938" s="105" t="str">
        <f t="shared" si="54"/>
        <v>ГИПС АД</v>
      </c>
      <c r="B938" s="105" t="str">
        <f t="shared" si="55"/>
        <v>815121745</v>
      </c>
      <c r="C938" s="581">
        <f t="shared" si="56"/>
        <v>43281</v>
      </c>
      <c r="D938" s="105" t="s">
        <v>646</v>
      </c>
      <c r="E938" s="496">
        <v>1</v>
      </c>
      <c r="F938" s="105" t="s">
        <v>870</v>
      </c>
      <c r="G938" s="105" t="s">
        <v>864</v>
      </c>
      <c r="H938" s="498">
        <f>'Справка 7'!C41</f>
        <v>0</v>
      </c>
    </row>
    <row r="939" spans="1:8" ht="15.75">
      <c r="A939" s="105" t="str">
        <f t="shared" si="54"/>
        <v>ГИПС АД</v>
      </c>
      <c r="B939" s="105" t="str">
        <f t="shared" si="55"/>
        <v>815121745</v>
      </c>
      <c r="C939" s="581">
        <f t="shared" si="56"/>
        <v>43281</v>
      </c>
      <c r="D939" s="105" t="s">
        <v>648</v>
      </c>
      <c r="E939" s="496">
        <v>1</v>
      </c>
      <c r="F939" s="105" t="s">
        <v>871</v>
      </c>
      <c r="G939" s="105" t="s">
        <v>864</v>
      </c>
      <c r="H939" s="498">
        <f>'Справка 7'!C42</f>
        <v>0</v>
      </c>
    </row>
    <row r="940" spans="1:8" ht="15.75">
      <c r="A940" s="105" t="str">
        <f t="shared" si="54"/>
        <v>ГИПС АД</v>
      </c>
      <c r="B940" s="105" t="str">
        <f t="shared" si="55"/>
        <v>815121745</v>
      </c>
      <c r="C940" s="581">
        <f t="shared" si="56"/>
        <v>43281</v>
      </c>
      <c r="D940" s="105" t="s">
        <v>650</v>
      </c>
      <c r="E940" s="496">
        <v>1</v>
      </c>
      <c r="F940" s="105" t="s">
        <v>872</v>
      </c>
      <c r="G940" s="105" t="s">
        <v>864</v>
      </c>
      <c r="H940" s="498">
        <f>'Справка 7'!C43</f>
        <v>0</v>
      </c>
    </row>
    <row r="941" spans="1:8" ht="15.75">
      <c r="A941" s="105" t="str">
        <f t="shared" si="54"/>
        <v>ГИПС АД</v>
      </c>
      <c r="B941" s="105" t="str">
        <f t="shared" si="55"/>
        <v>815121745</v>
      </c>
      <c r="C941" s="581">
        <f t="shared" si="56"/>
        <v>43281</v>
      </c>
      <c r="D941" s="105" t="s">
        <v>652</v>
      </c>
      <c r="E941" s="496">
        <v>1</v>
      </c>
      <c r="F941" s="105" t="s">
        <v>621</v>
      </c>
      <c r="G941" s="105" t="s">
        <v>864</v>
      </c>
      <c r="H941" s="498">
        <f>'Справка 7'!C44</f>
        <v>4613</v>
      </c>
    </row>
    <row r="942" spans="1:8" ht="15.75">
      <c r="A942" s="105" t="str">
        <f t="shared" si="54"/>
        <v>ГИПС АД</v>
      </c>
      <c r="B942" s="105" t="str">
        <f t="shared" si="55"/>
        <v>815121745</v>
      </c>
      <c r="C942" s="581">
        <f t="shared" si="56"/>
        <v>43281</v>
      </c>
      <c r="D942" s="105" t="s">
        <v>654</v>
      </c>
      <c r="E942" s="496">
        <v>1</v>
      </c>
      <c r="F942" s="105" t="s">
        <v>614</v>
      </c>
      <c r="G942" s="105" t="s">
        <v>864</v>
      </c>
      <c r="H942" s="498">
        <f>'Справка 7'!C45</f>
        <v>33991</v>
      </c>
    </row>
    <row r="943" spans="1:8" ht="15.75">
      <c r="A943" s="105" t="str">
        <f t="shared" si="54"/>
        <v>ГИПС АД</v>
      </c>
      <c r="B943" s="105" t="str">
        <f t="shared" si="55"/>
        <v>815121745</v>
      </c>
      <c r="C943" s="581">
        <f t="shared" si="56"/>
        <v>43281</v>
      </c>
      <c r="D943" s="105" t="s">
        <v>656</v>
      </c>
      <c r="E943" s="496">
        <v>1</v>
      </c>
      <c r="F943" s="105" t="s">
        <v>655</v>
      </c>
      <c r="G943" s="105" t="s">
        <v>864</v>
      </c>
      <c r="H943" s="498">
        <f>'Справка 7'!C46</f>
        <v>34011</v>
      </c>
    </row>
    <row r="944" spans="1:8" ht="15.75">
      <c r="A944" s="105" t="str">
        <f t="shared" si="54"/>
        <v>ГИПС АД</v>
      </c>
      <c r="B944" s="105" t="str">
        <f t="shared" si="55"/>
        <v>815121745</v>
      </c>
      <c r="C944" s="581">
        <f t="shared" si="56"/>
        <v>43281</v>
      </c>
      <c r="D944" s="105" t="s">
        <v>592</v>
      </c>
      <c r="E944" s="496">
        <v>2</v>
      </c>
      <c r="F944" s="105" t="s">
        <v>591</v>
      </c>
      <c r="G944" s="105" t="s">
        <v>864</v>
      </c>
      <c r="H944" s="498">
        <f>'Справка 7'!D11</f>
        <v>0</v>
      </c>
    </row>
    <row r="945" spans="1:8" ht="15.75">
      <c r="A945" s="105" t="str">
        <f t="shared" si="54"/>
        <v>ГИПС АД</v>
      </c>
      <c r="B945" s="105" t="str">
        <f t="shared" si="55"/>
        <v>815121745</v>
      </c>
      <c r="C945" s="581">
        <f t="shared" si="56"/>
        <v>43281</v>
      </c>
      <c r="D945" s="105" t="s">
        <v>595</v>
      </c>
      <c r="E945" s="496">
        <v>2</v>
      </c>
      <c r="F945" s="105" t="s">
        <v>594</v>
      </c>
      <c r="G945" s="105" t="s">
        <v>864</v>
      </c>
      <c r="H945" s="498">
        <f>'Справка 7'!D13</f>
        <v>0</v>
      </c>
    </row>
    <row r="946" spans="1:8" ht="15.75">
      <c r="A946" s="105" t="str">
        <f t="shared" si="54"/>
        <v>ГИПС АД</v>
      </c>
      <c r="B946" s="105" t="str">
        <f t="shared" si="55"/>
        <v>815121745</v>
      </c>
      <c r="C946" s="581">
        <f t="shared" si="56"/>
        <v>43281</v>
      </c>
      <c r="D946" s="105" t="s">
        <v>597</v>
      </c>
      <c r="E946" s="496">
        <v>2</v>
      </c>
      <c r="F946" s="105" t="s">
        <v>596</v>
      </c>
      <c r="G946" s="105" t="s">
        <v>864</v>
      </c>
      <c r="H946" s="498">
        <f>'Справка 7'!D14</f>
        <v>0</v>
      </c>
    </row>
    <row r="947" spans="1:8" ht="15.75">
      <c r="A947" s="105" t="str">
        <f t="shared" si="54"/>
        <v>ГИПС АД</v>
      </c>
      <c r="B947" s="105" t="str">
        <f t="shared" si="55"/>
        <v>815121745</v>
      </c>
      <c r="C947" s="581">
        <f t="shared" si="56"/>
        <v>43281</v>
      </c>
      <c r="D947" s="105" t="s">
        <v>599</v>
      </c>
      <c r="E947" s="496">
        <v>2</v>
      </c>
      <c r="F947" s="105" t="s">
        <v>598</v>
      </c>
      <c r="G947" s="105" t="s">
        <v>864</v>
      </c>
      <c r="H947" s="498">
        <f>'Справка 7'!D15</f>
        <v>0</v>
      </c>
    </row>
    <row r="948" spans="1:8" ht="15.75">
      <c r="A948" s="105" t="str">
        <f t="shared" si="54"/>
        <v>ГИПС АД</v>
      </c>
      <c r="B948" s="105" t="str">
        <f t="shared" si="55"/>
        <v>815121745</v>
      </c>
      <c r="C948" s="581">
        <f t="shared" si="56"/>
        <v>43281</v>
      </c>
      <c r="D948" s="105" t="s">
        <v>601</v>
      </c>
      <c r="E948" s="496">
        <v>2</v>
      </c>
      <c r="F948" s="105" t="s">
        <v>600</v>
      </c>
      <c r="G948" s="105" t="s">
        <v>864</v>
      </c>
      <c r="H948" s="498">
        <f>'Справка 7'!D16</f>
        <v>0</v>
      </c>
    </row>
    <row r="949" spans="1:8" ht="15.75">
      <c r="A949" s="105" t="str">
        <f t="shared" si="54"/>
        <v>ГИПС АД</v>
      </c>
      <c r="B949" s="105" t="str">
        <f t="shared" si="55"/>
        <v>815121745</v>
      </c>
      <c r="C949" s="581">
        <f t="shared" si="56"/>
        <v>43281</v>
      </c>
      <c r="D949" s="105" t="s">
        <v>603</v>
      </c>
      <c r="E949" s="496">
        <v>2</v>
      </c>
      <c r="F949" s="105" t="s">
        <v>602</v>
      </c>
      <c r="G949" s="105" t="s">
        <v>864</v>
      </c>
      <c r="H949" s="498">
        <f>'Справка 7'!D17</f>
        <v>0</v>
      </c>
    </row>
    <row r="950" spans="1:8" ht="15.75">
      <c r="A950" s="105" t="str">
        <f t="shared" si="54"/>
        <v>ГИПС АД</v>
      </c>
      <c r="B950" s="105" t="str">
        <f t="shared" si="55"/>
        <v>815121745</v>
      </c>
      <c r="C950" s="581">
        <f t="shared" si="56"/>
        <v>43281</v>
      </c>
      <c r="D950" s="105" t="s">
        <v>605</v>
      </c>
      <c r="E950" s="496">
        <v>2</v>
      </c>
      <c r="F950" s="105" t="s">
        <v>604</v>
      </c>
      <c r="G950" s="105" t="s">
        <v>864</v>
      </c>
      <c r="H950" s="498">
        <f>'Справка 7'!D18</f>
        <v>0</v>
      </c>
    </row>
    <row r="951" spans="1:8" ht="15.75">
      <c r="A951" s="105" t="str">
        <f t="shared" si="54"/>
        <v>ГИПС АД</v>
      </c>
      <c r="B951" s="105" t="str">
        <f t="shared" si="55"/>
        <v>815121745</v>
      </c>
      <c r="C951" s="581">
        <f t="shared" si="56"/>
        <v>43281</v>
      </c>
      <c r="D951" s="105" t="s">
        <v>607</v>
      </c>
      <c r="E951" s="496">
        <v>2</v>
      </c>
      <c r="F951" s="105" t="s">
        <v>606</v>
      </c>
      <c r="G951" s="105" t="s">
        <v>864</v>
      </c>
      <c r="H951" s="498">
        <f>'Справка 7'!D19</f>
        <v>0</v>
      </c>
    </row>
    <row r="952" spans="1:8" ht="15.75">
      <c r="A952" s="105" t="str">
        <f t="shared" si="54"/>
        <v>ГИПС АД</v>
      </c>
      <c r="B952" s="105" t="str">
        <f t="shared" si="55"/>
        <v>815121745</v>
      </c>
      <c r="C952" s="581">
        <f t="shared" si="56"/>
        <v>43281</v>
      </c>
      <c r="D952" s="105" t="s">
        <v>608</v>
      </c>
      <c r="E952" s="496">
        <v>2</v>
      </c>
      <c r="F952" s="105" t="s">
        <v>600</v>
      </c>
      <c r="G952" s="105" t="s">
        <v>864</v>
      </c>
      <c r="H952" s="498">
        <f>'Справка 7'!D20</f>
        <v>0</v>
      </c>
    </row>
    <row r="953" spans="1:8" ht="15.75">
      <c r="A953" s="105" t="str">
        <f t="shared" si="54"/>
        <v>ГИПС АД</v>
      </c>
      <c r="B953" s="105" t="str">
        <f t="shared" si="55"/>
        <v>815121745</v>
      </c>
      <c r="C953" s="581">
        <f t="shared" si="56"/>
        <v>43281</v>
      </c>
      <c r="D953" s="105" t="s">
        <v>610</v>
      </c>
      <c r="E953" s="496">
        <v>2</v>
      </c>
      <c r="F953" s="105" t="s">
        <v>593</v>
      </c>
      <c r="G953" s="105" t="s">
        <v>864</v>
      </c>
      <c r="H953" s="498">
        <f>'Справка 7'!D21</f>
        <v>0</v>
      </c>
    </row>
    <row r="954" spans="1:8" ht="15.75">
      <c r="A954" s="105" t="str">
        <f t="shared" si="54"/>
        <v>ГИПС АД</v>
      </c>
      <c r="B954" s="105" t="str">
        <f t="shared" si="55"/>
        <v>815121745</v>
      </c>
      <c r="C954" s="581">
        <f t="shared" si="56"/>
        <v>43281</v>
      </c>
      <c r="D954" s="105" t="s">
        <v>613</v>
      </c>
      <c r="E954" s="496">
        <v>2</v>
      </c>
      <c r="F954" s="105" t="s">
        <v>865</v>
      </c>
      <c r="G954" s="105" t="s">
        <v>864</v>
      </c>
      <c r="H954" s="498">
        <f>'Справка 7'!D23</f>
        <v>0</v>
      </c>
    </row>
    <row r="955" spans="1:8" ht="15.75">
      <c r="A955" s="105" t="str">
        <f t="shared" si="54"/>
        <v>ГИПС АД</v>
      </c>
      <c r="B955" s="105" t="str">
        <f t="shared" si="55"/>
        <v>815121745</v>
      </c>
      <c r="C955" s="581">
        <f t="shared" si="56"/>
        <v>43281</v>
      </c>
      <c r="D955" s="105" t="s">
        <v>616</v>
      </c>
      <c r="E955" s="496">
        <v>2</v>
      </c>
      <c r="F955" s="105" t="s">
        <v>615</v>
      </c>
      <c r="G955" s="105" t="s">
        <v>864</v>
      </c>
      <c r="H955" s="498">
        <f>'Справка 7'!D26</f>
        <v>0</v>
      </c>
    </row>
    <row r="956" spans="1:8" ht="15.75">
      <c r="A956" s="105" t="str">
        <f t="shared" si="54"/>
        <v>ГИПС АД</v>
      </c>
      <c r="B956" s="105" t="str">
        <f t="shared" si="55"/>
        <v>815121745</v>
      </c>
      <c r="C956" s="581">
        <f t="shared" si="56"/>
        <v>43281</v>
      </c>
      <c r="D956" s="105" t="s">
        <v>618</v>
      </c>
      <c r="E956" s="496">
        <v>2</v>
      </c>
      <c r="F956" s="105" t="s">
        <v>617</v>
      </c>
      <c r="G956" s="105" t="s">
        <v>864</v>
      </c>
      <c r="H956" s="498">
        <f>'Справка 7'!D27</f>
        <v>0</v>
      </c>
    </row>
    <row r="957" spans="1:8" ht="15.75">
      <c r="A957" s="105" t="str">
        <f t="shared" si="54"/>
        <v>ГИПС АД</v>
      </c>
      <c r="B957" s="105" t="str">
        <f t="shared" si="55"/>
        <v>815121745</v>
      </c>
      <c r="C957" s="581">
        <f t="shared" si="56"/>
        <v>43281</v>
      </c>
      <c r="D957" s="105" t="s">
        <v>620</v>
      </c>
      <c r="E957" s="496">
        <v>2</v>
      </c>
      <c r="F957" s="105" t="s">
        <v>619</v>
      </c>
      <c r="G957" s="105" t="s">
        <v>864</v>
      </c>
      <c r="H957" s="498">
        <f>'Справка 7'!D28</f>
        <v>0</v>
      </c>
    </row>
    <row r="958" spans="1:8" ht="15.75">
      <c r="A958" s="105" t="str">
        <f t="shared" si="54"/>
        <v>ГИПС АД</v>
      </c>
      <c r="B958" s="105" t="str">
        <f t="shared" si="55"/>
        <v>815121745</v>
      </c>
      <c r="C958" s="581">
        <f t="shared" si="56"/>
        <v>43281</v>
      </c>
      <c r="D958" s="105" t="s">
        <v>622</v>
      </c>
      <c r="E958" s="496">
        <v>2</v>
      </c>
      <c r="F958" s="105" t="s">
        <v>621</v>
      </c>
      <c r="G958" s="105" t="s">
        <v>864</v>
      </c>
      <c r="H958" s="498">
        <f>'Справка 7'!D29</f>
        <v>0</v>
      </c>
    </row>
    <row r="959" spans="1:8" ht="15.75">
      <c r="A959" s="105" t="str">
        <f t="shared" si="54"/>
        <v>ГИПС АД</v>
      </c>
      <c r="B959" s="105" t="str">
        <f t="shared" si="55"/>
        <v>815121745</v>
      </c>
      <c r="C959" s="581">
        <f t="shared" si="56"/>
        <v>43281</v>
      </c>
      <c r="D959" s="105" t="s">
        <v>624</v>
      </c>
      <c r="E959" s="496">
        <v>2</v>
      </c>
      <c r="F959" s="105" t="s">
        <v>623</v>
      </c>
      <c r="G959" s="105" t="s">
        <v>864</v>
      </c>
      <c r="H959" s="498">
        <f>'Справка 7'!D30</f>
        <v>1245</v>
      </c>
    </row>
    <row r="960" spans="1:8" ht="15.75">
      <c r="A960" s="105" t="str">
        <f t="shared" si="54"/>
        <v>ГИПС АД</v>
      </c>
      <c r="B960" s="105" t="str">
        <f t="shared" si="55"/>
        <v>815121745</v>
      </c>
      <c r="C960" s="581">
        <f t="shared" si="56"/>
        <v>43281</v>
      </c>
      <c r="D960" s="105" t="s">
        <v>626</v>
      </c>
      <c r="E960" s="496">
        <v>2</v>
      </c>
      <c r="F960" s="105" t="s">
        <v>625</v>
      </c>
      <c r="G960" s="105" t="s">
        <v>864</v>
      </c>
      <c r="H960" s="498">
        <f>'Справка 7'!D31</f>
        <v>12</v>
      </c>
    </row>
    <row r="961" spans="1:8" ht="15.75">
      <c r="A961" s="105" t="str">
        <f t="shared" si="54"/>
        <v>ГИПС АД</v>
      </c>
      <c r="B961" s="105" t="str">
        <f t="shared" si="55"/>
        <v>815121745</v>
      </c>
      <c r="C961" s="581">
        <f t="shared" si="56"/>
        <v>43281</v>
      </c>
      <c r="D961" s="105" t="s">
        <v>628</v>
      </c>
      <c r="E961" s="496">
        <v>2</v>
      </c>
      <c r="F961" s="105" t="s">
        <v>627</v>
      </c>
      <c r="G961" s="105" t="s">
        <v>864</v>
      </c>
      <c r="H961" s="498">
        <f>'Справка 7'!D32</f>
        <v>0</v>
      </c>
    </row>
    <row r="962" spans="1:8" ht="15.75">
      <c r="A962" s="105" t="str">
        <f t="shared" si="54"/>
        <v>ГИПС АД</v>
      </c>
      <c r="B962" s="105" t="str">
        <f t="shared" si="55"/>
        <v>815121745</v>
      </c>
      <c r="C962" s="581">
        <f t="shared" si="56"/>
        <v>43281</v>
      </c>
      <c r="D962" s="105" t="s">
        <v>630</v>
      </c>
      <c r="E962" s="496">
        <v>2</v>
      </c>
      <c r="F962" s="105" t="s">
        <v>629</v>
      </c>
      <c r="G962" s="105" t="s">
        <v>864</v>
      </c>
      <c r="H962" s="498">
        <f>'Справка 7'!D33</f>
        <v>0</v>
      </c>
    </row>
    <row r="963" spans="1:8" ht="15.75">
      <c r="A963" s="105" t="str">
        <f t="shared" si="54"/>
        <v>ГИПС АД</v>
      </c>
      <c r="B963" s="105" t="str">
        <f t="shared" si="55"/>
        <v>815121745</v>
      </c>
      <c r="C963" s="581">
        <f t="shared" si="56"/>
        <v>43281</v>
      </c>
      <c r="D963" s="105" t="s">
        <v>632</v>
      </c>
      <c r="E963" s="496">
        <v>2</v>
      </c>
      <c r="F963" s="105" t="s">
        <v>631</v>
      </c>
      <c r="G963" s="105" t="s">
        <v>864</v>
      </c>
      <c r="H963" s="498">
        <f>'Справка 7'!D34</f>
        <v>0</v>
      </c>
    </row>
    <row r="964" spans="1:8" ht="15.75">
      <c r="A964" s="105" t="str">
        <f t="shared" si="54"/>
        <v>ГИПС АД</v>
      </c>
      <c r="B964" s="105" t="str">
        <f t="shared" si="55"/>
        <v>815121745</v>
      </c>
      <c r="C964" s="581">
        <f t="shared" si="56"/>
        <v>43281</v>
      </c>
      <c r="D964" s="105" t="s">
        <v>634</v>
      </c>
      <c r="E964" s="496">
        <v>2</v>
      </c>
      <c r="F964" s="105" t="s">
        <v>633</v>
      </c>
      <c r="G964" s="105" t="s">
        <v>864</v>
      </c>
      <c r="H964" s="498">
        <f>'Справка 7'!D35</f>
        <v>0</v>
      </c>
    </row>
    <row r="965" spans="1:8" ht="15.75">
      <c r="A965" s="105" t="str">
        <f t="shared" si="54"/>
        <v>ГИПС АД</v>
      </c>
      <c r="B965" s="105" t="str">
        <f t="shared" si="55"/>
        <v>815121745</v>
      </c>
      <c r="C965" s="581">
        <f t="shared" si="56"/>
        <v>43281</v>
      </c>
      <c r="D965" s="105" t="s">
        <v>636</v>
      </c>
      <c r="E965" s="496">
        <v>2</v>
      </c>
      <c r="F965" s="105" t="s">
        <v>866</v>
      </c>
      <c r="G965" s="105" t="s">
        <v>864</v>
      </c>
      <c r="H965" s="498">
        <f>'Справка 7'!D36</f>
        <v>0</v>
      </c>
    </row>
    <row r="966" spans="1:8" ht="15.75">
      <c r="A966" s="105" t="str">
        <f t="shared" si="54"/>
        <v>ГИПС АД</v>
      </c>
      <c r="B966" s="105" t="str">
        <f t="shared" si="55"/>
        <v>815121745</v>
      </c>
      <c r="C966" s="581">
        <f t="shared" si="56"/>
        <v>43281</v>
      </c>
      <c r="D966" s="105" t="s">
        <v>638</v>
      </c>
      <c r="E966" s="496">
        <v>2</v>
      </c>
      <c r="F966" s="105" t="s">
        <v>867</v>
      </c>
      <c r="G966" s="105" t="s">
        <v>864</v>
      </c>
      <c r="H966" s="498">
        <f>'Справка 7'!D37</f>
        <v>0</v>
      </c>
    </row>
    <row r="967" spans="1:8" ht="15.75">
      <c r="A967" s="105" t="str">
        <f t="shared" si="54"/>
        <v>ГИПС АД</v>
      </c>
      <c r="B967" s="105" t="str">
        <f t="shared" si="55"/>
        <v>815121745</v>
      </c>
      <c r="C967" s="581">
        <f t="shared" si="56"/>
        <v>43281</v>
      </c>
      <c r="D967" s="105" t="s">
        <v>640</v>
      </c>
      <c r="E967" s="496">
        <v>2</v>
      </c>
      <c r="F967" s="105" t="s">
        <v>868</v>
      </c>
      <c r="G967" s="105" t="s">
        <v>864</v>
      </c>
      <c r="H967" s="498">
        <f>'Справка 7'!D38</f>
        <v>0</v>
      </c>
    </row>
    <row r="968" spans="1:8" ht="15.75">
      <c r="A968" s="105" t="str">
        <f t="shared" si="54"/>
        <v>ГИПС АД</v>
      </c>
      <c r="B968" s="105" t="str">
        <f t="shared" si="55"/>
        <v>815121745</v>
      </c>
      <c r="C968" s="581">
        <f t="shared" si="56"/>
        <v>43281</v>
      </c>
      <c r="D968" s="105" t="s">
        <v>642</v>
      </c>
      <c r="E968" s="496">
        <v>2</v>
      </c>
      <c r="F968" s="105" t="s">
        <v>869</v>
      </c>
      <c r="G968" s="105" t="s">
        <v>864</v>
      </c>
      <c r="H968" s="498">
        <f>'Справка 7'!D39</f>
        <v>0</v>
      </c>
    </row>
    <row r="969" spans="1:8" ht="15.75">
      <c r="A969" s="105" t="str">
        <f t="shared" si="54"/>
        <v>ГИПС АД</v>
      </c>
      <c r="B969" s="105" t="str">
        <f t="shared" si="55"/>
        <v>815121745</v>
      </c>
      <c r="C969" s="581">
        <f t="shared" si="56"/>
        <v>43281</v>
      </c>
      <c r="D969" s="105" t="s">
        <v>644</v>
      </c>
      <c r="E969" s="496">
        <v>2</v>
      </c>
      <c r="F969" s="105" t="s">
        <v>643</v>
      </c>
      <c r="G969" s="105" t="s">
        <v>864</v>
      </c>
      <c r="H969" s="498">
        <f>'Справка 7'!D40</f>
        <v>192</v>
      </c>
    </row>
    <row r="970" spans="1:8" ht="15.75">
      <c r="A970" s="105" t="str">
        <f t="shared" si="54"/>
        <v>ГИПС АД</v>
      </c>
      <c r="B970" s="105" t="str">
        <f t="shared" si="55"/>
        <v>815121745</v>
      </c>
      <c r="C970" s="581">
        <f t="shared" si="56"/>
        <v>43281</v>
      </c>
      <c r="D970" s="105" t="s">
        <v>646</v>
      </c>
      <c r="E970" s="496">
        <v>2</v>
      </c>
      <c r="F970" s="105" t="s">
        <v>870</v>
      </c>
      <c r="G970" s="105" t="s">
        <v>864</v>
      </c>
      <c r="H970" s="498">
        <f>'Справка 7'!D41</f>
        <v>0</v>
      </c>
    </row>
    <row r="971" spans="1:8" ht="15.75">
      <c r="A971" s="105" t="str">
        <f t="shared" si="54"/>
        <v>ГИПС АД</v>
      </c>
      <c r="B971" s="105" t="str">
        <f t="shared" si="55"/>
        <v>815121745</v>
      </c>
      <c r="C971" s="581">
        <f t="shared" si="56"/>
        <v>43281</v>
      </c>
      <c r="D971" s="105" t="s">
        <v>648</v>
      </c>
      <c r="E971" s="496">
        <v>2</v>
      </c>
      <c r="F971" s="105" t="s">
        <v>871</v>
      </c>
      <c r="G971" s="105" t="s">
        <v>864</v>
      </c>
      <c r="H971" s="498">
        <f>'Справка 7'!D42</f>
        <v>0</v>
      </c>
    </row>
    <row r="972" spans="1:8" ht="15.75">
      <c r="A972" s="105" t="str">
        <f t="shared" si="54"/>
        <v>ГИПС АД</v>
      </c>
      <c r="B972" s="105" t="str">
        <f t="shared" si="55"/>
        <v>815121745</v>
      </c>
      <c r="C972" s="581">
        <f t="shared" si="56"/>
        <v>43281</v>
      </c>
      <c r="D972" s="105" t="s">
        <v>650</v>
      </c>
      <c r="E972" s="496">
        <v>2</v>
      </c>
      <c r="F972" s="105" t="s">
        <v>872</v>
      </c>
      <c r="G972" s="105" t="s">
        <v>864</v>
      </c>
      <c r="H972" s="498">
        <f>'Справка 7'!D43</f>
        <v>0</v>
      </c>
    </row>
    <row r="973" spans="1:8" ht="15.75">
      <c r="A973" s="105" t="str">
        <f t="shared" si="54"/>
        <v>ГИПС АД</v>
      </c>
      <c r="B973" s="105" t="str">
        <f t="shared" si="55"/>
        <v>815121745</v>
      </c>
      <c r="C973" s="581">
        <f t="shared" si="56"/>
        <v>43281</v>
      </c>
      <c r="D973" s="105" t="s">
        <v>652</v>
      </c>
      <c r="E973" s="496">
        <v>2</v>
      </c>
      <c r="F973" s="105" t="s">
        <v>621</v>
      </c>
      <c r="G973" s="105" t="s">
        <v>864</v>
      </c>
      <c r="H973" s="498">
        <f>'Справка 7'!D44</f>
        <v>192</v>
      </c>
    </row>
    <row r="974" spans="1:8" ht="15.75">
      <c r="A974" s="105" t="str">
        <f t="shared" si="54"/>
        <v>ГИПС АД</v>
      </c>
      <c r="B974" s="105" t="str">
        <f t="shared" si="55"/>
        <v>815121745</v>
      </c>
      <c r="C974" s="581">
        <f t="shared" si="56"/>
        <v>43281</v>
      </c>
      <c r="D974" s="105" t="s">
        <v>654</v>
      </c>
      <c r="E974" s="496">
        <v>2</v>
      </c>
      <c r="F974" s="105" t="s">
        <v>614</v>
      </c>
      <c r="G974" s="105" t="s">
        <v>864</v>
      </c>
      <c r="H974" s="498">
        <f>'Справка 7'!D45</f>
        <v>1449</v>
      </c>
    </row>
    <row r="975" spans="1:8" ht="15.75">
      <c r="A975" s="105" t="str">
        <f t="shared" si="54"/>
        <v>ГИПС АД</v>
      </c>
      <c r="B975" s="105" t="str">
        <f t="shared" si="55"/>
        <v>815121745</v>
      </c>
      <c r="C975" s="581">
        <f t="shared" si="56"/>
        <v>43281</v>
      </c>
      <c r="D975" s="105" t="s">
        <v>656</v>
      </c>
      <c r="E975" s="496">
        <v>2</v>
      </c>
      <c r="F975" s="105" t="s">
        <v>655</v>
      </c>
      <c r="G975" s="105" t="s">
        <v>864</v>
      </c>
      <c r="H975" s="498">
        <f>'Справка 7'!D46</f>
        <v>1449</v>
      </c>
    </row>
    <row r="976" spans="1:8" ht="15.75">
      <c r="A976" s="105" t="str">
        <f aca="true" t="shared" si="57" ref="A976:A1039">pdeName</f>
        <v>ГИПС АД</v>
      </c>
      <c r="B976" s="105" t="str">
        <f aca="true" t="shared" si="58" ref="B976:B1039">pdeBulstat</f>
        <v>815121745</v>
      </c>
      <c r="C976" s="581">
        <f aca="true" t="shared" si="59" ref="C976:C1039">endDate</f>
        <v>43281</v>
      </c>
      <c r="D976" s="105" t="s">
        <v>592</v>
      </c>
      <c r="E976" s="496">
        <v>3</v>
      </c>
      <c r="F976" s="105" t="s">
        <v>591</v>
      </c>
      <c r="G976" s="105" t="s">
        <v>864</v>
      </c>
      <c r="H976" s="498">
        <f>'Справка 7'!E11</f>
        <v>0</v>
      </c>
    </row>
    <row r="977" spans="1:8" ht="15.75">
      <c r="A977" s="105" t="str">
        <f t="shared" si="57"/>
        <v>ГИПС АД</v>
      </c>
      <c r="B977" s="105" t="str">
        <f t="shared" si="58"/>
        <v>815121745</v>
      </c>
      <c r="C977" s="581">
        <f t="shared" si="59"/>
        <v>43281</v>
      </c>
      <c r="D977" s="105" t="s">
        <v>595</v>
      </c>
      <c r="E977" s="496">
        <v>3</v>
      </c>
      <c r="F977" s="105" t="s">
        <v>594</v>
      </c>
      <c r="G977" s="105" t="s">
        <v>864</v>
      </c>
      <c r="H977" s="498">
        <f>'Справка 7'!E13</f>
        <v>0</v>
      </c>
    </row>
    <row r="978" spans="1:8" ht="15.75">
      <c r="A978" s="105" t="str">
        <f t="shared" si="57"/>
        <v>ГИПС АД</v>
      </c>
      <c r="B978" s="105" t="str">
        <f t="shared" si="58"/>
        <v>815121745</v>
      </c>
      <c r="C978" s="581">
        <f t="shared" si="59"/>
        <v>43281</v>
      </c>
      <c r="D978" s="105" t="s">
        <v>597</v>
      </c>
      <c r="E978" s="496">
        <v>3</v>
      </c>
      <c r="F978" s="105" t="s">
        <v>596</v>
      </c>
      <c r="G978" s="105" t="s">
        <v>864</v>
      </c>
      <c r="H978" s="498">
        <f>'Справка 7'!E14</f>
        <v>0</v>
      </c>
    </row>
    <row r="979" spans="1:8" ht="15.75">
      <c r="A979" s="105" t="str">
        <f t="shared" si="57"/>
        <v>ГИПС АД</v>
      </c>
      <c r="B979" s="105" t="str">
        <f t="shared" si="58"/>
        <v>815121745</v>
      </c>
      <c r="C979" s="581">
        <f t="shared" si="59"/>
        <v>43281</v>
      </c>
      <c r="D979" s="105" t="s">
        <v>599</v>
      </c>
      <c r="E979" s="496">
        <v>3</v>
      </c>
      <c r="F979" s="105" t="s">
        <v>598</v>
      </c>
      <c r="G979" s="105" t="s">
        <v>864</v>
      </c>
      <c r="H979" s="498">
        <f>'Справка 7'!E15</f>
        <v>0</v>
      </c>
    </row>
    <row r="980" spans="1:8" ht="15.75">
      <c r="A980" s="105" t="str">
        <f t="shared" si="57"/>
        <v>ГИПС АД</v>
      </c>
      <c r="B980" s="105" t="str">
        <f t="shared" si="58"/>
        <v>815121745</v>
      </c>
      <c r="C980" s="581">
        <f t="shared" si="59"/>
        <v>43281</v>
      </c>
      <c r="D980" s="105" t="s">
        <v>601</v>
      </c>
      <c r="E980" s="496">
        <v>3</v>
      </c>
      <c r="F980" s="105" t="s">
        <v>600</v>
      </c>
      <c r="G980" s="105" t="s">
        <v>864</v>
      </c>
      <c r="H980" s="498">
        <f>'Справка 7'!E16</f>
        <v>0</v>
      </c>
    </row>
    <row r="981" spans="1:8" ht="15.75">
      <c r="A981" s="105" t="str">
        <f t="shared" si="57"/>
        <v>ГИПС АД</v>
      </c>
      <c r="B981" s="105" t="str">
        <f t="shared" si="58"/>
        <v>815121745</v>
      </c>
      <c r="C981" s="581">
        <f t="shared" si="59"/>
        <v>43281</v>
      </c>
      <c r="D981" s="105" t="s">
        <v>603</v>
      </c>
      <c r="E981" s="496">
        <v>3</v>
      </c>
      <c r="F981" s="105" t="s">
        <v>602</v>
      </c>
      <c r="G981" s="105" t="s">
        <v>864</v>
      </c>
      <c r="H981" s="498">
        <f>'Справка 7'!E17</f>
        <v>0</v>
      </c>
    </row>
    <row r="982" spans="1:8" ht="15.75">
      <c r="A982" s="105" t="str">
        <f t="shared" si="57"/>
        <v>ГИПС АД</v>
      </c>
      <c r="B982" s="105" t="str">
        <f t="shared" si="58"/>
        <v>815121745</v>
      </c>
      <c r="C982" s="581">
        <f t="shared" si="59"/>
        <v>43281</v>
      </c>
      <c r="D982" s="105" t="s">
        <v>605</v>
      </c>
      <c r="E982" s="496">
        <v>3</v>
      </c>
      <c r="F982" s="105" t="s">
        <v>604</v>
      </c>
      <c r="G982" s="105" t="s">
        <v>864</v>
      </c>
      <c r="H982" s="498">
        <f>'Справка 7'!E18</f>
        <v>0</v>
      </c>
    </row>
    <row r="983" spans="1:8" ht="15.75">
      <c r="A983" s="105" t="str">
        <f t="shared" si="57"/>
        <v>ГИПС АД</v>
      </c>
      <c r="B983" s="105" t="str">
        <f t="shared" si="58"/>
        <v>815121745</v>
      </c>
      <c r="C983" s="581">
        <f t="shared" si="59"/>
        <v>43281</v>
      </c>
      <c r="D983" s="105" t="s">
        <v>607</v>
      </c>
      <c r="E983" s="496">
        <v>3</v>
      </c>
      <c r="F983" s="105" t="s">
        <v>606</v>
      </c>
      <c r="G983" s="105" t="s">
        <v>864</v>
      </c>
      <c r="H983" s="498">
        <f>'Справка 7'!E19</f>
        <v>0</v>
      </c>
    </row>
    <row r="984" spans="1:8" ht="15.75">
      <c r="A984" s="105" t="str">
        <f t="shared" si="57"/>
        <v>ГИПС АД</v>
      </c>
      <c r="B984" s="105" t="str">
        <f t="shared" si="58"/>
        <v>815121745</v>
      </c>
      <c r="C984" s="581">
        <f t="shared" si="59"/>
        <v>43281</v>
      </c>
      <c r="D984" s="105" t="s">
        <v>608</v>
      </c>
      <c r="E984" s="496">
        <v>3</v>
      </c>
      <c r="F984" s="105" t="s">
        <v>600</v>
      </c>
      <c r="G984" s="105" t="s">
        <v>864</v>
      </c>
      <c r="H984" s="498">
        <f>'Справка 7'!E20</f>
        <v>0</v>
      </c>
    </row>
    <row r="985" spans="1:8" ht="15.75">
      <c r="A985" s="105" t="str">
        <f t="shared" si="57"/>
        <v>ГИПС АД</v>
      </c>
      <c r="B985" s="105" t="str">
        <f t="shared" si="58"/>
        <v>815121745</v>
      </c>
      <c r="C985" s="581">
        <f t="shared" si="59"/>
        <v>43281</v>
      </c>
      <c r="D985" s="105" t="s">
        <v>610</v>
      </c>
      <c r="E985" s="496">
        <v>3</v>
      </c>
      <c r="F985" s="105" t="s">
        <v>593</v>
      </c>
      <c r="G985" s="105" t="s">
        <v>864</v>
      </c>
      <c r="H985" s="498">
        <f>'Справка 7'!E21</f>
        <v>0</v>
      </c>
    </row>
    <row r="986" spans="1:8" ht="15.75">
      <c r="A986" s="105" t="str">
        <f t="shared" si="57"/>
        <v>ГИПС АД</v>
      </c>
      <c r="B986" s="105" t="str">
        <f t="shared" si="58"/>
        <v>815121745</v>
      </c>
      <c r="C986" s="581">
        <f t="shared" si="59"/>
        <v>43281</v>
      </c>
      <c r="D986" s="105" t="s">
        <v>613</v>
      </c>
      <c r="E986" s="496">
        <v>3</v>
      </c>
      <c r="F986" s="105" t="s">
        <v>865</v>
      </c>
      <c r="G986" s="105" t="s">
        <v>864</v>
      </c>
      <c r="H986" s="498">
        <f>'Справка 7'!E23</f>
        <v>20</v>
      </c>
    </row>
    <row r="987" spans="1:8" ht="15.75">
      <c r="A987" s="105" t="str">
        <f t="shared" si="57"/>
        <v>ГИПС АД</v>
      </c>
      <c r="B987" s="105" t="str">
        <f t="shared" si="58"/>
        <v>815121745</v>
      </c>
      <c r="C987" s="581">
        <f t="shared" si="59"/>
        <v>43281</v>
      </c>
      <c r="D987" s="105" t="s">
        <v>616</v>
      </c>
      <c r="E987" s="496">
        <v>3</v>
      </c>
      <c r="F987" s="105" t="s">
        <v>615</v>
      </c>
      <c r="G987" s="105" t="s">
        <v>864</v>
      </c>
      <c r="H987" s="498">
        <f>'Справка 7'!E26</f>
        <v>0</v>
      </c>
    </row>
    <row r="988" spans="1:8" ht="15.75">
      <c r="A988" s="105" t="str">
        <f t="shared" si="57"/>
        <v>ГИПС АД</v>
      </c>
      <c r="B988" s="105" t="str">
        <f t="shared" si="58"/>
        <v>815121745</v>
      </c>
      <c r="C988" s="581">
        <f t="shared" si="59"/>
        <v>43281</v>
      </c>
      <c r="D988" s="105" t="s">
        <v>618</v>
      </c>
      <c r="E988" s="496">
        <v>3</v>
      </c>
      <c r="F988" s="105" t="s">
        <v>617</v>
      </c>
      <c r="G988" s="105" t="s">
        <v>864</v>
      </c>
      <c r="H988" s="498">
        <f>'Справка 7'!E27</f>
        <v>0</v>
      </c>
    </row>
    <row r="989" spans="1:8" ht="15.75">
      <c r="A989" s="105" t="str">
        <f t="shared" si="57"/>
        <v>ГИПС АД</v>
      </c>
      <c r="B989" s="105" t="str">
        <f t="shared" si="58"/>
        <v>815121745</v>
      </c>
      <c r="C989" s="581">
        <f t="shared" si="59"/>
        <v>43281</v>
      </c>
      <c r="D989" s="105" t="s">
        <v>620</v>
      </c>
      <c r="E989" s="496">
        <v>3</v>
      </c>
      <c r="F989" s="105" t="s">
        <v>619</v>
      </c>
      <c r="G989" s="105" t="s">
        <v>864</v>
      </c>
      <c r="H989" s="498">
        <f>'Справка 7'!E28</f>
        <v>0</v>
      </c>
    </row>
    <row r="990" spans="1:8" ht="15.75">
      <c r="A990" s="105" t="str">
        <f t="shared" si="57"/>
        <v>ГИПС АД</v>
      </c>
      <c r="B990" s="105" t="str">
        <f t="shared" si="58"/>
        <v>815121745</v>
      </c>
      <c r="C990" s="581">
        <f t="shared" si="59"/>
        <v>43281</v>
      </c>
      <c r="D990" s="105" t="s">
        <v>622</v>
      </c>
      <c r="E990" s="496">
        <v>3</v>
      </c>
      <c r="F990" s="105" t="s">
        <v>621</v>
      </c>
      <c r="G990" s="105" t="s">
        <v>864</v>
      </c>
      <c r="H990" s="498">
        <f>'Справка 7'!E29</f>
        <v>0</v>
      </c>
    </row>
    <row r="991" spans="1:8" ht="15.75">
      <c r="A991" s="105" t="str">
        <f t="shared" si="57"/>
        <v>ГИПС АД</v>
      </c>
      <c r="B991" s="105" t="str">
        <f t="shared" si="58"/>
        <v>815121745</v>
      </c>
      <c r="C991" s="581">
        <f t="shared" si="59"/>
        <v>43281</v>
      </c>
      <c r="D991" s="105" t="s">
        <v>624</v>
      </c>
      <c r="E991" s="496">
        <v>3</v>
      </c>
      <c r="F991" s="105" t="s">
        <v>623</v>
      </c>
      <c r="G991" s="105" t="s">
        <v>864</v>
      </c>
      <c r="H991" s="498">
        <f>'Справка 7'!E30</f>
        <v>38</v>
      </c>
    </row>
    <row r="992" spans="1:8" ht="15.75">
      <c r="A992" s="105" t="str">
        <f t="shared" si="57"/>
        <v>ГИПС АД</v>
      </c>
      <c r="B992" s="105" t="str">
        <f t="shared" si="58"/>
        <v>815121745</v>
      </c>
      <c r="C992" s="581">
        <f t="shared" si="59"/>
        <v>43281</v>
      </c>
      <c r="D992" s="105" t="s">
        <v>626</v>
      </c>
      <c r="E992" s="496">
        <v>3</v>
      </c>
      <c r="F992" s="105" t="s">
        <v>625</v>
      </c>
      <c r="G992" s="105" t="s">
        <v>864</v>
      </c>
      <c r="H992" s="498">
        <f>'Справка 7'!E31</f>
        <v>0</v>
      </c>
    </row>
    <row r="993" spans="1:8" ht="15.75">
      <c r="A993" s="105" t="str">
        <f t="shared" si="57"/>
        <v>ГИПС АД</v>
      </c>
      <c r="B993" s="105" t="str">
        <f t="shared" si="58"/>
        <v>815121745</v>
      </c>
      <c r="C993" s="581">
        <f t="shared" si="59"/>
        <v>43281</v>
      </c>
      <c r="D993" s="105" t="s">
        <v>628</v>
      </c>
      <c r="E993" s="496">
        <v>3</v>
      </c>
      <c r="F993" s="105" t="s">
        <v>627</v>
      </c>
      <c r="G993" s="105" t="s">
        <v>864</v>
      </c>
      <c r="H993" s="498">
        <f>'Справка 7'!E32</f>
        <v>28080</v>
      </c>
    </row>
    <row r="994" spans="1:8" ht="15.75">
      <c r="A994" s="105" t="str">
        <f t="shared" si="57"/>
        <v>ГИПС АД</v>
      </c>
      <c r="B994" s="105" t="str">
        <f t="shared" si="58"/>
        <v>815121745</v>
      </c>
      <c r="C994" s="581">
        <f t="shared" si="59"/>
        <v>43281</v>
      </c>
      <c r="D994" s="105" t="s">
        <v>630</v>
      </c>
      <c r="E994" s="496">
        <v>3</v>
      </c>
      <c r="F994" s="105" t="s">
        <v>629</v>
      </c>
      <c r="G994" s="105" t="s">
        <v>864</v>
      </c>
      <c r="H994" s="498">
        <f>'Справка 7'!E33</f>
        <v>3</v>
      </c>
    </row>
    <row r="995" spans="1:8" ht="15.75">
      <c r="A995" s="105" t="str">
        <f t="shared" si="57"/>
        <v>ГИПС АД</v>
      </c>
      <c r="B995" s="105" t="str">
        <f t="shared" si="58"/>
        <v>815121745</v>
      </c>
      <c r="C995" s="581">
        <f t="shared" si="59"/>
        <v>43281</v>
      </c>
      <c r="D995" s="105" t="s">
        <v>632</v>
      </c>
      <c r="E995" s="496">
        <v>3</v>
      </c>
      <c r="F995" s="105" t="s">
        <v>631</v>
      </c>
      <c r="G995" s="105" t="s">
        <v>864</v>
      </c>
      <c r="H995" s="498">
        <f>'Справка 7'!E34</f>
        <v>0</v>
      </c>
    </row>
    <row r="996" spans="1:8" ht="15.75">
      <c r="A996" s="105" t="str">
        <f t="shared" si="57"/>
        <v>ГИПС АД</v>
      </c>
      <c r="B996" s="105" t="str">
        <f t="shared" si="58"/>
        <v>815121745</v>
      </c>
      <c r="C996" s="581">
        <f t="shared" si="59"/>
        <v>43281</v>
      </c>
      <c r="D996" s="105" t="s">
        <v>634</v>
      </c>
      <c r="E996" s="496">
        <v>3</v>
      </c>
      <c r="F996" s="105" t="s">
        <v>633</v>
      </c>
      <c r="G996" s="105" t="s">
        <v>864</v>
      </c>
      <c r="H996" s="498">
        <f>'Справка 7'!E35</f>
        <v>0</v>
      </c>
    </row>
    <row r="997" spans="1:8" ht="15.75">
      <c r="A997" s="105" t="str">
        <f t="shared" si="57"/>
        <v>ГИПС АД</v>
      </c>
      <c r="B997" s="105" t="str">
        <f t="shared" si="58"/>
        <v>815121745</v>
      </c>
      <c r="C997" s="581">
        <f t="shared" si="59"/>
        <v>43281</v>
      </c>
      <c r="D997" s="105" t="s">
        <v>636</v>
      </c>
      <c r="E997" s="496">
        <v>3</v>
      </c>
      <c r="F997" s="105" t="s">
        <v>866</v>
      </c>
      <c r="G997" s="105" t="s">
        <v>864</v>
      </c>
      <c r="H997" s="498">
        <f>'Справка 7'!E36</f>
        <v>0</v>
      </c>
    </row>
    <row r="998" spans="1:8" ht="15.75">
      <c r="A998" s="105" t="str">
        <f t="shared" si="57"/>
        <v>ГИПС АД</v>
      </c>
      <c r="B998" s="105" t="str">
        <f t="shared" si="58"/>
        <v>815121745</v>
      </c>
      <c r="C998" s="581">
        <f t="shared" si="59"/>
        <v>43281</v>
      </c>
      <c r="D998" s="105" t="s">
        <v>638</v>
      </c>
      <c r="E998" s="496">
        <v>3</v>
      </c>
      <c r="F998" s="105" t="s">
        <v>867</v>
      </c>
      <c r="G998" s="105" t="s">
        <v>864</v>
      </c>
      <c r="H998" s="498">
        <f>'Справка 7'!E37</f>
        <v>0</v>
      </c>
    </row>
    <row r="999" spans="1:8" ht="15.75">
      <c r="A999" s="105" t="str">
        <f t="shared" si="57"/>
        <v>ГИПС АД</v>
      </c>
      <c r="B999" s="105" t="str">
        <f t="shared" si="58"/>
        <v>815121745</v>
      </c>
      <c r="C999" s="581">
        <f t="shared" si="59"/>
        <v>43281</v>
      </c>
      <c r="D999" s="105" t="s">
        <v>640</v>
      </c>
      <c r="E999" s="496">
        <v>3</v>
      </c>
      <c r="F999" s="105" t="s">
        <v>868</v>
      </c>
      <c r="G999" s="105" t="s">
        <v>864</v>
      </c>
      <c r="H999" s="498">
        <f>'Справка 7'!E38</f>
        <v>0</v>
      </c>
    </row>
    <row r="1000" spans="1:8" ht="15.75">
      <c r="A1000" s="105" t="str">
        <f t="shared" si="57"/>
        <v>ГИПС АД</v>
      </c>
      <c r="B1000" s="105" t="str">
        <f t="shared" si="58"/>
        <v>815121745</v>
      </c>
      <c r="C1000" s="581">
        <f t="shared" si="59"/>
        <v>43281</v>
      </c>
      <c r="D1000" s="105" t="s">
        <v>642</v>
      </c>
      <c r="E1000" s="496">
        <v>3</v>
      </c>
      <c r="F1000" s="105" t="s">
        <v>869</v>
      </c>
      <c r="G1000" s="105" t="s">
        <v>864</v>
      </c>
      <c r="H1000" s="498">
        <f>'Справка 7'!E39</f>
        <v>0</v>
      </c>
    </row>
    <row r="1001" spans="1:8" ht="15.75">
      <c r="A1001" s="105" t="str">
        <f t="shared" si="57"/>
        <v>ГИПС АД</v>
      </c>
      <c r="B1001" s="105" t="str">
        <f t="shared" si="58"/>
        <v>815121745</v>
      </c>
      <c r="C1001" s="581">
        <f t="shared" si="59"/>
        <v>43281</v>
      </c>
      <c r="D1001" s="105" t="s">
        <v>644</v>
      </c>
      <c r="E1001" s="496">
        <v>3</v>
      </c>
      <c r="F1001" s="105" t="s">
        <v>643</v>
      </c>
      <c r="G1001" s="105" t="s">
        <v>864</v>
      </c>
      <c r="H1001" s="498">
        <f>'Справка 7'!E40</f>
        <v>4421</v>
      </c>
    </row>
    <row r="1002" spans="1:8" ht="15.75">
      <c r="A1002" s="105" t="str">
        <f t="shared" si="57"/>
        <v>ГИПС АД</v>
      </c>
      <c r="B1002" s="105" t="str">
        <f t="shared" si="58"/>
        <v>815121745</v>
      </c>
      <c r="C1002" s="581">
        <f t="shared" si="59"/>
        <v>43281</v>
      </c>
      <c r="D1002" s="105" t="s">
        <v>646</v>
      </c>
      <c r="E1002" s="496">
        <v>3</v>
      </c>
      <c r="F1002" s="105" t="s">
        <v>870</v>
      </c>
      <c r="G1002" s="105" t="s">
        <v>864</v>
      </c>
      <c r="H1002" s="498">
        <f>'Справка 7'!E41</f>
        <v>0</v>
      </c>
    </row>
    <row r="1003" spans="1:8" ht="15.75">
      <c r="A1003" s="105" t="str">
        <f t="shared" si="57"/>
        <v>ГИПС АД</v>
      </c>
      <c r="B1003" s="105" t="str">
        <f t="shared" si="58"/>
        <v>815121745</v>
      </c>
      <c r="C1003" s="581">
        <f t="shared" si="59"/>
        <v>43281</v>
      </c>
      <c r="D1003" s="105" t="s">
        <v>648</v>
      </c>
      <c r="E1003" s="496">
        <v>3</v>
      </c>
      <c r="F1003" s="105" t="s">
        <v>871</v>
      </c>
      <c r="G1003" s="105" t="s">
        <v>864</v>
      </c>
      <c r="H1003" s="498">
        <f>'Справка 7'!E42</f>
        <v>0</v>
      </c>
    </row>
    <row r="1004" spans="1:8" ht="15.75">
      <c r="A1004" s="105" t="str">
        <f t="shared" si="57"/>
        <v>ГИПС АД</v>
      </c>
      <c r="B1004" s="105" t="str">
        <f t="shared" si="58"/>
        <v>815121745</v>
      </c>
      <c r="C1004" s="581">
        <f t="shared" si="59"/>
        <v>43281</v>
      </c>
      <c r="D1004" s="105" t="s">
        <v>650</v>
      </c>
      <c r="E1004" s="496">
        <v>3</v>
      </c>
      <c r="F1004" s="105" t="s">
        <v>872</v>
      </c>
      <c r="G1004" s="105" t="s">
        <v>864</v>
      </c>
      <c r="H1004" s="498">
        <f>'Справка 7'!E43</f>
        <v>0</v>
      </c>
    </row>
    <row r="1005" spans="1:8" ht="15.75">
      <c r="A1005" s="105" t="str">
        <f t="shared" si="57"/>
        <v>ГИПС АД</v>
      </c>
      <c r="B1005" s="105" t="str">
        <f t="shared" si="58"/>
        <v>815121745</v>
      </c>
      <c r="C1005" s="581">
        <f t="shared" si="59"/>
        <v>43281</v>
      </c>
      <c r="D1005" s="105" t="s">
        <v>652</v>
      </c>
      <c r="E1005" s="496">
        <v>3</v>
      </c>
      <c r="F1005" s="105" t="s">
        <v>621</v>
      </c>
      <c r="G1005" s="105" t="s">
        <v>864</v>
      </c>
      <c r="H1005" s="498">
        <f>'Справка 7'!E44</f>
        <v>4421</v>
      </c>
    </row>
    <row r="1006" spans="1:8" ht="15.75">
      <c r="A1006" s="105" t="str">
        <f t="shared" si="57"/>
        <v>ГИПС АД</v>
      </c>
      <c r="B1006" s="105" t="str">
        <f t="shared" si="58"/>
        <v>815121745</v>
      </c>
      <c r="C1006" s="581">
        <f t="shared" si="59"/>
        <v>43281</v>
      </c>
      <c r="D1006" s="105" t="s">
        <v>654</v>
      </c>
      <c r="E1006" s="496">
        <v>3</v>
      </c>
      <c r="F1006" s="105" t="s">
        <v>614</v>
      </c>
      <c r="G1006" s="105" t="s">
        <v>864</v>
      </c>
      <c r="H1006" s="498">
        <f>'Справка 7'!E45</f>
        <v>32542</v>
      </c>
    </row>
    <row r="1007" spans="1:8" ht="15.75">
      <c r="A1007" s="105" t="str">
        <f t="shared" si="57"/>
        <v>ГИПС АД</v>
      </c>
      <c r="B1007" s="105" t="str">
        <f t="shared" si="58"/>
        <v>815121745</v>
      </c>
      <c r="C1007" s="581">
        <f t="shared" si="59"/>
        <v>43281</v>
      </c>
      <c r="D1007" s="105" t="s">
        <v>656</v>
      </c>
      <c r="E1007" s="496">
        <v>3</v>
      </c>
      <c r="F1007" s="105" t="s">
        <v>655</v>
      </c>
      <c r="G1007" s="105" t="s">
        <v>864</v>
      </c>
      <c r="H1007" s="498">
        <f>'Справка 7'!E46</f>
        <v>32562</v>
      </c>
    </row>
    <row r="1008" spans="1:8" ht="15.75">
      <c r="A1008" s="105" t="str">
        <f t="shared" si="57"/>
        <v>ГИПС АД</v>
      </c>
      <c r="B1008" s="105" t="str">
        <f t="shared" si="58"/>
        <v>815121745</v>
      </c>
      <c r="C1008" s="581">
        <f t="shared" si="59"/>
        <v>43281</v>
      </c>
      <c r="D1008" s="105" t="s">
        <v>663</v>
      </c>
      <c r="E1008" s="496">
        <v>1</v>
      </c>
      <c r="F1008" s="105" t="s">
        <v>662</v>
      </c>
      <c r="G1008" s="500" t="s">
        <v>873</v>
      </c>
      <c r="H1008" s="105">
        <f>'Справка 7'!C54</f>
        <v>0</v>
      </c>
    </row>
    <row r="1009" spans="1:8" ht="15.75">
      <c r="A1009" s="105" t="str">
        <f t="shared" si="57"/>
        <v>ГИПС АД</v>
      </c>
      <c r="B1009" s="105" t="str">
        <f t="shared" si="58"/>
        <v>815121745</v>
      </c>
      <c r="C1009" s="581">
        <f t="shared" si="59"/>
        <v>43281</v>
      </c>
      <c r="D1009" s="105" t="s">
        <v>665</v>
      </c>
      <c r="E1009" s="496">
        <v>1</v>
      </c>
      <c r="F1009" s="105" t="s">
        <v>664</v>
      </c>
      <c r="G1009" s="500" t="s">
        <v>873</v>
      </c>
      <c r="H1009" s="105">
        <f>'Справка 7'!C55</f>
        <v>0</v>
      </c>
    </row>
    <row r="1010" spans="1:8" ht="15.75">
      <c r="A1010" s="105" t="str">
        <f t="shared" si="57"/>
        <v>ГИПС АД</v>
      </c>
      <c r="B1010" s="105" t="str">
        <f t="shared" si="58"/>
        <v>815121745</v>
      </c>
      <c r="C1010" s="581">
        <f t="shared" si="59"/>
        <v>43281</v>
      </c>
      <c r="D1010" s="105" t="s">
        <v>667</v>
      </c>
      <c r="E1010" s="496">
        <v>1</v>
      </c>
      <c r="F1010" s="105" t="s">
        <v>666</v>
      </c>
      <c r="G1010" s="500" t="s">
        <v>873</v>
      </c>
      <c r="H1010" s="105">
        <f>'Справка 7'!C56</f>
        <v>0</v>
      </c>
    </row>
    <row r="1011" spans="1:8" ht="15.75">
      <c r="A1011" s="105" t="str">
        <f t="shared" si="57"/>
        <v>ГИПС АД</v>
      </c>
      <c r="B1011" s="105" t="str">
        <f t="shared" si="58"/>
        <v>815121745</v>
      </c>
      <c r="C1011" s="581">
        <f t="shared" si="59"/>
        <v>43281</v>
      </c>
      <c r="D1011" s="105" t="s">
        <v>668</v>
      </c>
      <c r="E1011" s="496">
        <v>1</v>
      </c>
      <c r="F1011" s="105" t="s">
        <v>651</v>
      </c>
      <c r="G1011" s="500" t="s">
        <v>873</v>
      </c>
      <c r="H1011" s="105">
        <f>'Справка 7'!C57</f>
        <v>0</v>
      </c>
    </row>
    <row r="1012" spans="1:8" ht="15.75">
      <c r="A1012" s="105" t="str">
        <f t="shared" si="57"/>
        <v>ГИПС АД</v>
      </c>
      <c r="B1012" s="105" t="str">
        <f t="shared" si="58"/>
        <v>815121745</v>
      </c>
      <c r="C1012" s="581">
        <f t="shared" si="59"/>
        <v>43281</v>
      </c>
      <c r="D1012" s="105" t="s">
        <v>670</v>
      </c>
      <c r="E1012" s="496">
        <v>1</v>
      </c>
      <c r="F1012" s="105" t="s">
        <v>669</v>
      </c>
      <c r="G1012" s="500" t="s">
        <v>873</v>
      </c>
      <c r="H1012" s="105">
        <f>'Справка 7'!C58</f>
        <v>0</v>
      </c>
    </row>
    <row r="1013" spans="1:8" ht="15.75">
      <c r="A1013" s="105" t="str">
        <f t="shared" si="57"/>
        <v>ГИПС АД</v>
      </c>
      <c r="B1013" s="105" t="str">
        <f t="shared" si="58"/>
        <v>815121745</v>
      </c>
      <c r="C1013" s="581">
        <f t="shared" si="59"/>
        <v>43281</v>
      </c>
      <c r="D1013" s="105" t="s">
        <v>672</v>
      </c>
      <c r="E1013" s="496">
        <v>1</v>
      </c>
      <c r="F1013" s="105" t="s">
        <v>671</v>
      </c>
      <c r="G1013" s="500" t="s">
        <v>873</v>
      </c>
      <c r="H1013" s="105">
        <f>'Справка 7'!C59</f>
        <v>0</v>
      </c>
    </row>
    <row r="1014" spans="1:8" ht="15.75">
      <c r="A1014" s="105" t="str">
        <f t="shared" si="57"/>
        <v>ГИПС АД</v>
      </c>
      <c r="B1014" s="105" t="str">
        <f t="shared" si="58"/>
        <v>815121745</v>
      </c>
      <c r="C1014" s="581">
        <f t="shared" si="59"/>
        <v>43281</v>
      </c>
      <c r="D1014" s="105" t="s">
        <v>674</v>
      </c>
      <c r="E1014" s="496">
        <v>1</v>
      </c>
      <c r="F1014" s="105" t="s">
        <v>673</v>
      </c>
      <c r="G1014" s="500" t="s">
        <v>873</v>
      </c>
      <c r="H1014" s="105">
        <f>'Справка 7'!C60</f>
        <v>0</v>
      </c>
    </row>
    <row r="1015" spans="1:8" ht="15.75">
      <c r="A1015" s="105" t="str">
        <f t="shared" si="57"/>
        <v>ГИПС АД</v>
      </c>
      <c r="B1015" s="105" t="str">
        <f t="shared" si="58"/>
        <v>815121745</v>
      </c>
      <c r="C1015" s="581">
        <f t="shared" si="59"/>
        <v>43281</v>
      </c>
      <c r="D1015" s="105" t="s">
        <v>676</v>
      </c>
      <c r="E1015" s="496">
        <v>1</v>
      </c>
      <c r="F1015" s="105" t="s">
        <v>675</v>
      </c>
      <c r="G1015" s="500" t="s">
        <v>873</v>
      </c>
      <c r="H1015" s="105">
        <f>'Справка 7'!C61</f>
        <v>0</v>
      </c>
    </row>
    <row r="1016" spans="1:8" ht="15.75">
      <c r="A1016" s="105" t="str">
        <f t="shared" si="57"/>
        <v>ГИПС АД</v>
      </c>
      <c r="B1016" s="105" t="str">
        <f t="shared" si="58"/>
        <v>815121745</v>
      </c>
      <c r="C1016" s="581">
        <f t="shared" si="59"/>
        <v>43281</v>
      </c>
      <c r="D1016" s="105" t="s">
        <v>677</v>
      </c>
      <c r="E1016" s="496">
        <v>1</v>
      </c>
      <c r="F1016" s="105" t="s">
        <v>673</v>
      </c>
      <c r="G1016" s="500" t="s">
        <v>873</v>
      </c>
      <c r="H1016" s="105">
        <f>'Справка 7'!C62</f>
        <v>0</v>
      </c>
    </row>
    <row r="1017" spans="1:8" ht="15.75">
      <c r="A1017" s="105" t="str">
        <f t="shared" si="57"/>
        <v>ГИПС АД</v>
      </c>
      <c r="B1017" s="105" t="str">
        <f t="shared" si="58"/>
        <v>815121745</v>
      </c>
      <c r="C1017" s="581">
        <f t="shared" si="59"/>
        <v>43281</v>
      </c>
      <c r="D1017" s="105" t="s">
        <v>678</v>
      </c>
      <c r="E1017" s="496">
        <v>1</v>
      </c>
      <c r="F1017" s="105" t="s">
        <v>139</v>
      </c>
      <c r="G1017" s="500" t="s">
        <v>873</v>
      </c>
      <c r="H1017" s="105">
        <f>'Справка 7'!C63</f>
        <v>0</v>
      </c>
    </row>
    <row r="1018" spans="1:8" ht="15.75">
      <c r="A1018" s="105" t="str">
        <f t="shared" si="57"/>
        <v>ГИПС АД</v>
      </c>
      <c r="B1018" s="105" t="str">
        <f t="shared" si="58"/>
        <v>815121745</v>
      </c>
      <c r="C1018" s="581">
        <f t="shared" si="59"/>
        <v>43281</v>
      </c>
      <c r="D1018" s="105" t="s">
        <v>679</v>
      </c>
      <c r="E1018" s="496">
        <v>1</v>
      </c>
      <c r="F1018" s="105" t="s">
        <v>142</v>
      </c>
      <c r="G1018" s="500" t="s">
        <v>873</v>
      </c>
      <c r="H1018" s="105">
        <f>'Справка 7'!C64</f>
        <v>0</v>
      </c>
    </row>
    <row r="1019" spans="1:8" ht="15.75">
      <c r="A1019" s="105" t="str">
        <f t="shared" si="57"/>
        <v>ГИПС АД</v>
      </c>
      <c r="B1019" s="105" t="str">
        <f t="shared" si="58"/>
        <v>815121745</v>
      </c>
      <c r="C1019" s="581">
        <f t="shared" si="59"/>
        <v>43281</v>
      </c>
      <c r="D1019" s="105" t="s">
        <v>681</v>
      </c>
      <c r="E1019" s="496">
        <v>1</v>
      </c>
      <c r="F1019" s="105" t="s">
        <v>680</v>
      </c>
      <c r="G1019" s="500" t="s">
        <v>873</v>
      </c>
      <c r="H1019" s="105">
        <f>'Справка 7'!C65</f>
        <v>9778</v>
      </c>
    </row>
    <row r="1020" spans="1:8" ht="15.75">
      <c r="A1020" s="105" t="str">
        <f t="shared" si="57"/>
        <v>ГИПС АД</v>
      </c>
      <c r="B1020" s="105" t="str">
        <f t="shared" si="58"/>
        <v>815121745</v>
      </c>
      <c r="C1020" s="581">
        <f t="shared" si="59"/>
        <v>43281</v>
      </c>
      <c r="D1020" s="105" t="s">
        <v>683</v>
      </c>
      <c r="E1020" s="496">
        <v>1</v>
      </c>
      <c r="F1020" s="105" t="s">
        <v>682</v>
      </c>
      <c r="G1020" s="500" t="s">
        <v>873</v>
      </c>
      <c r="H1020" s="105">
        <f>'Справка 7'!C66</f>
        <v>15059</v>
      </c>
    </row>
    <row r="1021" spans="1:8" ht="15.75">
      <c r="A1021" s="105" t="str">
        <f t="shared" si="57"/>
        <v>ГИПС АД</v>
      </c>
      <c r="B1021" s="105" t="str">
        <f t="shared" si="58"/>
        <v>815121745</v>
      </c>
      <c r="C1021" s="581">
        <f t="shared" si="59"/>
        <v>43281</v>
      </c>
      <c r="D1021" s="105" t="s">
        <v>685</v>
      </c>
      <c r="E1021" s="496">
        <v>1</v>
      </c>
      <c r="F1021" s="105" t="s">
        <v>684</v>
      </c>
      <c r="G1021" s="500" t="s">
        <v>873</v>
      </c>
      <c r="H1021" s="105">
        <f>'Справка 7'!C67</f>
        <v>13578</v>
      </c>
    </row>
    <row r="1022" spans="1:8" ht="15.75">
      <c r="A1022" s="105" t="str">
        <f t="shared" si="57"/>
        <v>ГИПС АД</v>
      </c>
      <c r="B1022" s="105" t="str">
        <f t="shared" si="58"/>
        <v>815121745</v>
      </c>
      <c r="C1022" s="581">
        <f t="shared" si="59"/>
        <v>43281</v>
      </c>
      <c r="D1022" s="105" t="s">
        <v>687</v>
      </c>
      <c r="E1022" s="496">
        <v>1</v>
      </c>
      <c r="F1022" s="105" t="s">
        <v>661</v>
      </c>
      <c r="G1022" s="500" t="s">
        <v>873</v>
      </c>
      <c r="H1022" s="105">
        <f>'Справка 7'!C68</f>
        <v>24837</v>
      </c>
    </row>
    <row r="1023" spans="1:8" ht="15.75">
      <c r="A1023" s="105" t="str">
        <f t="shared" si="57"/>
        <v>ГИПС АД</v>
      </c>
      <c r="B1023" s="105" t="str">
        <f t="shared" si="58"/>
        <v>815121745</v>
      </c>
      <c r="C1023" s="581">
        <f t="shared" si="59"/>
        <v>43281</v>
      </c>
      <c r="D1023" s="105" t="s">
        <v>690</v>
      </c>
      <c r="E1023" s="496">
        <v>1</v>
      </c>
      <c r="F1023" s="105" t="s">
        <v>874</v>
      </c>
      <c r="G1023" s="500" t="s">
        <v>873</v>
      </c>
      <c r="H1023" s="105">
        <f>'Справка 7'!C70</f>
        <v>11</v>
      </c>
    </row>
    <row r="1024" spans="1:8" ht="15.75">
      <c r="A1024" s="105" t="str">
        <f t="shared" si="57"/>
        <v>ГИПС АД</v>
      </c>
      <c r="B1024" s="105" t="str">
        <f t="shared" si="58"/>
        <v>815121745</v>
      </c>
      <c r="C1024" s="581">
        <f t="shared" si="59"/>
        <v>43281</v>
      </c>
      <c r="D1024" s="105" t="s">
        <v>692</v>
      </c>
      <c r="E1024" s="496">
        <v>1</v>
      </c>
      <c r="F1024" s="105" t="s">
        <v>662</v>
      </c>
      <c r="G1024" s="500" t="s">
        <v>873</v>
      </c>
      <c r="H1024" s="105">
        <f>'Справка 7'!C73</f>
        <v>0</v>
      </c>
    </row>
    <row r="1025" spans="1:8" ht="15.75">
      <c r="A1025" s="105" t="str">
        <f t="shared" si="57"/>
        <v>ГИПС АД</v>
      </c>
      <c r="B1025" s="105" t="str">
        <f t="shared" si="58"/>
        <v>815121745</v>
      </c>
      <c r="C1025" s="581">
        <f t="shared" si="59"/>
        <v>43281</v>
      </c>
      <c r="D1025" s="105" t="s">
        <v>694</v>
      </c>
      <c r="E1025" s="496">
        <v>1</v>
      </c>
      <c r="F1025" s="105" t="s">
        <v>693</v>
      </c>
      <c r="G1025" s="500" t="s">
        <v>873</v>
      </c>
      <c r="H1025" s="105">
        <f>'Справка 7'!C74</f>
        <v>0</v>
      </c>
    </row>
    <row r="1026" spans="1:8" ht="15.75">
      <c r="A1026" s="105" t="str">
        <f t="shared" si="57"/>
        <v>ГИПС АД</v>
      </c>
      <c r="B1026" s="105" t="str">
        <f t="shared" si="58"/>
        <v>815121745</v>
      </c>
      <c r="C1026" s="581">
        <f t="shared" si="59"/>
        <v>43281</v>
      </c>
      <c r="D1026" s="105" t="s">
        <v>696</v>
      </c>
      <c r="E1026" s="496">
        <v>1</v>
      </c>
      <c r="F1026" s="105" t="s">
        <v>695</v>
      </c>
      <c r="G1026" s="500" t="s">
        <v>873</v>
      </c>
      <c r="H1026" s="105">
        <f>'Справка 7'!C75</f>
        <v>0</v>
      </c>
    </row>
    <row r="1027" spans="1:8" ht="15.75">
      <c r="A1027" s="105" t="str">
        <f t="shared" si="57"/>
        <v>ГИПС АД</v>
      </c>
      <c r="B1027" s="105" t="str">
        <f t="shared" si="58"/>
        <v>815121745</v>
      </c>
      <c r="C1027" s="581">
        <f t="shared" si="59"/>
        <v>43281</v>
      </c>
      <c r="D1027" s="105" t="s">
        <v>698</v>
      </c>
      <c r="E1027" s="496">
        <v>1</v>
      </c>
      <c r="F1027" s="105" t="s">
        <v>697</v>
      </c>
      <c r="G1027" s="500" t="s">
        <v>873</v>
      </c>
      <c r="H1027" s="105">
        <f>'Справка 7'!C76</f>
        <v>0</v>
      </c>
    </row>
    <row r="1028" spans="1:8" ht="15.75">
      <c r="A1028" s="105" t="str">
        <f t="shared" si="57"/>
        <v>ГИПС АД</v>
      </c>
      <c r="B1028" s="105" t="str">
        <f t="shared" si="58"/>
        <v>815121745</v>
      </c>
      <c r="C1028" s="581">
        <f t="shared" si="59"/>
        <v>43281</v>
      </c>
      <c r="D1028" s="105" t="s">
        <v>699</v>
      </c>
      <c r="E1028" s="496">
        <v>1</v>
      </c>
      <c r="F1028" s="105" t="s">
        <v>669</v>
      </c>
      <c r="G1028" s="500" t="s">
        <v>873</v>
      </c>
      <c r="H1028" s="105">
        <f>'Справка 7'!C77</f>
        <v>0</v>
      </c>
    </row>
    <row r="1029" spans="1:8" ht="15.75">
      <c r="A1029" s="105" t="str">
        <f t="shared" si="57"/>
        <v>ГИПС АД</v>
      </c>
      <c r="B1029" s="105" t="str">
        <f t="shared" si="58"/>
        <v>815121745</v>
      </c>
      <c r="C1029" s="581">
        <f t="shared" si="59"/>
        <v>43281</v>
      </c>
      <c r="D1029" s="105" t="s">
        <v>701</v>
      </c>
      <c r="E1029" s="496">
        <v>1</v>
      </c>
      <c r="F1029" s="105" t="s">
        <v>700</v>
      </c>
      <c r="G1029" s="500" t="s">
        <v>873</v>
      </c>
      <c r="H1029" s="105">
        <f>'Справка 7'!C78</f>
        <v>0</v>
      </c>
    </row>
    <row r="1030" spans="1:8" ht="15.75">
      <c r="A1030" s="105" t="str">
        <f t="shared" si="57"/>
        <v>ГИПС АД</v>
      </c>
      <c r="B1030" s="105" t="str">
        <f t="shared" si="58"/>
        <v>815121745</v>
      </c>
      <c r="C1030" s="581">
        <f t="shared" si="59"/>
        <v>43281</v>
      </c>
      <c r="D1030" s="105" t="s">
        <v>703</v>
      </c>
      <c r="E1030" s="496">
        <v>1</v>
      </c>
      <c r="F1030" s="105" t="s">
        <v>702</v>
      </c>
      <c r="G1030" s="500" t="s">
        <v>873</v>
      </c>
      <c r="H1030" s="105">
        <f>'Справка 7'!C79</f>
        <v>0</v>
      </c>
    </row>
    <row r="1031" spans="1:8" ht="15.75">
      <c r="A1031" s="105" t="str">
        <f t="shared" si="57"/>
        <v>ГИПС АД</v>
      </c>
      <c r="B1031" s="105" t="str">
        <f t="shared" si="58"/>
        <v>815121745</v>
      </c>
      <c r="C1031" s="581">
        <f t="shared" si="59"/>
        <v>43281</v>
      </c>
      <c r="D1031" s="105" t="s">
        <v>705</v>
      </c>
      <c r="E1031" s="496">
        <v>1</v>
      </c>
      <c r="F1031" s="105" t="s">
        <v>704</v>
      </c>
      <c r="G1031" s="500" t="s">
        <v>873</v>
      </c>
      <c r="H1031" s="105">
        <f>'Справка 7'!C80</f>
        <v>0</v>
      </c>
    </row>
    <row r="1032" spans="1:8" ht="15.75">
      <c r="A1032" s="105" t="str">
        <f t="shared" si="57"/>
        <v>ГИПС АД</v>
      </c>
      <c r="B1032" s="105" t="str">
        <f t="shared" si="58"/>
        <v>815121745</v>
      </c>
      <c r="C1032" s="581">
        <f t="shared" si="59"/>
        <v>43281</v>
      </c>
      <c r="D1032" s="105" t="s">
        <v>706</v>
      </c>
      <c r="E1032" s="496">
        <v>1</v>
      </c>
      <c r="F1032" s="105" t="s">
        <v>673</v>
      </c>
      <c r="G1032" s="500" t="s">
        <v>873</v>
      </c>
      <c r="H1032" s="105">
        <f>'Справка 7'!C81</f>
        <v>0</v>
      </c>
    </row>
    <row r="1033" spans="1:8" ht="15.75">
      <c r="A1033" s="105" t="str">
        <f t="shared" si="57"/>
        <v>ГИПС АД</v>
      </c>
      <c r="B1033" s="105" t="str">
        <f t="shared" si="58"/>
        <v>815121745</v>
      </c>
      <c r="C1033" s="581">
        <f t="shared" si="59"/>
        <v>43281</v>
      </c>
      <c r="D1033" s="105" t="s">
        <v>708</v>
      </c>
      <c r="E1033" s="496">
        <v>1</v>
      </c>
      <c r="F1033" s="105" t="s">
        <v>707</v>
      </c>
      <c r="G1033" s="500" t="s">
        <v>873</v>
      </c>
      <c r="H1033" s="105">
        <f>'Справка 7'!C82</f>
        <v>34562</v>
      </c>
    </row>
    <row r="1034" spans="1:8" ht="15.75">
      <c r="A1034" s="105" t="str">
        <f t="shared" si="57"/>
        <v>ГИПС АД</v>
      </c>
      <c r="B1034" s="105" t="str">
        <f t="shared" si="58"/>
        <v>815121745</v>
      </c>
      <c r="C1034" s="581">
        <f t="shared" si="59"/>
        <v>43281</v>
      </c>
      <c r="D1034" s="105" t="s">
        <v>710</v>
      </c>
      <c r="E1034" s="496">
        <v>1</v>
      </c>
      <c r="F1034" s="105" t="s">
        <v>709</v>
      </c>
      <c r="G1034" s="500" t="s">
        <v>873</v>
      </c>
      <c r="H1034" s="105">
        <f>'Справка 7'!C83</f>
        <v>0</v>
      </c>
    </row>
    <row r="1035" spans="1:8" ht="15.75">
      <c r="A1035" s="105" t="str">
        <f t="shared" si="57"/>
        <v>ГИПС АД</v>
      </c>
      <c r="B1035" s="105" t="str">
        <f t="shared" si="58"/>
        <v>815121745</v>
      </c>
      <c r="C1035" s="581">
        <f t="shared" si="59"/>
        <v>43281</v>
      </c>
      <c r="D1035" s="105" t="s">
        <v>712</v>
      </c>
      <c r="E1035" s="496">
        <v>1</v>
      </c>
      <c r="F1035" s="105" t="s">
        <v>711</v>
      </c>
      <c r="G1035" s="500" t="s">
        <v>873</v>
      </c>
      <c r="H1035" s="105">
        <f>'Справка 7'!C84</f>
        <v>0</v>
      </c>
    </row>
    <row r="1036" spans="1:8" ht="15.75">
      <c r="A1036" s="105" t="str">
        <f t="shared" si="57"/>
        <v>ГИПС АД</v>
      </c>
      <c r="B1036" s="105" t="str">
        <f t="shared" si="58"/>
        <v>815121745</v>
      </c>
      <c r="C1036" s="581">
        <f t="shared" si="59"/>
        <v>43281</v>
      </c>
      <c r="D1036" s="105" t="s">
        <v>714</v>
      </c>
      <c r="E1036" s="496">
        <v>1</v>
      </c>
      <c r="F1036" s="105" t="s">
        <v>713</v>
      </c>
      <c r="G1036" s="500" t="s">
        <v>873</v>
      </c>
      <c r="H1036" s="105">
        <f>'Справка 7'!C85</f>
        <v>34562</v>
      </c>
    </row>
    <row r="1037" spans="1:8" ht="15.75">
      <c r="A1037" s="105" t="str">
        <f t="shared" si="57"/>
        <v>ГИПС АД</v>
      </c>
      <c r="B1037" s="105" t="str">
        <f t="shared" si="58"/>
        <v>815121745</v>
      </c>
      <c r="C1037" s="581">
        <f t="shared" si="59"/>
        <v>43281</v>
      </c>
      <c r="D1037" s="105" t="s">
        <v>716</v>
      </c>
      <c r="E1037" s="496">
        <v>1</v>
      </c>
      <c r="F1037" s="105" t="s">
        <v>715</v>
      </c>
      <c r="G1037" s="500" t="s">
        <v>873</v>
      </c>
      <c r="H1037" s="105">
        <f>'Справка 7'!C86</f>
        <v>0</v>
      </c>
    </row>
    <row r="1038" spans="1:8" ht="15.75">
      <c r="A1038" s="105" t="str">
        <f t="shared" si="57"/>
        <v>ГИПС АД</v>
      </c>
      <c r="B1038" s="105" t="str">
        <f t="shared" si="58"/>
        <v>815121745</v>
      </c>
      <c r="C1038" s="581">
        <f t="shared" si="59"/>
        <v>43281</v>
      </c>
      <c r="D1038" s="105" t="s">
        <v>718</v>
      </c>
      <c r="E1038" s="496">
        <v>1</v>
      </c>
      <c r="F1038" s="105" t="s">
        <v>717</v>
      </c>
      <c r="G1038" s="500" t="s">
        <v>873</v>
      </c>
      <c r="H1038" s="105">
        <f>'Справка 7'!C87</f>
        <v>2316</v>
      </c>
    </row>
    <row r="1039" spans="1:8" ht="15.75">
      <c r="A1039" s="105" t="str">
        <f t="shared" si="57"/>
        <v>ГИПС АД</v>
      </c>
      <c r="B1039" s="105" t="str">
        <f t="shared" si="58"/>
        <v>815121745</v>
      </c>
      <c r="C1039" s="581">
        <f t="shared" si="59"/>
        <v>43281</v>
      </c>
      <c r="D1039" s="105" t="s">
        <v>720</v>
      </c>
      <c r="E1039" s="496">
        <v>1</v>
      </c>
      <c r="F1039" s="105" t="s">
        <v>719</v>
      </c>
      <c r="G1039" s="500" t="s">
        <v>873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ГИПС АД</v>
      </c>
      <c r="B1040" s="105" t="str">
        <f aca="true" t="shared" si="61" ref="B1040:B1103">pdeBulstat</f>
        <v>815121745</v>
      </c>
      <c r="C1040" s="581">
        <f aca="true" t="shared" si="62" ref="C1040:C1103">endDate</f>
        <v>43281</v>
      </c>
      <c r="D1040" s="105" t="s">
        <v>722</v>
      </c>
      <c r="E1040" s="496">
        <v>1</v>
      </c>
      <c r="F1040" s="105" t="s">
        <v>721</v>
      </c>
      <c r="G1040" s="500" t="s">
        <v>873</v>
      </c>
      <c r="H1040" s="105">
        <f>'Справка 7'!C89</f>
        <v>618</v>
      </c>
    </row>
    <row r="1041" spans="1:8" ht="15.75">
      <c r="A1041" s="105" t="str">
        <f t="shared" si="60"/>
        <v>ГИПС АД</v>
      </c>
      <c r="B1041" s="105" t="str">
        <f t="shared" si="61"/>
        <v>815121745</v>
      </c>
      <c r="C1041" s="581">
        <f t="shared" si="62"/>
        <v>43281</v>
      </c>
      <c r="D1041" s="105" t="s">
        <v>724</v>
      </c>
      <c r="E1041" s="496">
        <v>1</v>
      </c>
      <c r="F1041" s="105" t="s">
        <v>723</v>
      </c>
      <c r="G1041" s="500" t="s">
        <v>873</v>
      </c>
      <c r="H1041" s="105">
        <f>'Справка 7'!C90</f>
        <v>0</v>
      </c>
    </row>
    <row r="1042" spans="1:8" ht="15.75">
      <c r="A1042" s="105" t="str">
        <f t="shared" si="60"/>
        <v>ГИПС АД</v>
      </c>
      <c r="B1042" s="105" t="str">
        <f t="shared" si="61"/>
        <v>815121745</v>
      </c>
      <c r="C1042" s="581">
        <f t="shared" si="62"/>
        <v>43281</v>
      </c>
      <c r="D1042" s="105" t="s">
        <v>726</v>
      </c>
      <c r="E1042" s="496">
        <v>1</v>
      </c>
      <c r="F1042" s="105" t="s">
        <v>725</v>
      </c>
      <c r="G1042" s="500" t="s">
        <v>873</v>
      </c>
      <c r="H1042" s="105">
        <f>'Справка 7'!C91</f>
        <v>179</v>
      </c>
    </row>
    <row r="1043" spans="1:8" ht="15.75">
      <c r="A1043" s="105" t="str">
        <f t="shared" si="60"/>
        <v>ГИПС АД</v>
      </c>
      <c r="B1043" s="105" t="str">
        <f t="shared" si="61"/>
        <v>815121745</v>
      </c>
      <c r="C1043" s="581">
        <f t="shared" si="62"/>
        <v>43281</v>
      </c>
      <c r="D1043" s="105" t="s">
        <v>728</v>
      </c>
      <c r="E1043" s="496">
        <v>1</v>
      </c>
      <c r="F1043" s="105" t="s">
        <v>727</v>
      </c>
      <c r="G1043" s="500" t="s">
        <v>873</v>
      </c>
      <c r="H1043" s="105">
        <f>'Справка 7'!C92</f>
        <v>895</v>
      </c>
    </row>
    <row r="1044" spans="1:8" ht="15.75">
      <c r="A1044" s="105" t="str">
        <f t="shared" si="60"/>
        <v>ГИПС АД</v>
      </c>
      <c r="B1044" s="105" t="str">
        <f t="shared" si="61"/>
        <v>815121745</v>
      </c>
      <c r="C1044" s="581">
        <f t="shared" si="62"/>
        <v>43281</v>
      </c>
      <c r="D1044" s="105" t="s">
        <v>730</v>
      </c>
      <c r="E1044" s="496">
        <v>1</v>
      </c>
      <c r="F1044" s="105" t="s">
        <v>729</v>
      </c>
      <c r="G1044" s="500" t="s">
        <v>873</v>
      </c>
      <c r="H1044" s="105">
        <f>'Справка 7'!C93</f>
        <v>0</v>
      </c>
    </row>
    <row r="1045" spans="1:8" ht="15.75">
      <c r="A1045" s="105" t="str">
        <f t="shared" si="60"/>
        <v>ГИПС АД</v>
      </c>
      <c r="B1045" s="105" t="str">
        <f t="shared" si="61"/>
        <v>815121745</v>
      </c>
      <c r="C1045" s="581">
        <f t="shared" si="62"/>
        <v>43281</v>
      </c>
      <c r="D1045" s="105" t="s">
        <v>731</v>
      </c>
      <c r="E1045" s="496">
        <v>1</v>
      </c>
      <c r="F1045" s="105" t="s">
        <v>637</v>
      </c>
      <c r="G1045" s="500" t="s">
        <v>873</v>
      </c>
      <c r="H1045" s="105">
        <f>'Справка 7'!C94</f>
        <v>579</v>
      </c>
    </row>
    <row r="1046" spans="1:8" ht="15.75">
      <c r="A1046" s="105" t="str">
        <f t="shared" si="60"/>
        <v>ГИПС АД</v>
      </c>
      <c r="B1046" s="105" t="str">
        <f t="shared" si="61"/>
        <v>815121745</v>
      </c>
      <c r="C1046" s="581">
        <f t="shared" si="62"/>
        <v>43281</v>
      </c>
      <c r="D1046" s="105" t="s">
        <v>732</v>
      </c>
      <c r="E1046" s="496">
        <v>1</v>
      </c>
      <c r="F1046" s="105" t="s">
        <v>641</v>
      </c>
      <c r="G1046" s="500" t="s">
        <v>873</v>
      </c>
      <c r="H1046" s="105">
        <f>'Справка 7'!C95</f>
        <v>316</v>
      </c>
    </row>
    <row r="1047" spans="1:8" ht="15.75">
      <c r="A1047" s="105" t="str">
        <f t="shared" si="60"/>
        <v>ГИПС АД</v>
      </c>
      <c r="B1047" s="105" t="str">
        <f t="shared" si="61"/>
        <v>815121745</v>
      </c>
      <c r="C1047" s="581">
        <f t="shared" si="62"/>
        <v>43281</v>
      </c>
      <c r="D1047" s="105" t="s">
        <v>734</v>
      </c>
      <c r="E1047" s="496">
        <v>1</v>
      </c>
      <c r="F1047" s="105" t="s">
        <v>733</v>
      </c>
      <c r="G1047" s="500" t="s">
        <v>873</v>
      </c>
      <c r="H1047" s="105">
        <f>'Справка 7'!C96</f>
        <v>624</v>
      </c>
    </row>
    <row r="1048" spans="1:8" ht="15.75">
      <c r="A1048" s="105" t="str">
        <f t="shared" si="60"/>
        <v>ГИПС АД</v>
      </c>
      <c r="B1048" s="105" t="str">
        <f t="shared" si="61"/>
        <v>815121745</v>
      </c>
      <c r="C1048" s="581">
        <f t="shared" si="62"/>
        <v>43281</v>
      </c>
      <c r="D1048" s="105" t="s">
        <v>736</v>
      </c>
      <c r="E1048" s="496">
        <v>1</v>
      </c>
      <c r="F1048" s="105" t="s">
        <v>735</v>
      </c>
      <c r="G1048" s="500" t="s">
        <v>873</v>
      </c>
      <c r="H1048" s="105">
        <f>'Справка 7'!C97</f>
        <v>6116</v>
      </c>
    </row>
    <row r="1049" spans="1:8" ht="15.75">
      <c r="A1049" s="105" t="str">
        <f t="shared" si="60"/>
        <v>ГИПС АД</v>
      </c>
      <c r="B1049" s="105" t="str">
        <f t="shared" si="61"/>
        <v>815121745</v>
      </c>
      <c r="C1049" s="581">
        <f t="shared" si="62"/>
        <v>43281</v>
      </c>
      <c r="D1049" s="105" t="s">
        <v>738</v>
      </c>
      <c r="E1049" s="496">
        <v>1</v>
      </c>
      <c r="F1049" s="105" t="s">
        <v>691</v>
      </c>
      <c r="G1049" s="500" t="s">
        <v>873</v>
      </c>
      <c r="H1049" s="105">
        <f>'Справка 7'!C98</f>
        <v>42994</v>
      </c>
    </row>
    <row r="1050" spans="1:8" ht="15.75">
      <c r="A1050" s="105" t="str">
        <f t="shared" si="60"/>
        <v>ГИПС АД</v>
      </c>
      <c r="B1050" s="105" t="str">
        <f t="shared" si="61"/>
        <v>815121745</v>
      </c>
      <c r="C1050" s="581">
        <f t="shared" si="62"/>
        <v>43281</v>
      </c>
      <c r="D1050" s="105" t="s">
        <v>740</v>
      </c>
      <c r="E1050" s="496">
        <v>1</v>
      </c>
      <c r="F1050" s="105" t="s">
        <v>739</v>
      </c>
      <c r="G1050" s="500" t="s">
        <v>873</v>
      </c>
      <c r="H1050" s="105">
        <f>'Справка 7'!C99</f>
        <v>67842</v>
      </c>
    </row>
    <row r="1051" spans="1:8" ht="15.75">
      <c r="A1051" s="105" t="str">
        <f t="shared" si="60"/>
        <v>ГИПС АД</v>
      </c>
      <c r="B1051" s="105" t="str">
        <f t="shared" si="61"/>
        <v>815121745</v>
      </c>
      <c r="C1051" s="581">
        <f t="shared" si="62"/>
        <v>43281</v>
      </c>
      <c r="D1051" s="105" t="s">
        <v>663</v>
      </c>
      <c r="E1051" s="496">
        <v>2</v>
      </c>
      <c r="F1051" s="105" t="s">
        <v>662</v>
      </c>
      <c r="G1051" s="500" t="s">
        <v>873</v>
      </c>
      <c r="H1051" s="105">
        <f>'Справка 7'!D54</f>
        <v>0</v>
      </c>
    </row>
    <row r="1052" spans="1:8" ht="15.75">
      <c r="A1052" s="105" t="str">
        <f t="shared" si="60"/>
        <v>ГИПС АД</v>
      </c>
      <c r="B1052" s="105" t="str">
        <f t="shared" si="61"/>
        <v>815121745</v>
      </c>
      <c r="C1052" s="581">
        <f t="shared" si="62"/>
        <v>43281</v>
      </c>
      <c r="D1052" s="105" t="s">
        <v>665</v>
      </c>
      <c r="E1052" s="496">
        <v>2</v>
      </c>
      <c r="F1052" s="105" t="s">
        <v>664</v>
      </c>
      <c r="G1052" s="500" t="s">
        <v>873</v>
      </c>
      <c r="H1052" s="105">
        <f>'Справка 7'!D55</f>
        <v>0</v>
      </c>
    </row>
    <row r="1053" spans="1:8" ht="15.75">
      <c r="A1053" s="105" t="str">
        <f t="shared" si="60"/>
        <v>ГИПС АД</v>
      </c>
      <c r="B1053" s="105" t="str">
        <f t="shared" si="61"/>
        <v>815121745</v>
      </c>
      <c r="C1053" s="581">
        <f t="shared" si="62"/>
        <v>43281</v>
      </c>
      <c r="D1053" s="105" t="s">
        <v>667</v>
      </c>
      <c r="E1053" s="496">
        <v>2</v>
      </c>
      <c r="F1053" s="105" t="s">
        <v>666</v>
      </c>
      <c r="G1053" s="500" t="s">
        <v>873</v>
      </c>
      <c r="H1053" s="105">
        <f>'Справка 7'!D56</f>
        <v>0</v>
      </c>
    </row>
    <row r="1054" spans="1:8" ht="15.75">
      <c r="A1054" s="105" t="str">
        <f t="shared" si="60"/>
        <v>ГИПС АД</v>
      </c>
      <c r="B1054" s="105" t="str">
        <f t="shared" si="61"/>
        <v>815121745</v>
      </c>
      <c r="C1054" s="581">
        <f t="shared" si="62"/>
        <v>43281</v>
      </c>
      <c r="D1054" s="105" t="s">
        <v>668</v>
      </c>
      <c r="E1054" s="496">
        <v>2</v>
      </c>
      <c r="F1054" s="105" t="s">
        <v>651</v>
      </c>
      <c r="G1054" s="500" t="s">
        <v>873</v>
      </c>
      <c r="H1054" s="105">
        <f>'Справка 7'!D57</f>
        <v>0</v>
      </c>
    </row>
    <row r="1055" spans="1:8" ht="15.75">
      <c r="A1055" s="105" t="str">
        <f t="shared" si="60"/>
        <v>ГИПС АД</v>
      </c>
      <c r="B1055" s="105" t="str">
        <f t="shared" si="61"/>
        <v>815121745</v>
      </c>
      <c r="C1055" s="581">
        <f t="shared" si="62"/>
        <v>43281</v>
      </c>
      <c r="D1055" s="105" t="s">
        <v>670</v>
      </c>
      <c r="E1055" s="496">
        <v>2</v>
      </c>
      <c r="F1055" s="105" t="s">
        <v>669</v>
      </c>
      <c r="G1055" s="500" t="s">
        <v>873</v>
      </c>
      <c r="H1055" s="105">
        <f>'Справка 7'!D58</f>
        <v>0</v>
      </c>
    </row>
    <row r="1056" spans="1:8" ht="15.75">
      <c r="A1056" s="105" t="str">
        <f t="shared" si="60"/>
        <v>ГИПС АД</v>
      </c>
      <c r="B1056" s="105" t="str">
        <f t="shared" si="61"/>
        <v>815121745</v>
      </c>
      <c r="C1056" s="581">
        <f t="shared" si="62"/>
        <v>43281</v>
      </c>
      <c r="D1056" s="105" t="s">
        <v>672</v>
      </c>
      <c r="E1056" s="496">
        <v>2</v>
      </c>
      <c r="F1056" s="105" t="s">
        <v>671</v>
      </c>
      <c r="G1056" s="500" t="s">
        <v>873</v>
      </c>
      <c r="H1056" s="105">
        <f>'Справка 7'!D59</f>
        <v>0</v>
      </c>
    </row>
    <row r="1057" spans="1:8" ht="15.75">
      <c r="A1057" s="105" t="str">
        <f t="shared" si="60"/>
        <v>ГИПС АД</v>
      </c>
      <c r="B1057" s="105" t="str">
        <f t="shared" si="61"/>
        <v>815121745</v>
      </c>
      <c r="C1057" s="581">
        <f t="shared" si="62"/>
        <v>43281</v>
      </c>
      <c r="D1057" s="105" t="s">
        <v>674</v>
      </c>
      <c r="E1057" s="496">
        <v>2</v>
      </c>
      <c r="F1057" s="105" t="s">
        <v>673</v>
      </c>
      <c r="G1057" s="500" t="s">
        <v>873</v>
      </c>
      <c r="H1057" s="105">
        <f>'Справка 7'!D60</f>
        <v>0</v>
      </c>
    </row>
    <row r="1058" spans="1:8" ht="15.75">
      <c r="A1058" s="105" t="str">
        <f t="shared" si="60"/>
        <v>ГИПС АД</v>
      </c>
      <c r="B1058" s="105" t="str">
        <f t="shared" si="61"/>
        <v>815121745</v>
      </c>
      <c r="C1058" s="581">
        <f t="shared" si="62"/>
        <v>43281</v>
      </c>
      <c r="D1058" s="105" t="s">
        <v>676</v>
      </c>
      <c r="E1058" s="496">
        <v>2</v>
      </c>
      <c r="F1058" s="105" t="s">
        <v>675</v>
      </c>
      <c r="G1058" s="500" t="s">
        <v>873</v>
      </c>
      <c r="H1058" s="105">
        <f>'Справка 7'!D61</f>
        <v>0</v>
      </c>
    </row>
    <row r="1059" spans="1:8" ht="15.75">
      <c r="A1059" s="105" t="str">
        <f t="shared" si="60"/>
        <v>ГИПС АД</v>
      </c>
      <c r="B1059" s="105" t="str">
        <f t="shared" si="61"/>
        <v>815121745</v>
      </c>
      <c r="C1059" s="581">
        <f t="shared" si="62"/>
        <v>43281</v>
      </c>
      <c r="D1059" s="105" t="s">
        <v>677</v>
      </c>
      <c r="E1059" s="496">
        <v>2</v>
      </c>
      <c r="F1059" s="105" t="s">
        <v>673</v>
      </c>
      <c r="G1059" s="500" t="s">
        <v>873</v>
      </c>
      <c r="H1059" s="105">
        <f>'Справка 7'!D62</f>
        <v>0</v>
      </c>
    </row>
    <row r="1060" spans="1:8" ht="15.75">
      <c r="A1060" s="105" t="str">
        <f t="shared" si="60"/>
        <v>ГИПС АД</v>
      </c>
      <c r="B1060" s="105" t="str">
        <f t="shared" si="61"/>
        <v>815121745</v>
      </c>
      <c r="C1060" s="581">
        <f t="shared" si="62"/>
        <v>43281</v>
      </c>
      <c r="D1060" s="105" t="s">
        <v>678</v>
      </c>
      <c r="E1060" s="496">
        <v>2</v>
      </c>
      <c r="F1060" s="105" t="s">
        <v>139</v>
      </c>
      <c r="G1060" s="500" t="s">
        <v>873</v>
      </c>
      <c r="H1060" s="105">
        <f>'Справка 7'!D63</f>
        <v>0</v>
      </c>
    </row>
    <row r="1061" spans="1:8" ht="15.75">
      <c r="A1061" s="105" t="str">
        <f t="shared" si="60"/>
        <v>ГИПС АД</v>
      </c>
      <c r="B1061" s="105" t="str">
        <f t="shared" si="61"/>
        <v>815121745</v>
      </c>
      <c r="C1061" s="581">
        <f t="shared" si="62"/>
        <v>43281</v>
      </c>
      <c r="D1061" s="105" t="s">
        <v>679</v>
      </c>
      <c r="E1061" s="496">
        <v>2</v>
      </c>
      <c r="F1061" s="105" t="s">
        <v>142</v>
      </c>
      <c r="G1061" s="500" t="s">
        <v>873</v>
      </c>
      <c r="H1061" s="105">
        <f>'Справка 7'!D64</f>
        <v>0</v>
      </c>
    </row>
    <row r="1062" spans="1:8" ht="15.75">
      <c r="A1062" s="105" t="str">
        <f t="shared" si="60"/>
        <v>ГИПС АД</v>
      </c>
      <c r="B1062" s="105" t="str">
        <f t="shared" si="61"/>
        <v>815121745</v>
      </c>
      <c r="C1062" s="581">
        <f t="shared" si="62"/>
        <v>43281</v>
      </c>
      <c r="D1062" s="105" t="s">
        <v>681</v>
      </c>
      <c r="E1062" s="496">
        <v>2</v>
      </c>
      <c r="F1062" s="105" t="s">
        <v>680</v>
      </c>
      <c r="G1062" s="500" t="s">
        <v>873</v>
      </c>
      <c r="H1062" s="105">
        <f>'Справка 7'!D65</f>
        <v>0</v>
      </c>
    </row>
    <row r="1063" spans="1:8" ht="15.75">
      <c r="A1063" s="105" t="str">
        <f t="shared" si="60"/>
        <v>ГИПС АД</v>
      </c>
      <c r="B1063" s="105" t="str">
        <f t="shared" si="61"/>
        <v>815121745</v>
      </c>
      <c r="C1063" s="581">
        <f t="shared" si="62"/>
        <v>43281</v>
      </c>
      <c r="D1063" s="105" t="s">
        <v>683</v>
      </c>
      <c r="E1063" s="496">
        <v>2</v>
      </c>
      <c r="F1063" s="105" t="s">
        <v>682</v>
      </c>
      <c r="G1063" s="500" t="s">
        <v>873</v>
      </c>
      <c r="H1063" s="105">
        <f>'Справка 7'!D66</f>
        <v>0</v>
      </c>
    </row>
    <row r="1064" spans="1:8" ht="15.75">
      <c r="A1064" s="105" t="str">
        <f t="shared" si="60"/>
        <v>ГИПС АД</v>
      </c>
      <c r="B1064" s="105" t="str">
        <f t="shared" si="61"/>
        <v>815121745</v>
      </c>
      <c r="C1064" s="581">
        <f t="shared" si="62"/>
        <v>43281</v>
      </c>
      <c r="D1064" s="105" t="s">
        <v>685</v>
      </c>
      <c r="E1064" s="496">
        <v>2</v>
      </c>
      <c r="F1064" s="105" t="s">
        <v>684</v>
      </c>
      <c r="G1064" s="500" t="s">
        <v>873</v>
      </c>
      <c r="H1064" s="105">
        <f>'Справка 7'!D67</f>
        <v>0</v>
      </c>
    </row>
    <row r="1065" spans="1:8" ht="15.75">
      <c r="A1065" s="105" t="str">
        <f t="shared" si="60"/>
        <v>ГИПС АД</v>
      </c>
      <c r="B1065" s="105" t="str">
        <f t="shared" si="61"/>
        <v>815121745</v>
      </c>
      <c r="C1065" s="581">
        <f t="shared" si="62"/>
        <v>43281</v>
      </c>
      <c r="D1065" s="105" t="s">
        <v>687</v>
      </c>
      <c r="E1065" s="496">
        <v>2</v>
      </c>
      <c r="F1065" s="105" t="s">
        <v>661</v>
      </c>
      <c r="G1065" s="500" t="s">
        <v>873</v>
      </c>
      <c r="H1065" s="105">
        <f>'Справка 7'!D68</f>
        <v>0</v>
      </c>
    </row>
    <row r="1066" spans="1:8" ht="15.75">
      <c r="A1066" s="105" t="str">
        <f t="shared" si="60"/>
        <v>ГИПС АД</v>
      </c>
      <c r="B1066" s="105" t="str">
        <f t="shared" si="61"/>
        <v>815121745</v>
      </c>
      <c r="C1066" s="581">
        <f t="shared" si="62"/>
        <v>43281</v>
      </c>
      <c r="D1066" s="105" t="s">
        <v>690</v>
      </c>
      <c r="E1066" s="496">
        <v>2</v>
      </c>
      <c r="F1066" s="105" t="s">
        <v>874</v>
      </c>
      <c r="G1066" s="500" t="s">
        <v>873</v>
      </c>
      <c r="H1066" s="105">
        <f>'Справка 7'!D70</f>
        <v>0</v>
      </c>
    </row>
    <row r="1067" spans="1:8" ht="15.75">
      <c r="A1067" s="105" t="str">
        <f t="shared" si="60"/>
        <v>ГИПС АД</v>
      </c>
      <c r="B1067" s="105" t="str">
        <f t="shared" si="61"/>
        <v>815121745</v>
      </c>
      <c r="C1067" s="581">
        <f t="shared" si="62"/>
        <v>43281</v>
      </c>
      <c r="D1067" s="105" t="s">
        <v>692</v>
      </c>
      <c r="E1067" s="496">
        <v>2</v>
      </c>
      <c r="F1067" s="105" t="s">
        <v>662</v>
      </c>
      <c r="G1067" s="500" t="s">
        <v>873</v>
      </c>
      <c r="H1067" s="105">
        <f>'Справка 7'!D73</f>
        <v>0</v>
      </c>
    </row>
    <row r="1068" spans="1:8" ht="15.75">
      <c r="A1068" s="105" t="str">
        <f t="shared" si="60"/>
        <v>ГИПС АД</v>
      </c>
      <c r="B1068" s="105" t="str">
        <f t="shared" si="61"/>
        <v>815121745</v>
      </c>
      <c r="C1068" s="581">
        <f t="shared" si="62"/>
        <v>43281</v>
      </c>
      <c r="D1068" s="105" t="s">
        <v>694</v>
      </c>
      <c r="E1068" s="496">
        <v>2</v>
      </c>
      <c r="F1068" s="105" t="s">
        <v>693</v>
      </c>
      <c r="G1068" s="500" t="s">
        <v>873</v>
      </c>
      <c r="H1068" s="105">
        <f>'Справка 7'!D74</f>
        <v>0</v>
      </c>
    </row>
    <row r="1069" spans="1:8" ht="15.75">
      <c r="A1069" s="105" t="str">
        <f t="shared" si="60"/>
        <v>ГИПС АД</v>
      </c>
      <c r="B1069" s="105" t="str">
        <f t="shared" si="61"/>
        <v>815121745</v>
      </c>
      <c r="C1069" s="581">
        <f t="shared" si="62"/>
        <v>43281</v>
      </c>
      <c r="D1069" s="105" t="s">
        <v>696</v>
      </c>
      <c r="E1069" s="496">
        <v>2</v>
      </c>
      <c r="F1069" s="105" t="s">
        <v>695</v>
      </c>
      <c r="G1069" s="500" t="s">
        <v>873</v>
      </c>
      <c r="H1069" s="105">
        <f>'Справка 7'!D75</f>
        <v>0</v>
      </c>
    </row>
    <row r="1070" spans="1:8" ht="15.75">
      <c r="A1070" s="105" t="str">
        <f t="shared" si="60"/>
        <v>ГИПС АД</v>
      </c>
      <c r="B1070" s="105" t="str">
        <f t="shared" si="61"/>
        <v>815121745</v>
      </c>
      <c r="C1070" s="581">
        <f t="shared" si="62"/>
        <v>43281</v>
      </c>
      <c r="D1070" s="105" t="s">
        <v>698</v>
      </c>
      <c r="E1070" s="496">
        <v>2</v>
      </c>
      <c r="F1070" s="105" t="s">
        <v>697</v>
      </c>
      <c r="G1070" s="500" t="s">
        <v>873</v>
      </c>
      <c r="H1070" s="105">
        <f>'Справка 7'!D76</f>
        <v>0</v>
      </c>
    </row>
    <row r="1071" spans="1:8" ht="15.75">
      <c r="A1071" s="105" t="str">
        <f t="shared" si="60"/>
        <v>ГИПС АД</v>
      </c>
      <c r="B1071" s="105" t="str">
        <f t="shared" si="61"/>
        <v>815121745</v>
      </c>
      <c r="C1071" s="581">
        <f t="shared" si="62"/>
        <v>43281</v>
      </c>
      <c r="D1071" s="105" t="s">
        <v>699</v>
      </c>
      <c r="E1071" s="496">
        <v>2</v>
      </c>
      <c r="F1071" s="105" t="s">
        <v>669</v>
      </c>
      <c r="G1071" s="500" t="s">
        <v>873</v>
      </c>
      <c r="H1071" s="105">
        <f>'Справка 7'!D77</f>
        <v>0</v>
      </c>
    </row>
    <row r="1072" spans="1:8" ht="15.75">
      <c r="A1072" s="105" t="str">
        <f t="shared" si="60"/>
        <v>ГИПС АД</v>
      </c>
      <c r="B1072" s="105" t="str">
        <f t="shared" si="61"/>
        <v>815121745</v>
      </c>
      <c r="C1072" s="581">
        <f t="shared" si="62"/>
        <v>43281</v>
      </c>
      <c r="D1072" s="105" t="s">
        <v>701</v>
      </c>
      <c r="E1072" s="496">
        <v>2</v>
      </c>
      <c r="F1072" s="105" t="s">
        <v>700</v>
      </c>
      <c r="G1072" s="500" t="s">
        <v>873</v>
      </c>
      <c r="H1072" s="105">
        <f>'Справка 7'!D78</f>
        <v>0</v>
      </c>
    </row>
    <row r="1073" spans="1:8" ht="15.75">
      <c r="A1073" s="105" t="str">
        <f t="shared" si="60"/>
        <v>ГИПС АД</v>
      </c>
      <c r="B1073" s="105" t="str">
        <f t="shared" si="61"/>
        <v>815121745</v>
      </c>
      <c r="C1073" s="581">
        <f t="shared" si="62"/>
        <v>43281</v>
      </c>
      <c r="D1073" s="105" t="s">
        <v>703</v>
      </c>
      <c r="E1073" s="496">
        <v>2</v>
      </c>
      <c r="F1073" s="105" t="s">
        <v>702</v>
      </c>
      <c r="G1073" s="500" t="s">
        <v>873</v>
      </c>
      <c r="H1073" s="105">
        <f>'Справка 7'!D79</f>
        <v>0</v>
      </c>
    </row>
    <row r="1074" spans="1:8" ht="15.75">
      <c r="A1074" s="105" t="str">
        <f t="shared" si="60"/>
        <v>ГИПС АД</v>
      </c>
      <c r="B1074" s="105" t="str">
        <f t="shared" si="61"/>
        <v>815121745</v>
      </c>
      <c r="C1074" s="581">
        <f t="shared" si="62"/>
        <v>43281</v>
      </c>
      <c r="D1074" s="105" t="s">
        <v>705</v>
      </c>
      <c r="E1074" s="496">
        <v>2</v>
      </c>
      <c r="F1074" s="105" t="s">
        <v>704</v>
      </c>
      <c r="G1074" s="500" t="s">
        <v>873</v>
      </c>
      <c r="H1074" s="105">
        <f>'Справка 7'!D80</f>
        <v>0</v>
      </c>
    </row>
    <row r="1075" spans="1:8" ht="15.75">
      <c r="A1075" s="105" t="str">
        <f t="shared" si="60"/>
        <v>ГИПС АД</v>
      </c>
      <c r="B1075" s="105" t="str">
        <f t="shared" si="61"/>
        <v>815121745</v>
      </c>
      <c r="C1075" s="581">
        <f t="shared" si="62"/>
        <v>43281</v>
      </c>
      <c r="D1075" s="105" t="s">
        <v>706</v>
      </c>
      <c r="E1075" s="496">
        <v>2</v>
      </c>
      <c r="F1075" s="105" t="s">
        <v>673</v>
      </c>
      <c r="G1075" s="500" t="s">
        <v>873</v>
      </c>
      <c r="H1075" s="105">
        <f>'Справка 7'!D81</f>
        <v>0</v>
      </c>
    </row>
    <row r="1076" spans="1:8" ht="15.75">
      <c r="A1076" s="105" t="str">
        <f t="shared" si="60"/>
        <v>ГИПС АД</v>
      </c>
      <c r="B1076" s="105" t="str">
        <f t="shared" si="61"/>
        <v>815121745</v>
      </c>
      <c r="C1076" s="581">
        <f t="shared" si="62"/>
        <v>43281</v>
      </c>
      <c r="D1076" s="105" t="s">
        <v>708</v>
      </c>
      <c r="E1076" s="496">
        <v>2</v>
      </c>
      <c r="F1076" s="105" t="s">
        <v>707</v>
      </c>
      <c r="G1076" s="500" t="s">
        <v>873</v>
      </c>
      <c r="H1076" s="105">
        <f>'Справка 7'!D82</f>
        <v>34562</v>
      </c>
    </row>
    <row r="1077" spans="1:8" ht="15.75">
      <c r="A1077" s="105" t="str">
        <f t="shared" si="60"/>
        <v>ГИПС АД</v>
      </c>
      <c r="B1077" s="105" t="str">
        <f t="shared" si="61"/>
        <v>815121745</v>
      </c>
      <c r="C1077" s="581">
        <f t="shared" si="62"/>
        <v>43281</v>
      </c>
      <c r="D1077" s="105" t="s">
        <v>710</v>
      </c>
      <c r="E1077" s="496">
        <v>2</v>
      </c>
      <c r="F1077" s="105" t="s">
        <v>709</v>
      </c>
      <c r="G1077" s="500" t="s">
        <v>873</v>
      </c>
      <c r="H1077" s="105">
        <f>'Справка 7'!D83</f>
        <v>0</v>
      </c>
    </row>
    <row r="1078" spans="1:8" ht="15.75">
      <c r="A1078" s="105" t="str">
        <f t="shared" si="60"/>
        <v>ГИПС АД</v>
      </c>
      <c r="B1078" s="105" t="str">
        <f t="shared" si="61"/>
        <v>815121745</v>
      </c>
      <c r="C1078" s="581">
        <f t="shared" si="62"/>
        <v>43281</v>
      </c>
      <c r="D1078" s="105" t="s">
        <v>712</v>
      </c>
      <c r="E1078" s="496">
        <v>2</v>
      </c>
      <c r="F1078" s="105" t="s">
        <v>711</v>
      </c>
      <c r="G1078" s="500" t="s">
        <v>873</v>
      </c>
      <c r="H1078" s="105">
        <f>'Справка 7'!D84</f>
        <v>0</v>
      </c>
    </row>
    <row r="1079" spans="1:8" ht="15.75">
      <c r="A1079" s="105" t="str">
        <f t="shared" si="60"/>
        <v>ГИПС АД</v>
      </c>
      <c r="B1079" s="105" t="str">
        <f t="shared" si="61"/>
        <v>815121745</v>
      </c>
      <c r="C1079" s="581">
        <f t="shared" si="62"/>
        <v>43281</v>
      </c>
      <c r="D1079" s="105" t="s">
        <v>714</v>
      </c>
      <c r="E1079" s="496">
        <v>2</v>
      </c>
      <c r="F1079" s="105" t="s">
        <v>713</v>
      </c>
      <c r="G1079" s="500" t="s">
        <v>873</v>
      </c>
      <c r="H1079" s="105">
        <f>'Справка 7'!D85</f>
        <v>34562</v>
      </c>
    </row>
    <row r="1080" spans="1:8" ht="15.75">
      <c r="A1080" s="105" t="str">
        <f t="shared" si="60"/>
        <v>ГИПС АД</v>
      </c>
      <c r="B1080" s="105" t="str">
        <f t="shared" si="61"/>
        <v>815121745</v>
      </c>
      <c r="C1080" s="581">
        <f t="shared" si="62"/>
        <v>43281</v>
      </c>
      <c r="D1080" s="105" t="s">
        <v>716</v>
      </c>
      <c r="E1080" s="496">
        <v>2</v>
      </c>
      <c r="F1080" s="105" t="s">
        <v>715</v>
      </c>
      <c r="G1080" s="500" t="s">
        <v>873</v>
      </c>
      <c r="H1080" s="105">
        <f>'Справка 7'!D86</f>
        <v>0</v>
      </c>
    </row>
    <row r="1081" spans="1:8" ht="15.75">
      <c r="A1081" s="105" t="str">
        <f t="shared" si="60"/>
        <v>ГИПС АД</v>
      </c>
      <c r="B1081" s="105" t="str">
        <f t="shared" si="61"/>
        <v>815121745</v>
      </c>
      <c r="C1081" s="581">
        <f t="shared" si="62"/>
        <v>43281</v>
      </c>
      <c r="D1081" s="105" t="s">
        <v>718</v>
      </c>
      <c r="E1081" s="496">
        <v>2</v>
      </c>
      <c r="F1081" s="105" t="s">
        <v>717</v>
      </c>
      <c r="G1081" s="500" t="s">
        <v>873</v>
      </c>
      <c r="H1081" s="105">
        <f>'Справка 7'!D87</f>
        <v>2316</v>
      </c>
    </row>
    <row r="1082" spans="1:8" ht="15.75">
      <c r="A1082" s="105" t="str">
        <f t="shared" si="60"/>
        <v>ГИПС АД</v>
      </c>
      <c r="B1082" s="105" t="str">
        <f t="shared" si="61"/>
        <v>815121745</v>
      </c>
      <c r="C1082" s="581">
        <f t="shared" si="62"/>
        <v>43281</v>
      </c>
      <c r="D1082" s="105" t="s">
        <v>720</v>
      </c>
      <c r="E1082" s="496">
        <v>2</v>
      </c>
      <c r="F1082" s="105" t="s">
        <v>719</v>
      </c>
      <c r="G1082" s="500" t="s">
        <v>873</v>
      </c>
      <c r="H1082" s="105">
        <f>'Справка 7'!D88</f>
        <v>0</v>
      </c>
    </row>
    <row r="1083" spans="1:8" ht="15.75">
      <c r="A1083" s="105" t="str">
        <f t="shared" si="60"/>
        <v>ГИПС АД</v>
      </c>
      <c r="B1083" s="105" t="str">
        <f t="shared" si="61"/>
        <v>815121745</v>
      </c>
      <c r="C1083" s="581">
        <f t="shared" si="62"/>
        <v>43281</v>
      </c>
      <c r="D1083" s="105" t="s">
        <v>722</v>
      </c>
      <c r="E1083" s="496">
        <v>2</v>
      </c>
      <c r="F1083" s="105" t="s">
        <v>721</v>
      </c>
      <c r="G1083" s="500" t="s">
        <v>873</v>
      </c>
      <c r="H1083" s="105">
        <f>'Справка 7'!D89</f>
        <v>618</v>
      </c>
    </row>
    <row r="1084" spans="1:8" ht="15.75">
      <c r="A1084" s="105" t="str">
        <f t="shared" si="60"/>
        <v>ГИПС АД</v>
      </c>
      <c r="B1084" s="105" t="str">
        <f t="shared" si="61"/>
        <v>815121745</v>
      </c>
      <c r="C1084" s="581">
        <f t="shared" si="62"/>
        <v>43281</v>
      </c>
      <c r="D1084" s="105" t="s">
        <v>724</v>
      </c>
      <c r="E1084" s="496">
        <v>2</v>
      </c>
      <c r="F1084" s="105" t="s">
        <v>723</v>
      </c>
      <c r="G1084" s="500" t="s">
        <v>873</v>
      </c>
      <c r="H1084" s="105">
        <f>'Справка 7'!D90</f>
        <v>0</v>
      </c>
    </row>
    <row r="1085" spans="1:8" ht="15.75">
      <c r="A1085" s="105" t="str">
        <f t="shared" si="60"/>
        <v>ГИПС АД</v>
      </c>
      <c r="B1085" s="105" t="str">
        <f t="shared" si="61"/>
        <v>815121745</v>
      </c>
      <c r="C1085" s="581">
        <f t="shared" si="62"/>
        <v>43281</v>
      </c>
      <c r="D1085" s="105" t="s">
        <v>726</v>
      </c>
      <c r="E1085" s="496">
        <v>2</v>
      </c>
      <c r="F1085" s="105" t="s">
        <v>725</v>
      </c>
      <c r="G1085" s="500" t="s">
        <v>873</v>
      </c>
      <c r="H1085" s="105">
        <f>'Справка 7'!D91</f>
        <v>179</v>
      </c>
    </row>
    <row r="1086" spans="1:8" ht="15.75">
      <c r="A1086" s="105" t="str">
        <f t="shared" si="60"/>
        <v>ГИПС АД</v>
      </c>
      <c r="B1086" s="105" t="str">
        <f t="shared" si="61"/>
        <v>815121745</v>
      </c>
      <c r="C1086" s="581">
        <f t="shared" si="62"/>
        <v>43281</v>
      </c>
      <c r="D1086" s="105" t="s">
        <v>728</v>
      </c>
      <c r="E1086" s="496">
        <v>2</v>
      </c>
      <c r="F1086" s="105" t="s">
        <v>727</v>
      </c>
      <c r="G1086" s="500" t="s">
        <v>873</v>
      </c>
      <c r="H1086" s="105">
        <f>'Справка 7'!D92</f>
        <v>895</v>
      </c>
    </row>
    <row r="1087" spans="1:8" ht="15.75">
      <c r="A1087" s="105" t="str">
        <f t="shared" si="60"/>
        <v>ГИПС АД</v>
      </c>
      <c r="B1087" s="105" t="str">
        <f t="shared" si="61"/>
        <v>815121745</v>
      </c>
      <c r="C1087" s="581">
        <f t="shared" si="62"/>
        <v>43281</v>
      </c>
      <c r="D1087" s="105" t="s">
        <v>730</v>
      </c>
      <c r="E1087" s="496">
        <v>2</v>
      </c>
      <c r="F1087" s="105" t="s">
        <v>729</v>
      </c>
      <c r="G1087" s="500" t="s">
        <v>873</v>
      </c>
      <c r="H1087" s="105">
        <f>'Справка 7'!D93</f>
        <v>0</v>
      </c>
    </row>
    <row r="1088" spans="1:8" ht="15.75">
      <c r="A1088" s="105" t="str">
        <f t="shared" si="60"/>
        <v>ГИПС АД</v>
      </c>
      <c r="B1088" s="105" t="str">
        <f t="shared" si="61"/>
        <v>815121745</v>
      </c>
      <c r="C1088" s="581">
        <f t="shared" si="62"/>
        <v>43281</v>
      </c>
      <c r="D1088" s="105" t="s">
        <v>731</v>
      </c>
      <c r="E1088" s="496">
        <v>2</v>
      </c>
      <c r="F1088" s="105" t="s">
        <v>637</v>
      </c>
      <c r="G1088" s="500" t="s">
        <v>873</v>
      </c>
      <c r="H1088" s="105">
        <f>'Справка 7'!D94</f>
        <v>579</v>
      </c>
    </row>
    <row r="1089" spans="1:8" ht="15.75">
      <c r="A1089" s="105" t="str">
        <f t="shared" si="60"/>
        <v>ГИПС АД</v>
      </c>
      <c r="B1089" s="105" t="str">
        <f t="shared" si="61"/>
        <v>815121745</v>
      </c>
      <c r="C1089" s="581">
        <f t="shared" si="62"/>
        <v>43281</v>
      </c>
      <c r="D1089" s="105" t="s">
        <v>732</v>
      </c>
      <c r="E1089" s="496">
        <v>2</v>
      </c>
      <c r="F1089" s="105" t="s">
        <v>641</v>
      </c>
      <c r="G1089" s="500" t="s">
        <v>873</v>
      </c>
      <c r="H1089" s="105">
        <f>'Справка 7'!D95</f>
        <v>316</v>
      </c>
    </row>
    <row r="1090" spans="1:8" ht="15.75">
      <c r="A1090" s="105" t="str">
        <f t="shared" si="60"/>
        <v>ГИПС АД</v>
      </c>
      <c r="B1090" s="105" t="str">
        <f t="shared" si="61"/>
        <v>815121745</v>
      </c>
      <c r="C1090" s="581">
        <f t="shared" si="62"/>
        <v>43281</v>
      </c>
      <c r="D1090" s="105" t="s">
        <v>734</v>
      </c>
      <c r="E1090" s="496">
        <v>2</v>
      </c>
      <c r="F1090" s="105" t="s">
        <v>733</v>
      </c>
      <c r="G1090" s="500" t="s">
        <v>873</v>
      </c>
      <c r="H1090" s="105">
        <f>'Справка 7'!D96</f>
        <v>624</v>
      </c>
    </row>
    <row r="1091" spans="1:8" ht="15.75">
      <c r="A1091" s="105" t="str">
        <f t="shared" si="60"/>
        <v>ГИПС АД</v>
      </c>
      <c r="B1091" s="105" t="str">
        <f t="shared" si="61"/>
        <v>815121745</v>
      </c>
      <c r="C1091" s="581">
        <f t="shared" si="62"/>
        <v>43281</v>
      </c>
      <c r="D1091" s="105" t="s">
        <v>736</v>
      </c>
      <c r="E1091" s="496">
        <v>2</v>
      </c>
      <c r="F1091" s="105" t="s">
        <v>735</v>
      </c>
      <c r="G1091" s="500" t="s">
        <v>873</v>
      </c>
      <c r="H1091" s="105">
        <f>'Справка 7'!D97</f>
        <v>6116</v>
      </c>
    </row>
    <row r="1092" spans="1:8" ht="15.75">
      <c r="A1092" s="105" t="str">
        <f t="shared" si="60"/>
        <v>ГИПС АД</v>
      </c>
      <c r="B1092" s="105" t="str">
        <f t="shared" si="61"/>
        <v>815121745</v>
      </c>
      <c r="C1092" s="581">
        <f t="shared" si="62"/>
        <v>43281</v>
      </c>
      <c r="D1092" s="105" t="s">
        <v>738</v>
      </c>
      <c r="E1092" s="496">
        <v>2</v>
      </c>
      <c r="F1092" s="105" t="s">
        <v>691</v>
      </c>
      <c r="G1092" s="500" t="s">
        <v>873</v>
      </c>
      <c r="H1092" s="105">
        <f>'Справка 7'!D98</f>
        <v>42994</v>
      </c>
    </row>
    <row r="1093" spans="1:8" ht="15.75">
      <c r="A1093" s="105" t="str">
        <f t="shared" si="60"/>
        <v>ГИПС АД</v>
      </c>
      <c r="B1093" s="105" t="str">
        <f t="shared" si="61"/>
        <v>815121745</v>
      </c>
      <c r="C1093" s="581">
        <f t="shared" si="62"/>
        <v>43281</v>
      </c>
      <c r="D1093" s="105" t="s">
        <v>740</v>
      </c>
      <c r="E1093" s="496">
        <v>2</v>
      </c>
      <c r="F1093" s="105" t="s">
        <v>739</v>
      </c>
      <c r="G1093" s="500" t="s">
        <v>873</v>
      </c>
      <c r="H1093" s="105">
        <f>'Справка 7'!D99</f>
        <v>42994</v>
      </c>
    </row>
    <row r="1094" spans="1:8" ht="15.75">
      <c r="A1094" s="105" t="str">
        <f t="shared" si="60"/>
        <v>ГИПС АД</v>
      </c>
      <c r="B1094" s="105" t="str">
        <f t="shared" si="61"/>
        <v>815121745</v>
      </c>
      <c r="C1094" s="581">
        <f t="shared" si="62"/>
        <v>43281</v>
      </c>
      <c r="D1094" s="105" t="s">
        <v>663</v>
      </c>
      <c r="E1094" s="496">
        <v>3</v>
      </c>
      <c r="F1094" s="105" t="s">
        <v>662</v>
      </c>
      <c r="G1094" s="500" t="s">
        <v>873</v>
      </c>
      <c r="H1094" s="105">
        <f>'Справка 7'!E54</f>
        <v>0</v>
      </c>
    </row>
    <row r="1095" spans="1:8" ht="15.75">
      <c r="A1095" s="105" t="str">
        <f t="shared" si="60"/>
        <v>ГИПС АД</v>
      </c>
      <c r="B1095" s="105" t="str">
        <f t="shared" si="61"/>
        <v>815121745</v>
      </c>
      <c r="C1095" s="581">
        <f t="shared" si="62"/>
        <v>43281</v>
      </c>
      <c r="D1095" s="105" t="s">
        <v>665</v>
      </c>
      <c r="E1095" s="496">
        <v>3</v>
      </c>
      <c r="F1095" s="105" t="s">
        <v>664</v>
      </c>
      <c r="G1095" s="500" t="s">
        <v>873</v>
      </c>
      <c r="H1095" s="105">
        <f>'Справка 7'!E55</f>
        <v>0</v>
      </c>
    </row>
    <row r="1096" spans="1:8" ht="15.75">
      <c r="A1096" s="105" t="str">
        <f t="shared" si="60"/>
        <v>ГИПС АД</v>
      </c>
      <c r="B1096" s="105" t="str">
        <f t="shared" si="61"/>
        <v>815121745</v>
      </c>
      <c r="C1096" s="581">
        <f t="shared" si="62"/>
        <v>43281</v>
      </c>
      <c r="D1096" s="105" t="s">
        <v>667</v>
      </c>
      <c r="E1096" s="496">
        <v>3</v>
      </c>
      <c r="F1096" s="105" t="s">
        <v>666</v>
      </c>
      <c r="G1096" s="500" t="s">
        <v>873</v>
      </c>
      <c r="H1096" s="105">
        <f>'Справка 7'!E56</f>
        <v>0</v>
      </c>
    </row>
    <row r="1097" spans="1:8" ht="15.75">
      <c r="A1097" s="105" t="str">
        <f t="shared" si="60"/>
        <v>ГИПС АД</v>
      </c>
      <c r="B1097" s="105" t="str">
        <f t="shared" si="61"/>
        <v>815121745</v>
      </c>
      <c r="C1097" s="581">
        <f t="shared" si="62"/>
        <v>43281</v>
      </c>
      <c r="D1097" s="105" t="s">
        <v>668</v>
      </c>
      <c r="E1097" s="496">
        <v>3</v>
      </c>
      <c r="F1097" s="105" t="s">
        <v>651</v>
      </c>
      <c r="G1097" s="500" t="s">
        <v>873</v>
      </c>
      <c r="H1097" s="105">
        <f>'Справка 7'!E57</f>
        <v>0</v>
      </c>
    </row>
    <row r="1098" spans="1:8" ht="15.75">
      <c r="A1098" s="105" t="str">
        <f t="shared" si="60"/>
        <v>ГИПС АД</v>
      </c>
      <c r="B1098" s="105" t="str">
        <f t="shared" si="61"/>
        <v>815121745</v>
      </c>
      <c r="C1098" s="581">
        <f t="shared" si="62"/>
        <v>43281</v>
      </c>
      <c r="D1098" s="105" t="s">
        <v>670</v>
      </c>
      <c r="E1098" s="496">
        <v>3</v>
      </c>
      <c r="F1098" s="105" t="s">
        <v>669</v>
      </c>
      <c r="G1098" s="500" t="s">
        <v>873</v>
      </c>
      <c r="H1098" s="105">
        <f>'Справка 7'!E58</f>
        <v>0</v>
      </c>
    </row>
    <row r="1099" spans="1:8" ht="15.75">
      <c r="A1099" s="105" t="str">
        <f t="shared" si="60"/>
        <v>ГИПС АД</v>
      </c>
      <c r="B1099" s="105" t="str">
        <f t="shared" si="61"/>
        <v>815121745</v>
      </c>
      <c r="C1099" s="581">
        <f t="shared" si="62"/>
        <v>43281</v>
      </c>
      <c r="D1099" s="105" t="s">
        <v>672</v>
      </c>
      <c r="E1099" s="496">
        <v>3</v>
      </c>
      <c r="F1099" s="105" t="s">
        <v>671</v>
      </c>
      <c r="G1099" s="500" t="s">
        <v>873</v>
      </c>
      <c r="H1099" s="105">
        <f>'Справка 7'!E59</f>
        <v>0</v>
      </c>
    </row>
    <row r="1100" spans="1:8" ht="15.75">
      <c r="A1100" s="105" t="str">
        <f t="shared" si="60"/>
        <v>ГИПС АД</v>
      </c>
      <c r="B1100" s="105" t="str">
        <f t="shared" si="61"/>
        <v>815121745</v>
      </c>
      <c r="C1100" s="581">
        <f t="shared" si="62"/>
        <v>43281</v>
      </c>
      <c r="D1100" s="105" t="s">
        <v>674</v>
      </c>
      <c r="E1100" s="496">
        <v>3</v>
      </c>
      <c r="F1100" s="105" t="s">
        <v>673</v>
      </c>
      <c r="G1100" s="500" t="s">
        <v>873</v>
      </c>
      <c r="H1100" s="105">
        <f>'Справка 7'!E60</f>
        <v>0</v>
      </c>
    </row>
    <row r="1101" spans="1:8" ht="15.75">
      <c r="A1101" s="105" t="str">
        <f t="shared" si="60"/>
        <v>ГИПС АД</v>
      </c>
      <c r="B1101" s="105" t="str">
        <f t="shared" si="61"/>
        <v>815121745</v>
      </c>
      <c r="C1101" s="581">
        <f t="shared" si="62"/>
        <v>43281</v>
      </c>
      <c r="D1101" s="105" t="s">
        <v>676</v>
      </c>
      <c r="E1101" s="496">
        <v>3</v>
      </c>
      <c r="F1101" s="105" t="s">
        <v>675</v>
      </c>
      <c r="G1101" s="500" t="s">
        <v>873</v>
      </c>
      <c r="H1101" s="105">
        <f>'Справка 7'!E61</f>
        <v>0</v>
      </c>
    </row>
    <row r="1102" spans="1:8" ht="15.75">
      <c r="A1102" s="105" t="str">
        <f t="shared" si="60"/>
        <v>ГИПС АД</v>
      </c>
      <c r="B1102" s="105" t="str">
        <f t="shared" si="61"/>
        <v>815121745</v>
      </c>
      <c r="C1102" s="581">
        <f t="shared" si="62"/>
        <v>43281</v>
      </c>
      <c r="D1102" s="105" t="s">
        <v>677</v>
      </c>
      <c r="E1102" s="496">
        <v>3</v>
      </c>
      <c r="F1102" s="105" t="s">
        <v>673</v>
      </c>
      <c r="G1102" s="500" t="s">
        <v>873</v>
      </c>
      <c r="H1102" s="105">
        <f>'Справка 7'!E62</f>
        <v>0</v>
      </c>
    </row>
    <row r="1103" spans="1:8" ht="15.75">
      <c r="A1103" s="105" t="str">
        <f t="shared" si="60"/>
        <v>ГИПС АД</v>
      </c>
      <c r="B1103" s="105" t="str">
        <f t="shared" si="61"/>
        <v>815121745</v>
      </c>
      <c r="C1103" s="581">
        <f t="shared" si="62"/>
        <v>43281</v>
      </c>
      <c r="D1103" s="105" t="s">
        <v>678</v>
      </c>
      <c r="E1103" s="496">
        <v>3</v>
      </c>
      <c r="F1103" s="105" t="s">
        <v>139</v>
      </c>
      <c r="G1103" s="500" t="s">
        <v>873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ГИПС АД</v>
      </c>
      <c r="B1104" s="105" t="str">
        <f aca="true" t="shared" si="64" ref="B1104:B1167">pdeBulstat</f>
        <v>815121745</v>
      </c>
      <c r="C1104" s="581">
        <f aca="true" t="shared" si="65" ref="C1104:C1167">endDate</f>
        <v>43281</v>
      </c>
      <c r="D1104" s="105" t="s">
        <v>679</v>
      </c>
      <c r="E1104" s="496">
        <v>3</v>
      </c>
      <c r="F1104" s="105" t="s">
        <v>142</v>
      </c>
      <c r="G1104" s="500" t="s">
        <v>873</v>
      </c>
      <c r="H1104" s="105">
        <f>'Справка 7'!E64</f>
        <v>0</v>
      </c>
    </row>
    <row r="1105" spans="1:8" ht="15.75">
      <c r="A1105" s="105" t="str">
        <f t="shared" si="63"/>
        <v>ГИПС АД</v>
      </c>
      <c r="B1105" s="105" t="str">
        <f t="shared" si="64"/>
        <v>815121745</v>
      </c>
      <c r="C1105" s="581">
        <f t="shared" si="65"/>
        <v>43281</v>
      </c>
      <c r="D1105" s="105" t="s">
        <v>681</v>
      </c>
      <c r="E1105" s="496">
        <v>3</v>
      </c>
      <c r="F1105" s="105" t="s">
        <v>680</v>
      </c>
      <c r="G1105" s="500" t="s">
        <v>873</v>
      </c>
      <c r="H1105" s="105">
        <f>'Справка 7'!E65</f>
        <v>9778</v>
      </c>
    </row>
    <row r="1106" spans="1:8" ht="15.75">
      <c r="A1106" s="105" t="str">
        <f t="shared" si="63"/>
        <v>ГИПС АД</v>
      </c>
      <c r="B1106" s="105" t="str">
        <f t="shared" si="64"/>
        <v>815121745</v>
      </c>
      <c r="C1106" s="581">
        <f t="shared" si="65"/>
        <v>43281</v>
      </c>
      <c r="D1106" s="105" t="s">
        <v>683</v>
      </c>
      <c r="E1106" s="496">
        <v>3</v>
      </c>
      <c r="F1106" s="105" t="s">
        <v>682</v>
      </c>
      <c r="G1106" s="500" t="s">
        <v>873</v>
      </c>
      <c r="H1106" s="105">
        <f>'Справка 7'!E66</f>
        <v>15059</v>
      </c>
    </row>
    <row r="1107" spans="1:8" ht="15.75">
      <c r="A1107" s="105" t="str">
        <f t="shared" si="63"/>
        <v>ГИПС АД</v>
      </c>
      <c r="B1107" s="105" t="str">
        <f t="shared" si="64"/>
        <v>815121745</v>
      </c>
      <c r="C1107" s="581">
        <f t="shared" si="65"/>
        <v>43281</v>
      </c>
      <c r="D1107" s="105" t="s">
        <v>685</v>
      </c>
      <c r="E1107" s="496">
        <v>3</v>
      </c>
      <c r="F1107" s="105" t="s">
        <v>684</v>
      </c>
      <c r="G1107" s="500" t="s">
        <v>873</v>
      </c>
      <c r="H1107" s="105">
        <f>'Справка 7'!E67</f>
        <v>13578</v>
      </c>
    </row>
    <row r="1108" spans="1:8" ht="15.75">
      <c r="A1108" s="105" t="str">
        <f t="shared" si="63"/>
        <v>ГИПС АД</v>
      </c>
      <c r="B1108" s="105" t="str">
        <f t="shared" si="64"/>
        <v>815121745</v>
      </c>
      <c r="C1108" s="581">
        <f t="shared" si="65"/>
        <v>43281</v>
      </c>
      <c r="D1108" s="105" t="s">
        <v>687</v>
      </c>
      <c r="E1108" s="496">
        <v>3</v>
      </c>
      <c r="F1108" s="105" t="s">
        <v>661</v>
      </c>
      <c r="G1108" s="500" t="s">
        <v>873</v>
      </c>
      <c r="H1108" s="105">
        <f>'Справка 7'!E68</f>
        <v>24837</v>
      </c>
    </row>
    <row r="1109" spans="1:8" ht="15.75">
      <c r="A1109" s="105" t="str">
        <f t="shared" si="63"/>
        <v>ГИПС АД</v>
      </c>
      <c r="B1109" s="105" t="str">
        <f t="shared" si="64"/>
        <v>815121745</v>
      </c>
      <c r="C1109" s="581">
        <f t="shared" si="65"/>
        <v>43281</v>
      </c>
      <c r="D1109" s="105" t="s">
        <v>690</v>
      </c>
      <c r="E1109" s="496">
        <v>3</v>
      </c>
      <c r="F1109" s="105" t="s">
        <v>874</v>
      </c>
      <c r="G1109" s="500" t="s">
        <v>873</v>
      </c>
      <c r="H1109" s="105">
        <f>'Справка 7'!E70</f>
        <v>11</v>
      </c>
    </row>
    <row r="1110" spans="1:8" ht="15.75">
      <c r="A1110" s="105" t="str">
        <f t="shared" si="63"/>
        <v>ГИПС АД</v>
      </c>
      <c r="B1110" s="105" t="str">
        <f t="shared" si="64"/>
        <v>815121745</v>
      </c>
      <c r="C1110" s="581">
        <f t="shared" si="65"/>
        <v>43281</v>
      </c>
      <c r="D1110" s="105" t="s">
        <v>692</v>
      </c>
      <c r="E1110" s="496">
        <v>3</v>
      </c>
      <c r="F1110" s="105" t="s">
        <v>662</v>
      </c>
      <c r="G1110" s="500" t="s">
        <v>873</v>
      </c>
      <c r="H1110" s="105">
        <f>'Справка 7'!E73</f>
        <v>0</v>
      </c>
    </row>
    <row r="1111" spans="1:8" ht="15.75">
      <c r="A1111" s="105" t="str">
        <f t="shared" si="63"/>
        <v>ГИПС АД</v>
      </c>
      <c r="B1111" s="105" t="str">
        <f t="shared" si="64"/>
        <v>815121745</v>
      </c>
      <c r="C1111" s="581">
        <f t="shared" si="65"/>
        <v>43281</v>
      </c>
      <c r="D1111" s="105" t="s">
        <v>694</v>
      </c>
      <c r="E1111" s="496">
        <v>3</v>
      </c>
      <c r="F1111" s="105" t="s">
        <v>693</v>
      </c>
      <c r="G1111" s="500" t="s">
        <v>873</v>
      </c>
      <c r="H1111" s="105">
        <f>'Справка 7'!E74</f>
        <v>0</v>
      </c>
    </row>
    <row r="1112" spans="1:8" ht="15.75">
      <c r="A1112" s="105" t="str">
        <f t="shared" si="63"/>
        <v>ГИПС АД</v>
      </c>
      <c r="B1112" s="105" t="str">
        <f t="shared" si="64"/>
        <v>815121745</v>
      </c>
      <c r="C1112" s="581">
        <f t="shared" si="65"/>
        <v>43281</v>
      </c>
      <c r="D1112" s="105" t="s">
        <v>696</v>
      </c>
      <c r="E1112" s="496">
        <v>3</v>
      </c>
      <c r="F1112" s="105" t="s">
        <v>695</v>
      </c>
      <c r="G1112" s="500" t="s">
        <v>873</v>
      </c>
      <c r="H1112" s="105">
        <f>'Справка 7'!E75</f>
        <v>0</v>
      </c>
    </row>
    <row r="1113" spans="1:8" ht="15.75">
      <c r="A1113" s="105" t="str">
        <f t="shared" si="63"/>
        <v>ГИПС АД</v>
      </c>
      <c r="B1113" s="105" t="str">
        <f t="shared" si="64"/>
        <v>815121745</v>
      </c>
      <c r="C1113" s="581">
        <f t="shared" si="65"/>
        <v>43281</v>
      </c>
      <c r="D1113" s="105" t="s">
        <v>698</v>
      </c>
      <c r="E1113" s="496">
        <v>3</v>
      </c>
      <c r="F1113" s="105" t="s">
        <v>697</v>
      </c>
      <c r="G1113" s="500" t="s">
        <v>873</v>
      </c>
      <c r="H1113" s="105">
        <f>'Справка 7'!E76</f>
        <v>0</v>
      </c>
    </row>
    <row r="1114" spans="1:8" ht="15.75">
      <c r="A1114" s="105" t="str">
        <f t="shared" si="63"/>
        <v>ГИПС АД</v>
      </c>
      <c r="B1114" s="105" t="str">
        <f t="shared" si="64"/>
        <v>815121745</v>
      </c>
      <c r="C1114" s="581">
        <f t="shared" si="65"/>
        <v>43281</v>
      </c>
      <c r="D1114" s="105" t="s">
        <v>699</v>
      </c>
      <c r="E1114" s="496">
        <v>3</v>
      </c>
      <c r="F1114" s="105" t="s">
        <v>669</v>
      </c>
      <c r="G1114" s="500" t="s">
        <v>873</v>
      </c>
      <c r="H1114" s="105">
        <f>'Справка 7'!E77</f>
        <v>0</v>
      </c>
    </row>
    <row r="1115" spans="1:8" ht="15.75">
      <c r="A1115" s="105" t="str">
        <f t="shared" si="63"/>
        <v>ГИПС АД</v>
      </c>
      <c r="B1115" s="105" t="str">
        <f t="shared" si="64"/>
        <v>815121745</v>
      </c>
      <c r="C1115" s="581">
        <f t="shared" si="65"/>
        <v>43281</v>
      </c>
      <c r="D1115" s="105" t="s">
        <v>701</v>
      </c>
      <c r="E1115" s="496">
        <v>3</v>
      </c>
      <c r="F1115" s="105" t="s">
        <v>700</v>
      </c>
      <c r="G1115" s="500" t="s">
        <v>873</v>
      </c>
      <c r="H1115" s="105">
        <f>'Справка 7'!E78</f>
        <v>0</v>
      </c>
    </row>
    <row r="1116" spans="1:8" ht="15.75">
      <c r="A1116" s="105" t="str">
        <f t="shared" si="63"/>
        <v>ГИПС АД</v>
      </c>
      <c r="B1116" s="105" t="str">
        <f t="shared" si="64"/>
        <v>815121745</v>
      </c>
      <c r="C1116" s="581">
        <f t="shared" si="65"/>
        <v>43281</v>
      </c>
      <c r="D1116" s="105" t="s">
        <v>703</v>
      </c>
      <c r="E1116" s="496">
        <v>3</v>
      </c>
      <c r="F1116" s="105" t="s">
        <v>702</v>
      </c>
      <c r="G1116" s="500" t="s">
        <v>873</v>
      </c>
      <c r="H1116" s="105">
        <f>'Справка 7'!E79</f>
        <v>0</v>
      </c>
    </row>
    <row r="1117" spans="1:8" ht="15.75">
      <c r="A1117" s="105" t="str">
        <f t="shared" si="63"/>
        <v>ГИПС АД</v>
      </c>
      <c r="B1117" s="105" t="str">
        <f t="shared" si="64"/>
        <v>815121745</v>
      </c>
      <c r="C1117" s="581">
        <f t="shared" si="65"/>
        <v>43281</v>
      </c>
      <c r="D1117" s="105" t="s">
        <v>705</v>
      </c>
      <c r="E1117" s="496">
        <v>3</v>
      </c>
      <c r="F1117" s="105" t="s">
        <v>704</v>
      </c>
      <c r="G1117" s="500" t="s">
        <v>873</v>
      </c>
      <c r="H1117" s="105">
        <f>'Справка 7'!E80</f>
        <v>0</v>
      </c>
    </row>
    <row r="1118" spans="1:8" ht="15.75">
      <c r="A1118" s="105" t="str">
        <f t="shared" si="63"/>
        <v>ГИПС АД</v>
      </c>
      <c r="B1118" s="105" t="str">
        <f t="shared" si="64"/>
        <v>815121745</v>
      </c>
      <c r="C1118" s="581">
        <f t="shared" si="65"/>
        <v>43281</v>
      </c>
      <c r="D1118" s="105" t="s">
        <v>706</v>
      </c>
      <c r="E1118" s="496">
        <v>3</v>
      </c>
      <c r="F1118" s="105" t="s">
        <v>673</v>
      </c>
      <c r="G1118" s="500" t="s">
        <v>873</v>
      </c>
      <c r="H1118" s="105">
        <f>'Справка 7'!E81</f>
        <v>0</v>
      </c>
    </row>
    <row r="1119" spans="1:8" ht="15.75">
      <c r="A1119" s="105" t="str">
        <f t="shared" si="63"/>
        <v>ГИПС АД</v>
      </c>
      <c r="B1119" s="105" t="str">
        <f t="shared" si="64"/>
        <v>815121745</v>
      </c>
      <c r="C1119" s="581">
        <f t="shared" si="65"/>
        <v>43281</v>
      </c>
      <c r="D1119" s="105" t="s">
        <v>708</v>
      </c>
      <c r="E1119" s="496">
        <v>3</v>
      </c>
      <c r="F1119" s="105" t="s">
        <v>707</v>
      </c>
      <c r="G1119" s="500" t="s">
        <v>873</v>
      </c>
      <c r="H1119" s="105">
        <f>'Справка 7'!E82</f>
        <v>0</v>
      </c>
    </row>
    <row r="1120" spans="1:8" ht="15.75">
      <c r="A1120" s="105" t="str">
        <f t="shared" si="63"/>
        <v>ГИПС АД</v>
      </c>
      <c r="B1120" s="105" t="str">
        <f t="shared" si="64"/>
        <v>815121745</v>
      </c>
      <c r="C1120" s="581">
        <f t="shared" si="65"/>
        <v>43281</v>
      </c>
      <c r="D1120" s="105" t="s">
        <v>710</v>
      </c>
      <c r="E1120" s="496">
        <v>3</v>
      </c>
      <c r="F1120" s="105" t="s">
        <v>709</v>
      </c>
      <c r="G1120" s="500" t="s">
        <v>873</v>
      </c>
      <c r="H1120" s="105">
        <f>'Справка 7'!E83</f>
        <v>0</v>
      </c>
    </row>
    <row r="1121" spans="1:8" ht="15.75">
      <c r="A1121" s="105" t="str">
        <f t="shared" si="63"/>
        <v>ГИПС АД</v>
      </c>
      <c r="B1121" s="105" t="str">
        <f t="shared" si="64"/>
        <v>815121745</v>
      </c>
      <c r="C1121" s="581">
        <f t="shared" si="65"/>
        <v>43281</v>
      </c>
      <c r="D1121" s="105" t="s">
        <v>712</v>
      </c>
      <c r="E1121" s="496">
        <v>3</v>
      </c>
      <c r="F1121" s="105" t="s">
        <v>711</v>
      </c>
      <c r="G1121" s="500" t="s">
        <v>873</v>
      </c>
      <c r="H1121" s="105">
        <f>'Справка 7'!E84</f>
        <v>0</v>
      </c>
    </row>
    <row r="1122" spans="1:8" ht="15.75">
      <c r="A1122" s="105" t="str">
        <f t="shared" si="63"/>
        <v>ГИПС АД</v>
      </c>
      <c r="B1122" s="105" t="str">
        <f t="shared" si="64"/>
        <v>815121745</v>
      </c>
      <c r="C1122" s="581">
        <f t="shared" si="65"/>
        <v>43281</v>
      </c>
      <c r="D1122" s="105" t="s">
        <v>714</v>
      </c>
      <c r="E1122" s="496">
        <v>3</v>
      </c>
      <c r="F1122" s="105" t="s">
        <v>713</v>
      </c>
      <c r="G1122" s="500" t="s">
        <v>873</v>
      </c>
      <c r="H1122" s="105">
        <f>'Справка 7'!E85</f>
        <v>0</v>
      </c>
    </row>
    <row r="1123" spans="1:8" ht="15.75">
      <c r="A1123" s="105" t="str">
        <f t="shared" si="63"/>
        <v>ГИПС АД</v>
      </c>
      <c r="B1123" s="105" t="str">
        <f t="shared" si="64"/>
        <v>815121745</v>
      </c>
      <c r="C1123" s="581">
        <f t="shared" si="65"/>
        <v>43281</v>
      </c>
      <c r="D1123" s="105" t="s">
        <v>716</v>
      </c>
      <c r="E1123" s="496">
        <v>3</v>
      </c>
      <c r="F1123" s="105" t="s">
        <v>715</v>
      </c>
      <c r="G1123" s="500" t="s">
        <v>873</v>
      </c>
      <c r="H1123" s="105">
        <f>'Справка 7'!E86</f>
        <v>0</v>
      </c>
    </row>
    <row r="1124" spans="1:8" ht="15.75">
      <c r="A1124" s="105" t="str">
        <f t="shared" si="63"/>
        <v>ГИПС АД</v>
      </c>
      <c r="B1124" s="105" t="str">
        <f t="shared" si="64"/>
        <v>815121745</v>
      </c>
      <c r="C1124" s="581">
        <f t="shared" si="65"/>
        <v>43281</v>
      </c>
      <c r="D1124" s="105" t="s">
        <v>718</v>
      </c>
      <c r="E1124" s="496">
        <v>3</v>
      </c>
      <c r="F1124" s="105" t="s">
        <v>717</v>
      </c>
      <c r="G1124" s="500" t="s">
        <v>873</v>
      </c>
      <c r="H1124" s="105">
        <f>'Справка 7'!E87</f>
        <v>0</v>
      </c>
    </row>
    <row r="1125" spans="1:8" ht="15.75">
      <c r="A1125" s="105" t="str">
        <f t="shared" si="63"/>
        <v>ГИПС АД</v>
      </c>
      <c r="B1125" s="105" t="str">
        <f t="shared" si="64"/>
        <v>815121745</v>
      </c>
      <c r="C1125" s="581">
        <f t="shared" si="65"/>
        <v>43281</v>
      </c>
      <c r="D1125" s="105" t="s">
        <v>720</v>
      </c>
      <c r="E1125" s="496">
        <v>3</v>
      </c>
      <c r="F1125" s="105" t="s">
        <v>719</v>
      </c>
      <c r="G1125" s="500" t="s">
        <v>873</v>
      </c>
      <c r="H1125" s="105">
        <f>'Справка 7'!E88</f>
        <v>0</v>
      </c>
    </row>
    <row r="1126" spans="1:8" ht="15.75">
      <c r="A1126" s="105" t="str">
        <f t="shared" si="63"/>
        <v>ГИПС АД</v>
      </c>
      <c r="B1126" s="105" t="str">
        <f t="shared" si="64"/>
        <v>815121745</v>
      </c>
      <c r="C1126" s="581">
        <f t="shared" si="65"/>
        <v>43281</v>
      </c>
      <c r="D1126" s="105" t="s">
        <v>722</v>
      </c>
      <c r="E1126" s="496">
        <v>3</v>
      </c>
      <c r="F1126" s="105" t="s">
        <v>721</v>
      </c>
      <c r="G1126" s="500" t="s">
        <v>873</v>
      </c>
      <c r="H1126" s="105">
        <f>'Справка 7'!E89</f>
        <v>0</v>
      </c>
    </row>
    <row r="1127" spans="1:8" ht="15.75">
      <c r="A1127" s="105" t="str">
        <f t="shared" si="63"/>
        <v>ГИПС АД</v>
      </c>
      <c r="B1127" s="105" t="str">
        <f t="shared" si="64"/>
        <v>815121745</v>
      </c>
      <c r="C1127" s="581">
        <f t="shared" si="65"/>
        <v>43281</v>
      </c>
      <c r="D1127" s="105" t="s">
        <v>724</v>
      </c>
      <c r="E1127" s="496">
        <v>3</v>
      </c>
      <c r="F1127" s="105" t="s">
        <v>723</v>
      </c>
      <c r="G1127" s="500" t="s">
        <v>873</v>
      </c>
      <c r="H1127" s="105">
        <f>'Справка 7'!E90</f>
        <v>0</v>
      </c>
    </row>
    <row r="1128" spans="1:8" ht="15.75">
      <c r="A1128" s="105" t="str">
        <f t="shared" si="63"/>
        <v>ГИПС АД</v>
      </c>
      <c r="B1128" s="105" t="str">
        <f t="shared" si="64"/>
        <v>815121745</v>
      </c>
      <c r="C1128" s="581">
        <f t="shared" si="65"/>
        <v>43281</v>
      </c>
      <c r="D1128" s="105" t="s">
        <v>726</v>
      </c>
      <c r="E1128" s="496">
        <v>3</v>
      </c>
      <c r="F1128" s="105" t="s">
        <v>725</v>
      </c>
      <c r="G1128" s="500" t="s">
        <v>873</v>
      </c>
      <c r="H1128" s="105">
        <f>'Справка 7'!E91</f>
        <v>0</v>
      </c>
    </row>
    <row r="1129" spans="1:8" ht="15.75">
      <c r="A1129" s="105" t="str">
        <f t="shared" si="63"/>
        <v>ГИПС АД</v>
      </c>
      <c r="B1129" s="105" t="str">
        <f t="shared" si="64"/>
        <v>815121745</v>
      </c>
      <c r="C1129" s="581">
        <f t="shared" si="65"/>
        <v>43281</v>
      </c>
      <c r="D1129" s="105" t="s">
        <v>728</v>
      </c>
      <c r="E1129" s="496">
        <v>3</v>
      </c>
      <c r="F1129" s="105" t="s">
        <v>727</v>
      </c>
      <c r="G1129" s="500" t="s">
        <v>873</v>
      </c>
      <c r="H1129" s="105">
        <f>'Справка 7'!E92</f>
        <v>0</v>
      </c>
    </row>
    <row r="1130" spans="1:8" ht="15.75">
      <c r="A1130" s="105" t="str">
        <f t="shared" si="63"/>
        <v>ГИПС АД</v>
      </c>
      <c r="B1130" s="105" t="str">
        <f t="shared" si="64"/>
        <v>815121745</v>
      </c>
      <c r="C1130" s="581">
        <f t="shared" si="65"/>
        <v>43281</v>
      </c>
      <c r="D1130" s="105" t="s">
        <v>730</v>
      </c>
      <c r="E1130" s="496">
        <v>3</v>
      </c>
      <c r="F1130" s="105" t="s">
        <v>729</v>
      </c>
      <c r="G1130" s="500" t="s">
        <v>873</v>
      </c>
      <c r="H1130" s="105">
        <f>'Справка 7'!E93</f>
        <v>0</v>
      </c>
    </row>
    <row r="1131" spans="1:8" ht="15.75">
      <c r="A1131" s="105" t="str">
        <f t="shared" si="63"/>
        <v>ГИПС АД</v>
      </c>
      <c r="B1131" s="105" t="str">
        <f t="shared" si="64"/>
        <v>815121745</v>
      </c>
      <c r="C1131" s="581">
        <f t="shared" si="65"/>
        <v>43281</v>
      </c>
      <c r="D1131" s="105" t="s">
        <v>731</v>
      </c>
      <c r="E1131" s="496">
        <v>3</v>
      </c>
      <c r="F1131" s="105" t="s">
        <v>637</v>
      </c>
      <c r="G1131" s="500" t="s">
        <v>873</v>
      </c>
      <c r="H1131" s="105">
        <f>'Справка 7'!E94</f>
        <v>0</v>
      </c>
    </row>
    <row r="1132" spans="1:8" ht="15.75">
      <c r="A1132" s="105" t="str">
        <f t="shared" si="63"/>
        <v>ГИПС АД</v>
      </c>
      <c r="B1132" s="105" t="str">
        <f t="shared" si="64"/>
        <v>815121745</v>
      </c>
      <c r="C1132" s="581">
        <f t="shared" si="65"/>
        <v>43281</v>
      </c>
      <c r="D1132" s="105" t="s">
        <v>732</v>
      </c>
      <c r="E1132" s="496">
        <v>3</v>
      </c>
      <c r="F1132" s="105" t="s">
        <v>641</v>
      </c>
      <c r="G1132" s="500" t="s">
        <v>873</v>
      </c>
      <c r="H1132" s="105">
        <f>'Справка 7'!E95</f>
        <v>0</v>
      </c>
    </row>
    <row r="1133" spans="1:8" ht="15.75">
      <c r="A1133" s="105" t="str">
        <f t="shared" si="63"/>
        <v>ГИПС АД</v>
      </c>
      <c r="B1133" s="105" t="str">
        <f t="shared" si="64"/>
        <v>815121745</v>
      </c>
      <c r="C1133" s="581">
        <f t="shared" si="65"/>
        <v>43281</v>
      </c>
      <c r="D1133" s="105" t="s">
        <v>734</v>
      </c>
      <c r="E1133" s="496">
        <v>3</v>
      </c>
      <c r="F1133" s="105" t="s">
        <v>733</v>
      </c>
      <c r="G1133" s="500" t="s">
        <v>873</v>
      </c>
      <c r="H1133" s="105">
        <f>'Справка 7'!E96</f>
        <v>0</v>
      </c>
    </row>
    <row r="1134" spans="1:8" ht="15.75">
      <c r="A1134" s="105" t="str">
        <f t="shared" si="63"/>
        <v>ГИПС АД</v>
      </c>
      <c r="B1134" s="105" t="str">
        <f t="shared" si="64"/>
        <v>815121745</v>
      </c>
      <c r="C1134" s="581">
        <f t="shared" si="65"/>
        <v>43281</v>
      </c>
      <c r="D1134" s="105" t="s">
        <v>736</v>
      </c>
      <c r="E1134" s="496">
        <v>3</v>
      </c>
      <c r="F1134" s="105" t="s">
        <v>735</v>
      </c>
      <c r="G1134" s="500" t="s">
        <v>873</v>
      </c>
      <c r="H1134" s="105">
        <f>'Справка 7'!E97</f>
        <v>0</v>
      </c>
    </row>
    <row r="1135" spans="1:8" ht="15.75">
      <c r="A1135" s="105" t="str">
        <f t="shared" si="63"/>
        <v>ГИПС АД</v>
      </c>
      <c r="B1135" s="105" t="str">
        <f t="shared" si="64"/>
        <v>815121745</v>
      </c>
      <c r="C1135" s="581">
        <f t="shared" si="65"/>
        <v>43281</v>
      </c>
      <c r="D1135" s="105" t="s">
        <v>738</v>
      </c>
      <c r="E1135" s="496">
        <v>3</v>
      </c>
      <c r="F1135" s="105" t="s">
        <v>691</v>
      </c>
      <c r="G1135" s="500" t="s">
        <v>873</v>
      </c>
      <c r="H1135" s="105">
        <f>'Справка 7'!E98</f>
        <v>0</v>
      </c>
    </row>
    <row r="1136" spans="1:8" ht="15.75">
      <c r="A1136" s="105" t="str">
        <f t="shared" si="63"/>
        <v>ГИПС АД</v>
      </c>
      <c r="B1136" s="105" t="str">
        <f t="shared" si="64"/>
        <v>815121745</v>
      </c>
      <c r="C1136" s="581">
        <f t="shared" si="65"/>
        <v>43281</v>
      </c>
      <c r="D1136" s="105" t="s">
        <v>740</v>
      </c>
      <c r="E1136" s="496">
        <v>3</v>
      </c>
      <c r="F1136" s="105" t="s">
        <v>739</v>
      </c>
      <c r="G1136" s="500" t="s">
        <v>873</v>
      </c>
      <c r="H1136" s="105">
        <f>'Справка 7'!E99</f>
        <v>24848</v>
      </c>
    </row>
    <row r="1137" spans="1:8" ht="15.75">
      <c r="A1137" s="105" t="str">
        <f t="shared" si="63"/>
        <v>ГИПС АД</v>
      </c>
      <c r="B1137" s="105" t="str">
        <f t="shared" si="64"/>
        <v>815121745</v>
      </c>
      <c r="C1137" s="581">
        <f t="shared" si="65"/>
        <v>43281</v>
      </c>
      <c r="D1137" s="105" t="s">
        <v>663</v>
      </c>
      <c r="E1137" s="496">
        <v>4</v>
      </c>
      <c r="F1137" s="105" t="s">
        <v>662</v>
      </c>
      <c r="G1137" s="500" t="s">
        <v>873</v>
      </c>
      <c r="H1137" s="105">
        <f>'Справка 7'!F54</f>
        <v>0</v>
      </c>
    </row>
    <row r="1138" spans="1:8" ht="15.75">
      <c r="A1138" s="105" t="str">
        <f t="shared" si="63"/>
        <v>ГИПС АД</v>
      </c>
      <c r="B1138" s="105" t="str">
        <f t="shared" si="64"/>
        <v>815121745</v>
      </c>
      <c r="C1138" s="581">
        <f t="shared" si="65"/>
        <v>43281</v>
      </c>
      <c r="D1138" s="105" t="s">
        <v>665</v>
      </c>
      <c r="E1138" s="496">
        <v>4</v>
      </c>
      <c r="F1138" s="105" t="s">
        <v>664</v>
      </c>
      <c r="G1138" s="500" t="s">
        <v>873</v>
      </c>
      <c r="H1138" s="105">
        <f>'Справка 7'!F55</f>
        <v>0</v>
      </c>
    </row>
    <row r="1139" spans="1:8" ht="15.75">
      <c r="A1139" s="105" t="str">
        <f t="shared" si="63"/>
        <v>ГИПС АД</v>
      </c>
      <c r="B1139" s="105" t="str">
        <f t="shared" si="64"/>
        <v>815121745</v>
      </c>
      <c r="C1139" s="581">
        <f t="shared" si="65"/>
        <v>43281</v>
      </c>
      <c r="D1139" s="105" t="s">
        <v>667</v>
      </c>
      <c r="E1139" s="496">
        <v>4</v>
      </c>
      <c r="F1139" s="105" t="s">
        <v>666</v>
      </c>
      <c r="G1139" s="500" t="s">
        <v>873</v>
      </c>
      <c r="H1139" s="105">
        <f>'Справка 7'!F56</f>
        <v>0</v>
      </c>
    </row>
    <row r="1140" spans="1:8" ht="15.75">
      <c r="A1140" s="105" t="str">
        <f t="shared" si="63"/>
        <v>ГИПС АД</v>
      </c>
      <c r="B1140" s="105" t="str">
        <f t="shared" si="64"/>
        <v>815121745</v>
      </c>
      <c r="C1140" s="581">
        <f t="shared" si="65"/>
        <v>43281</v>
      </c>
      <c r="D1140" s="105" t="s">
        <v>668</v>
      </c>
      <c r="E1140" s="496">
        <v>4</v>
      </c>
      <c r="F1140" s="105" t="s">
        <v>651</v>
      </c>
      <c r="G1140" s="500" t="s">
        <v>873</v>
      </c>
      <c r="H1140" s="105">
        <f>'Справка 7'!F57</f>
        <v>0</v>
      </c>
    </row>
    <row r="1141" spans="1:8" ht="15.75">
      <c r="A1141" s="105" t="str">
        <f t="shared" si="63"/>
        <v>ГИПС АД</v>
      </c>
      <c r="B1141" s="105" t="str">
        <f t="shared" si="64"/>
        <v>815121745</v>
      </c>
      <c r="C1141" s="581">
        <f t="shared" si="65"/>
        <v>43281</v>
      </c>
      <c r="D1141" s="105" t="s">
        <v>670</v>
      </c>
      <c r="E1141" s="496">
        <v>4</v>
      </c>
      <c r="F1141" s="105" t="s">
        <v>669</v>
      </c>
      <c r="G1141" s="500" t="s">
        <v>873</v>
      </c>
      <c r="H1141" s="105">
        <f>'Справка 7'!F58</f>
        <v>0</v>
      </c>
    </row>
    <row r="1142" spans="1:8" ht="15.75">
      <c r="A1142" s="105" t="str">
        <f t="shared" si="63"/>
        <v>ГИПС АД</v>
      </c>
      <c r="B1142" s="105" t="str">
        <f t="shared" si="64"/>
        <v>815121745</v>
      </c>
      <c r="C1142" s="581">
        <f t="shared" si="65"/>
        <v>43281</v>
      </c>
      <c r="D1142" s="105" t="s">
        <v>672</v>
      </c>
      <c r="E1142" s="496">
        <v>4</v>
      </c>
      <c r="F1142" s="105" t="s">
        <v>671</v>
      </c>
      <c r="G1142" s="500" t="s">
        <v>873</v>
      </c>
      <c r="H1142" s="105">
        <f>'Справка 7'!F59</f>
        <v>0</v>
      </c>
    </row>
    <row r="1143" spans="1:8" ht="15.75">
      <c r="A1143" s="105" t="str">
        <f t="shared" si="63"/>
        <v>ГИПС АД</v>
      </c>
      <c r="B1143" s="105" t="str">
        <f t="shared" si="64"/>
        <v>815121745</v>
      </c>
      <c r="C1143" s="581">
        <f t="shared" si="65"/>
        <v>43281</v>
      </c>
      <c r="D1143" s="105" t="s">
        <v>674</v>
      </c>
      <c r="E1143" s="496">
        <v>4</v>
      </c>
      <c r="F1143" s="105" t="s">
        <v>673</v>
      </c>
      <c r="G1143" s="500" t="s">
        <v>873</v>
      </c>
      <c r="H1143" s="105">
        <f>'Справка 7'!F60</f>
        <v>0</v>
      </c>
    </row>
    <row r="1144" spans="1:8" ht="15.75">
      <c r="A1144" s="105" t="str">
        <f t="shared" si="63"/>
        <v>ГИПС АД</v>
      </c>
      <c r="B1144" s="105" t="str">
        <f t="shared" si="64"/>
        <v>815121745</v>
      </c>
      <c r="C1144" s="581">
        <f t="shared" si="65"/>
        <v>43281</v>
      </c>
      <c r="D1144" s="105" t="s">
        <v>676</v>
      </c>
      <c r="E1144" s="496">
        <v>4</v>
      </c>
      <c r="F1144" s="105" t="s">
        <v>675</v>
      </c>
      <c r="G1144" s="500" t="s">
        <v>873</v>
      </c>
      <c r="H1144" s="105">
        <f>'Справка 7'!F61</f>
        <v>0</v>
      </c>
    </row>
    <row r="1145" spans="1:8" ht="15.75">
      <c r="A1145" s="105" t="str">
        <f t="shared" si="63"/>
        <v>ГИПС АД</v>
      </c>
      <c r="B1145" s="105" t="str">
        <f t="shared" si="64"/>
        <v>815121745</v>
      </c>
      <c r="C1145" s="581">
        <f t="shared" si="65"/>
        <v>43281</v>
      </c>
      <c r="D1145" s="105" t="s">
        <v>677</v>
      </c>
      <c r="E1145" s="496">
        <v>4</v>
      </c>
      <c r="F1145" s="105" t="s">
        <v>673</v>
      </c>
      <c r="G1145" s="500" t="s">
        <v>873</v>
      </c>
      <c r="H1145" s="105">
        <f>'Справка 7'!F62</f>
        <v>0</v>
      </c>
    </row>
    <row r="1146" spans="1:8" ht="15.75">
      <c r="A1146" s="105" t="str">
        <f t="shared" si="63"/>
        <v>ГИПС АД</v>
      </c>
      <c r="B1146" s="105" t="str">
        <f t="shared" si="64"/>
        <v>815121745</v>
      </c>
      <c r="C1146" s="581">
        <f t="shared" si="65"/>
        <v>43281</v>
      </c>
      <c r="D1146" s="105" t="s">
        <v>678</v>
      </c>
      <c r="E1146" s="496">
        <v>4</v>
      </c>
      <c r="F1146" s="105" t="s">
        <v>139</v>
      </c>
      <c r="G1146" s="500" t="s">
        <v>873</v>
      </c>
      <c r="H1146" s="105">
        <f>'Справка 7'!F63</f>
        <v>0</v>
      </c>
    </row>
    <row r="1147" spans="1:8" ht="15.75">
      <c r="A1147" s="105" t="str">
        <f t="shared" si="63"/>
        <v>ГИПС АД</v>
      </c>
      <c r="B1147" s="105" t="str">
        <f t="shared" si="64"/>
        <v>815121745</v>
      </c>
      <c r="C1147" s="581">
        <f t="shared" si="65"/>
        <v>43281</v>
      </c>
      <c r="D1147" s="105" t="s">
        <v>679</v>
      </c>
      <c r="E1147" s="496">
        <v>4</v>
      </c>
      <c r="F1147" s="105" t="s">
        <v>142</v>
      </c>
      <c r="G1147" s="500" t="s">
        <v>873</v>
      </c>
      <c r="H1147" s="105">
        <f>'Справка 7'!F64</f>
        <v>0</v>
      </c>
    </row>
    <row r="1148" spans="1:8" ht="15.75">
      <c r="A1148" s="105" t="str">
        <f t="shared" si="63"/>
        <v>ГИПС АД</v>
      </c>
      <c r="B1148" s="105" t="str">
        <f t="shared" si="64"/>
        <v>815121745</v>
      </c>
      <c r="C1148" s="581">
        <f t="shared" si="65"/>
        <v>43281</v>
      </c>
      <c r="D1148" s="105" t="s">
        <v>681</v>
      </c>
      <c r="E1148" s="496">
        <v>4</v>
      </c>
      <c r="F1148" s="105" t="s">
        <v>680</v>
      </c>
      <c r="G1148" s="500" t="s">
        <v>873</v>
      </c>
      <c r="H1148" s="105">
        <f>'Справка 7'!F65</f>
        <v>0</v>
      </c>
    </row>
    <row r="1149" spans="1:8" ht="15.75">
      <c r="A1149" s="105" t="str">
        <f t="shared" si="63"/>
        <v>ГИПС АД</v>
      </c>
      <c r="B1149" s="105" t="str">
        <f t="shared" si="64"/>
        <v>815121745</v>
      </c>
      <c r="C1149" s="581">
        <f t="shared" si="65"/>
        <v>43281</v>
      </c>
      <c r="D1149" s="105" t="s">
        <v>683</v>
      </c>
      <c r="E1149" s="496">
        <v>4</v>
      </c>
      <c r="F1149" s="105" t="s">
        <v>682</v>
      </c>
      <c r="G1149" s="500" t="s">
        <v>873</v>
      </c>
      <c r="H1149" s="105">
        <f>'Справка 7'!F66</f>
        <v>0</v>
      </c>
    </row>
    <row r="1150" spans="1:8" ht="15.75">
      <c r="A1150" s="105" t="str">
        <f t="shared" si="63"/>
        <v>ГИПС АД</v>
      </c>
      <c r="B1150" s="105" t="str">
        <f t="shared" si="64"/>
        <v>815121745</v>
      </c>
      <c r="C1150" s="581">
        <f t="shared" si="65"/>
        <v>43281</v>
      </c>
      <c r="D1150" s="105" t="s">
        <v>685</v>
      </c>
      <c r="E1150" s="496">
        <v>4</v>
      </c>
      <c r="F1150" s="105" t="s">
        <v>684</v>
      </c>
      <c r="G1150" s="500" t="s">
        <v>873</v>
      </c>
      <c r="H1150" s="105">
        <f>'Справка 7'!F67</f>
        <v>0</v>
      </c>
    </row>
    <row r="1151" spans="1:8" ht="15.75">
      <c r="A1151" s="105" t="str">
        <f t="shared" si="63"/>
        <v>ГИПС АД</v>
      </c>
      <c r="B1151" s="105" t="str">
        <f t="shared" si="64"/>
        <v>815121745</v>
      </c>
      <c r="C1151" s="581">
        <f t="shared" si="65"/>
        <v>43281</v>
      </c>
      <c r="D1151" s="105" t="s">
        <v>687</v>
      </c>
      <c r="E1151" s="496">
        <v>4</v>
      </c>
      <c r="F1151" s="105" t="s">
        <v>661</v>
      </c>
      <c r="G1151" s="500" t="s">
        <v>873</v>
      </c>
      <c r="H1151" s="105">
        <f>'Справка 7'!F68</f>
        <v>0</v>
      </c>
    </row>
    <row r="1152" spans="1:8" ht="15.75">
      <c r="A1152" s="105" t="str">
        <f t="shared" si="63"/>
        <v>ГИПС АД</v>
      </c>
      <c r="B1152" s="105" t="str">
        <f t="shared" si="64"/>
        <v>815121745</v>
      </c>
      <c r="C1152" s="581">
        <f t="shared" si="65"/>
        <v>43281</v>
      </c>
      <c r="D1152" s="105" t="s">
        <v>690</v>
      </c>
      <c r="E1152" s="496">
        <v>4</v>
      </c>
      <c r="F1152" s="105" t="s">
        <v>874</v>
      </c>
      <c r="G1152" s="500" t="s">
        <v>873</v>
      </c>
      <c r="H1152" s="105">
        <f>'Справка 7'!F70</f>
        <v>0</v>
      </c>
    </row>
    <row r="1153" spans="1:8" ht="15.75">
      <c r="A1153" s="105" t="str">
        <f t="shared" si="63"/>
        <v>ГИПС АД</v>
      </c>
      <c r="B1153" s="105" t="str">
        <f t="shared" si="64"/>
        <v>815121745</v>
      </c>
      <c r="C1153" s="581">
        <f t="shared" si="65"/>
        <v>43281</v>
      </c>
      <c r="D1153" s="105" t="s">
        <v>692</v>
      </c>
      <c r="E1153" s="496">
        <v>4</v>
      </c>
      <c r="F1153" s="105" t="s">
        <v>662</v>
      </c>
      <c r="G1153" s="500" t="s">
        <v>873</v>
      </c>
      <c r="H1153" s="105">
        <f>'Справка 7'!F73</f>
        <v>0</v>
      </c>
    </row>
    <row r="1154" spans="1:8" ht="15.75">
      <c r="A1154" s="105" t="str">
        <f t="shared" si="63"/>
        <v>ГИПС АД</v>
      </c>
      <c r="B1154" s="105" t="str">
        <f t="shared" si="64"/>
        <v>815121745</v>
      </c>
      <c r="C1154" s="581">
        <f t="shared" si="65"/>
        <v>43281</v>
      </c>
      <c r="D1154" s="105" t="s">
        <v>694</v>
      </c>
      <c r="E1154" s="496">
        <v>4</v>
      </c>
      <c r="F1154" s="105" t="s">
        <v>693</v>
      </c>
      <c r="G1154" s="500" t="s">
        <v>873</v>
      </c>
      <c r="H1154" s="105">
        <f>'Справка 7'!F74</f>
        <v>0</v>
      </c>
    </row>
    <row r="1155" spans="1:8" ht="15.75">
      <c r="A1155" s="105" t="str">
        <f t="shared" si="63"/>
        <v>ГИПС АД</v>
      </c>
      <c r="B1155" s="105" t="str">
        <f t="shared" si="64"/>
        <v>815121745</v>
      </c>
      <c r="C1155" s="581">
        <f t="shared" si="65"/>
        <v>43281</v>
      </c>
      <c r="D1155" s="105" t="s">
        <v>696</v>
      </c>
      <c r="E1155" s="496">
        <v>4</v>
      </c>
      <c r="F1155" s="105" t="s">
        <v>695</v>
      </c>
      <c r="G1155" s="500" t="s">
        <v>873</v>
      </c>
      <c r="H1155" s="105">
        <f>'Справка 7'!F75</f>
        <v>0</v>
      </c>
    </row>
    <row r="1156" spans="1:8" ht="15.75">
      <c r="A1156" s="105" t="str">
        <f t="shared" si="63"/>
        <v>ГИПС АД</v>
      </c>
      <c r="B1156" s="105" t="str">
        <f t="shared" si="64"/>
        <v>815121745</v>
      </c>
      <c r="C1156" s="581">
        <f t="shared" si="65"/>
        <v>43281</v>
      </c>
      <c r="D1156" s="105" t="s">
        <v>698</v>
      </c>
      <c r="E1156" s="496">
        <v>4</v>
      </c>
      <c r="F1156" s="105" t="s">
        <v>697</v>
      </c>
      <c r="G1156" s="500" t="s">
        <v>873</v>
      </c>
      <c r="H1156" s="105">
        <f>'Справка 7'!F76</f>
        <v>0</v>
      </c>
    </row>
    <row r="1157" spans="1:8" ht="15.75">
      <c r="A1157" s="105" t="str">
        <f t="shared" si="63"/>
        <v>ГИПС АД</v>
      </c>
      <c r="B1157" s="105" t="str">
        <f t="shared" si="64"/>
        <v>815121745</v>
      </c>
      <c r="C1157" s="581">
        <f t="shared" si="65"/>
        <v>43281</v>
      </c>
      <c r="D1157" s="105" t="s">
        <v>699</v>
      </c>
      <c r="E1157" s="496">
        <v>4</v>
      </c>
      <c r="F1157" s="105" t="s">
        <v>669</v>
      </c>
      <c r="G1157" s="500" t="s">
        <v>873</v>
      </c>
      <c r="H1157" s="105">
        <f>'Справка 7'!F77</f>
        <v>0</v>
      </c>
    </row>
    <row r="1158" spans="1:8" ht="15.75">
      <c r="A1158" s="105" t="str">
        <f t="shared" si="63"/>
        <v>ГИПС АД</v>
      </c>
      <c r="B1158" s="105" t="str">
        <f t="shared" si="64"/>
        <v>815121745</v>
      </c>
      <c r="C1158" s="581">
        <f t="shared" si="65"/>
        <v>43281</v>
      </c>
      <c r="D1158" s="105" t="s">
        <v>701</v>
      </c>
      <c r="E1158" s="496">
        <v>4</v>
      </c>
      <c r="F1158" s="105" t="s">
        <v>700</v>
      </c>
      <c r="G1158" s="500" t="s">
        <v>873</v>
      </c>
      <c r="H1158" s="105">
        <f>'Справка 7'!F78</f>
        <v>0</v>
      </c>
    </row>
    <row r="1159" spans="1:8" ht="15.75">
      <c r="A1159" s="105" t="str">
        <f t="shared" si="63"/>
        <v>ГИПС АД</v>
      </c>
      <c r="B1159" s="105" t="str">
        <f t="shared" si="64"/>
        <v>815121745</v>
      </c>
      <c r="C1159" s="581">
        <f t="shared" si="65"/>
        <v>43281</v>
      </c>
      <c r="D1159" s="105" t="s">
        <v>703</v>
      </c>
      <c r="E1159" s="496">
        <v>4</v>
      </c>
      <c r="F1159" s="105" t="s">
        <v>702</v>
      </c>
      <c r="G1159" s="500" t="s">
        <v>873</v>
      </c>
      <c r="H1159" s="105">
        <f>'Справка 7'!F79</f>
        <v>0</v>
      </c>
    </row>
    <row r="1160" spans="1:8" ht="15.75">
      <c r="A1160" s="105" t="str">
        <f t="shared" si="63"/>
        <v>ГИПС АД</v>
      </c>
      <c r="B1160" s="105" t="str">
        <f t="shared" si="64"/>
        <v>815121745</v>
      </c>
      <c r="C1160" s="581">
        <f t="shared" si="65"/>
        <v>43281</v>
      </c>
      <c r="D1160" s="105" t="s">
        <v>705</v>
      </c>
      <c r="E1160" s="496">
        <v>4</v>
      </c>
      <c r="F1160" s="105" t="s">
        <v>704</v>
      </c>
      <c r="G1160" s="500" t="s">
        <v>873</v>
      </c>
      <c r="H1160" s="105">
        <f>'Справка 7'!F80</f>
        <v>0</v>
      </c>
    </row>
    <row r="1161" spans="1:8" ht="15.75">
      <c r="A1161" s="105" t="str">
        <f t="shared" si="63"/>
        <v>ГИПС АД</v>
      </c>
      <c r="B1161" s="105" t="str">
        <f t="shared" si="64"/>
        <v>815121745</v>
      </c>
      <c r="C1161" s="581">
        <f t="shared" si="65"/>
        <v>43281</v>
      </c>
      <c r="D1161" s="105" t="s">
        <v>706</v>
      </c>
      <c r="E1161" s="496">
        <v>4</v>
      </c>
      <c r="F1161" s="105" t="s">
        <v>673</v>
      </c>
      <c r="G1161" s="500" t="s">
        <v>873</v>
      </c>
      <c r="H1161" s="105">
        <f>'Справка 7'!F81</f>
        <v>0</v>
      </c>
    </row>
    <row r="1162" spans="1:8" ht="15.75">
      <c r="A1162" s="105" t="str">
        <f t="shared" si="63"/>
        <v>ГИПС АД</v>
      </c>
      <c r="B1162" s="105" t="str">
        <f t="shared" si="64"/>
        <v>815121745</v>
      </c>
      <c r="C1162" s="581">
        <f t="shared" si="65"/>
        <v>43281</v>
      </c>
      <c r="D1162" s="105" t="s">
        <v>708</v>
      </c>
      <c r="E1162" s="496">
        <v>4</v>
      </c>
      <c r="F1162" s="105" t="s">
        <v>707</v>
      </c>
      <c r="G1162" s="500" t="s">
        <v>873</v>
      </c>
      <c r="H1162" s="105">
        <f>'Справка 7'!F82</f>
        <v>0</v>
      </c>
    </row>
    <row r="1163" spans="1:8" ht="15.75">
      <c r="A1163" s="105" t="str">
        <f t="shared" si="63"/>
        <v>ГИПС АД</v>
      </c>
      <c r="B1163" s="105" t="str">
        <f t="shared" si="64"/>
        <v>815121745</v>
      </c>
      <c r="C1163" s="581">
        <f t="shared" si="65"/>
        <v>43281</v>
      </c>
      <c r="D1163" s="105" t="s">
        <v>710</v>
      </c>
      <c r="E1163" s="496">
        <v>4</v>
      </c>
      <c r="F1163" s="105" t="s">
        <v>709</v>
      </c>
      <c r="G1163" s="500" t="s">
        <v>873</v>
      </c>
      <c r="H1163" s="105">
        <f>'Справка 7'!F83</f>
        <v>0</v>
      </c>
    </row>
    <row r="1164" spans="1:8" ht="15.75">
      <c r="A1164" s="105" t="str">
        <f t="shared" si="63"/>
        <v>ГИПС АД</v>
      </c>
      <c r="B1164" s="105" t="str">
        <f t="shared" si="64"/>
        <v>815121745</v>
      </c>
      <c r="C1164" s="581">
        <f t="shared" si="65"/>
        <v>43281</v>
      </c>
      <c r="D1164" s="105" t="s">
        <v>712</v>
      </c>
      <c r="E1164" s="496">
        <v>4</v>
      </c>
      <c r="F1164" s="105" t="s">
        <v>711</v>
      </c>
      <c r="G1164" s="500" t="s">
        <v>873</v>
      </c>
      <c r="H1164" s="105">
        <f>'Справка 7'!F84</f>
        <v>0</v>
      </c>
    </row>
    <row r="1165" spans="1:8" ht="15.75">
      <c r="A1165" s="105" t="str">
        <f t="shared" si="63"/>
        <v>ГИПС АД</v>
      </c>
      <c r="B1165" s="105" t="str">
        <f t="shared" si="64"/>
        <v>815121745</v>
      </c>
      <c r="C1165" s="581">
        <f t="shared" si="65"/>
        <v>43281</v>
      </c>
      <c r="D1165" s="105" t="s">
        <v>714</v>
      </c>
      <c r="E1165" s="496">
        <v>4</v>
      </c>
      <c r="F1165" s="105" t="s">
        <v>713</v>
      </c>
      <c r="G1165" s="500" t="s">
        <v>873</v>
      </c>
      <c r="H1165" s="105">
        <f>'Справка 7'!F85</f>
        <v>0</v>
      </c>
    </row>
    <row r="1166" spans="1:8" ht="15.75">
      <c r="A1166" s="105" t="str">
        <f t="shared" si="63"/>
        <v>ГИПС АД</v>
      </c>
      <c r="B1166" s="105" t="str">
        <f t="shared" si="64"/>
        <v>815121745</v>
      </c>
      <c r="C1166" s="581">
        <f t="shared" si="65"/>
        <v>43281</v>
      </c>
      <c r="D1166" s="105" t="s">
        <v>716</v>
      </c>
      <c r="E1166" s="496">
        <v>4</v>
      </c>
      <c r="F1166" s="105" t="s">
        <v>715</v>
      </c>
      <c r="G1166" s="500" t="s">
        <v>873</v>
      </c>
      <c r="H1166" s="105">
        <f>'Справка 7'!F86</f>
        <v>0</v>
      </c>
    </row>
    <row r="1167" spans="1:8" ht="15.75">
      <c r="A1167" s="105" t="str">
        <f t="shared" si="63"/>
        <v>ГИПС АД</v>
      </c>
      <c r="B1167" s="105" t="str">
        <f t="shared" si="64"/>
        <v>815121745</v>
      </c>
      <c r="C1167" s="581">
        <f t="shared" si="65"/>
        <v>43281</v>
      </c>
      <c r="D1167" s="105" t="s">
        <v>718</v>
      </c>
      <c r="E1167" s="496">
        <v>4</v>
      </c>
      <c r="F1167" s="105" t="s">
        <v>717</v>
      </c>
      <c r="G1167" s="500" t="s">
        <v>873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ГИПС АД</v>
      </c>
      <c r="B1168" s="105" t="str">
        <f aca="true" t="shared" si="67" ref="B1168:B1195">pdeBulstat</f>
        <v>815121745</v>
      </c>
      <c r="C1168" s="581">
        <f aca="true" t="shared" si="68" ref="C1168:C1195">endDate</f>
        <v>43281</v>
      </c>
      <c r="D1168" s="105" t="s">
        <v>720</v>
      </c>
      <c r="E1168" s="496">
        <v>4</v>
      </c>
      <c r="F1168" s="105" t="s">
        <v>719</v>
      </c>
      <c r="G1168" s="500" t="s">
        <v>873</v>
      </c>
      <c r="H1168" s="105">
        <f>'Справка 7'!F88</f>
        <v>0</v>
      </c>
    </row>
    <row r="1169" spans="1:8" ht="15.75">
      <c r="A1169" s="105" t="str">
        <f t="shared" si="66"/>
        <v>ГИПС АД</v>
      </c>
      <c r="B1169" s="105" t="str">
        <f t="shared" si="67"/>
        <v>815121745</v>
      </c>
      <c r="C1169" s="581">
        <f t="shared" si="68"/>
        <v>43281</v>
      </c>
      <c r="D1169" s="105" t="s">
        <v>722</v>
      </c>
      <c r="E1169" s="496">
        <v>4</v>
      </c>
      <c r="F1169" s="105" t="s">
        <v>721</v>
      </c>
      <c r="G1169" s="500" t="s">
        <v>873</v>
      </c>
      <c r="H1169" s="105">
        <f>'Справка 7'!F89</f>
        <v>0</v>
      </c>
    </row>
    <row r="1170" spans="1:8" ht="15.75">
      <c r="A1170" s="105" t="str">
        <f t="shared" si="66"/>
        <v>ГИПС АД</v>
      </c>
      <c r="B1170" s="105" t="str">
        <f t="shared" si="67"/>
        <v>815121745</v>
      </c>
      <c r="C1170" s="581">
        <f t="shared" si="68"/>
        <v>43281</v>
      </c>
      <c r="D1170" s="105" t="s">
        <v>724</v>
      </c>
      <c r="E1170" s="496">
        <v>4</v>
      </c>
      <c r="F1170" s="105" t="s">
        <v>723</v>
      </c>
      <c r="G1170" s="500" t="s">
        <v>873</v>
      </c>
      <c r="H1170" s="105">
        <f>'Справка 7'!F90</f>
        <v>0</v>
      </c>
    </row>
    <row r="1171" spans="1:8" ht="15.75">
      <c r="A1171" s="105" t="str">
        <f t="shared" si="66"/>
        <v>ГИПС АД</v>
      </c>
      <c r="B1171" s="105" t="str">
        <f t="shared" si="67"/>
        <v>815121745</v>
      </c>
      <c r="C1171" s="581">
        <f t="shared" si="68"/>
        <v>43281</v>
      </c>
      <c r="D1171" s="105" t="s">
        <v>726</v>
      </c>
      <c r="E1171" s="496">
        <v>4</v>
      </c>
      <c r="F1171" s="105" t="s">
        <v>725</v>
      </c>
      <c r="G1171" s="500" t="s">
        <v>873</v>
      </c>
      <c r="H1171" s="105">
        <f>'Справка 7'!F91</f>
        <v>0</v>
      </c>
    </row>
    <row r="1172" spans="1:8" ht="15.75">
      <c r="A1172" s="105" t="str">
        <f t="shared" si="66"/>
        <v>ГИПС АД</v>
      </c>
      <c r="B1172" s="105" t="str">
        <f t="shared" si="67"/>
        <v>815121745</v>
      </c>
      <c r="C1172" s="581">
        <f t="shared" si="68"/>
        <v>43281</v>
      </c>
      <c r="D1172" s="105" t="s">
        <v>728</v>
      </c>
      <c r="E1172" s="496">
        <v>4</v>
      </c>
      <c r="F1172" s="105" t="s">
        <v>727</v>
      </c>
      <c r="G1172" s="500" t="s">
        <v>873</v>
      </c>
      <c r="H1172" s="105">
        <f>'Справка 7'!F92</f>
        <v>0</v>
      </c>
    </row>
    <row r="1173" spans="1:8" ht="15.75">
      <c r="A1173" s="105" t="str">
        <f t="shared" si="66"/>
        <v>ГИПС АД</v>
      </c>
      <c r="B1173" s="105" t="str">
        <f t="shared" si="67"/>
        <v>815121745</v>
      </c>
      <c r="C1173" s="581">
        <f t="shared" si="68"/>
        <v>43281</v>
      </c>
      <c r="D1173" s="105" t="s">
        <v>730</v>
      </c>
      <c r="E1173" s="496">
        <v>4</v>
      </c>
      <c r="F1173" s="105" t="s">
        <v>729</v>
      </c>
      <c r="G1173" s="500" t="s">
        <v>873</v>
      </c>
      <c r="H1173" s="105">
        <f>'Справка 7'!F93</f>
        <v>0</v>
      </c>
    </row>
    <row r="1174" spans="1:8" ht="15.75">
      <c r="A1174" s="105" t="str">
        <f t="shared" si="66"/>
        <v>ГИПС АД</v>
      </c>
      <c r="B1174" s="105" t="str">
        <f t="shared" si="67"/>
        <v>815121745</v>
      </c>
      <c r="C1174" s="581">
        <f t="shared" si="68"/>
        <v>43281</v>
      </c>
      <c r="D1174" s="105" t="s">
        <v>731</v>
      </c>
      <c r="E1174" s="496">
        <v>4</v>
      </c>
      <c r="F1174" s="105" t="s">
        <v>637</v>
      </c>
      <c r="G1174" s="500" t="s">
        <v>873</v>
      </c>
      <c r="H1174" s="105">
        <f>'Справка 7'!F94</f>
        <v>0</v>
      </c>
    </row>
    <row r="1175" spans="1:8" ht="15.75">
      <c r="A1175" s="105" t="str">
        <f t="shared" si="66"/>
        <v>ГИПС АД</v>
      </c>
      <c r="B1175" s="105" t="str">
        <f t="shared" si="67"/>
        <v>815121745</v>
      </c>
      <c r="C1175" s="581">
        <f t="shared" si="68"/>
        <v>43281</v>
      </c>
      <c r="D1175" s="105" t="s">
        <v>732</v>
      </c>
      <c r="E1175" s="496">
        <v>4</v>
      </c>
      <c r="F1175" s="105" t="s">
        <v>641</v>
      </c>
      <c r="G1175" s="500" t="s">
        <v>873</v>
      </c>
      <c r="H1175" s="105">
        <f>'Справка 7'!F95</f>
        <v>0</v>
      </c>
    </row>
    <row r="1176" spans="1:8" ht="15.75">
      <c r="A1176" s="105" t="str">
        <f t="shared" si="66"/>
        <v>ГИПС АД</v>
      </c>
      <c r="B1176" s="105" t="str">
        <f t="shared" si="67"/>
        <v>815121745</v>
      </c>
      <c r="C1176" s="581">
        <f t="shared" si="68"/>
        <v>43281</v>
      </c>
      <c r="D1176" s="105" t="s">
        <v>734</v>
      </c>
      <c r="E1176" s="496">
        <v>4</v>
      </c>
      <c r="F1176" s="105" t="s">
        <v>733</v>
      </c>
      <c r="G1176" s="500" t="s">
        <v>873</v>
      </c>
      <c r="H1176" s="105">
        <f>'Справка 7'!F96</f>
        <v>0</v>
      </c>
    </row>
    <row r="1177" spans="1:8" ht="15.75">
      <c r="A1177" s="105" t="str">
        <f t="shared" si="66"/>
        <v>ГИПС АД</v>
      </c>
      <c r="B1177" s="105" t="str">
        <f t="shared" si="67"/>
        <v>815121745</v>
      </c>
      <c r="C1177" s="581">
        <f t="shared" si="68"/>
        <v>43281</v>
      </c>
      <c r="D1177" s="105" t="s">
        <v>736</v>
      </c>
      <c r="E1177" s="496">
        <v>4</v>
      </c>
      <c r="F1177" s="105" t="s">
        <v>735</v>
      </c>
      <c r="G1177" s="500" t="s">
        <v>873</v>
      </c>
      <c r="H1177" s="105">
        <f>'Справка 7'!F97</f>
        <v>0</v>
      </c>
    </row>
    <row r="1178" spans="1:8" ht="15.75">
      <c r="A1178" s="105" t="str">
        <f t="shared" si="66"/>
        <v>ГИПС АД</v>
      </c>
      <c r="B1178" s="105" t="str">
        <f t="shared" si="67"/>
        <v>815121745</v>
      </c>
      <c r="C1178" s="581">
        <f t="shared" si="68"/>
        <v>43281</v>
      </c>
      <c r="D1178" s="105" t="s">
        <v>738</v>
      </c>
      <c r="E1178" s="496">
        <v>4</v>
      </c>
      <c r="F1178" s="105" t="s">
        <v>691</v>
      </c>
      <c r="G1178" s="500" t="s">
        <v>873</v>
      </c>
      <c r="H1178" s="105">
        <f>'Справка 7'!F98</f>
        <v>0</v>
      </c>
    </row>
    <row r="1179" spans="1:8" ht="15.75">
      <c r="A1179" s="105" t="str">
        <f t="shared" si="66"/>
        <v>ГИПС АД</v>
      </c>
      <c r="B1179" s="105" t="str">
        <f t="shared" si="67"/>
        <v>815121745</v>
      </c>
      <c r="C1179" s="581">
        <f t="shared" si="68"/>
        <v>43281</v>
      </c>
      <c r="D1179" s="105" t="s">
        <v>740</v>
      </c>
      <c r="E1179" s="496">
        <v>4</v>
      </c>
      <c r="F1179" s="105" t="s">
        <v>739</v>
      </c>
      <c r="G1179" s="500" t="s">
        <v>873</v>
      </c>
      <c r="H1179" s="105">
        <f>'Справка 7'!F99</f>
        <v>0</v>
      </c>
    </row>
    <row r="1180" spans="1:8" ht="15.75">
      <c r="A1180" s="105" t="str">
        <f t="shared" si="66"/>
        <v>ГИПС АД</v>
      </c>
      <c r="B1180" s="105" t="str">
        <f t="shared" si="67"/>
        <v>815121745</v>
      </c>
      <c r="C1180" s="581">
        <f t="shared" si="68"/>
        <v>43281</v>
      </c>
      <c r="D1180" s="105" t="s">
        <v>747</v>
      </c>
      <c r="E1180" s="496">
        <v>1</v>
      </c>
      <c r="F1180" s="105" t="s">
        <v>746</v>
      </c>
      <c r="G1180" s="105" t="s">
        <v>875</v>
      </c>
      <c r="H1180" s="498">
        <f>'Справка 7'!C104</f>
        <v>0</v>
      </c>
    </row>
    <row r="1181" spans="1:8" ht="15.75">
      <c r="A1181" s="105" t="str">
        <f t="shared" si="66"/>
        <v>ГИПС АД</v>
      </c>
      <c r="B1181" s="105" t="str">
        <f t="shared" si="67"/>
        <v>815121745</v>
      </c>
      <c r="C1181" s="581">
        <f t="shared" si="68"/>
        <v>43281</v>
      </c>
      <c r="D1181" s="105" t="s">
        <v>749</v>
      </c>
      <c r="E1181" s="496">
        <v>1</v>
      </c>
      <c r="F1181" s="105" t="s">
        <v>748</v>
      </c>
      <c r="G1181" s="105" t="s">
        <v>875</v>
      </c>
      <c r="H1181" s="498">
        <f>'Справка 7'!C105</f>
        <v>0</v>
      </c>
    </row>
    <row r="1182" spans="1:8" ht="15.75">
      <c r="A1182" s="105" t="str">
        <f t="shared" si="66"/>
        <v>ГИПС АД</v>
      </c>
      <c r="B1182" s="105" t="str">
        <f t="shared" si="67"/>
        <v>815121745</v>
      </c>
      <c r="C1182" s="581">
        <f t="shared" si="68"/>
        <v>43281</v>
      </c>
      <c r="D1182" s="105" t="s">
        <v>751</v>
      </c>
      <c r="E1182" s="496">
        <v>1</v>
      </c>
      <c r="F1182" s="105" t="s">
        <v>750</v>
      </c>
      <c r="G1182" s="105" t="s">
        <v>875</v>
      </c>
      <c r="H1182" s="498">
        <f>'Справка 7'!C106</f>
        <v>0</v>
      </c>
    </row>
    <row r="1183" spans="1:8" ht="15.75">
      <c r="A1183" s="105" t="str">
        <f t="shared" si="66"/>
        <v>ГИПС АД</v>
      </c>
      <c r="B1183" s="105" t="str">
        <f t="shared" si="67"/>
        <v>815121745</v>
      </c>
      <c r="C1183" s="581">
        <f t="shared" si="68"/>
        <v>43281</v>
      </c>
      <c r="D1183" s="105" t="s">
        <v>753</v>
      </c>
      <c r="E1183" s="496">
        <v>1</v>
      </c>
      <c r="F1183" s="105" t="s">
        <v>752</v>
      </c>
      <c r="G1183" s="105" t="s">
        <v>875</v>
      </c>
      <c r="H1183" s="498">
        <f>'Справка 7'!C107</f>
        <v>0</v>
      </c>
    </row>
    <row r="1184" spans="1:8" ht="15.75">
      <c r="A1184" s="105" t="str">
        <f t="shared" si="66"/>
        <v>ГИПС АД</v>
      </c>
      <c r="B1184" s="105" t="str">
        <f t="shared" si="67"/>
        <v>815121745</v>
      </c>
      <c r="C1184" s="581">
        <f t="shared" si="68"/>
        <v>43281</v>
      </c>
      <c r="D1184" s="105" t="s">
        <v>747</v>
      </c>
      <c r="E1184" s="496">
        <v>2</v>
      </c>
      <c r="F1184" s="105" t="s">
        <v>746</v>
      </c>
      <c r="G1184" s="105" t="s">
        <v>875</v>
      </c>
      <c r="H1184" s="498">
        <f>'Справка 7'!D104</f>
        <v>0</v>
      </c>
    </row>
    <row r="1185" spans="1:8" ht="15.75">
      <c r="A1185" s="105" t="str">
        <f t="shared" si="66"/>
        <v>ГИПС АД</v>
      </c>
      <c r="B1185" s="105" t="str">
        <f t="shared" si="67"/>
        <v>815121745</v>
      </c>
      <c r="C1185" s="581">
        <f t="shared" si="68"/>
        <v>43281</v>
      </c>
      <c r="D1185" s="105" t="s">
        <v>749</v>
      </c>
      <c r="E1185" s="496">
        <v>2</v>
      </c>
      <c r="F1185" s="105" t="s">
        <v>748</v>
      </c>
      <c r="G1185" s="105" t="s">
        <v>875</v>
      </c>
      <c r="H1185" s="498">
        <f>'Справка 7'!D105</f>
        <v>0</v>
      </c>
    </row>
    <row r="1186" spans="1:8" ht="15.75">
      <c r="A1186" s="105" t="str">
        <f t="shared" si="66"/>
        <v>ГИПС АД</v>
      </c>
      <c r="B1186" s="105" t="str">
        <f t="shared" si="67"/>
        <v>815121745</v>
      </c>
      <c r="C1186" s="581">
        <f t="shared" si="68"/>
        <v>43281</v>
      </c>
      <c r="D1186" s="105" t="s">
        <v>751</v>
      </c>
      <c r="E1186" s="496">
        <v>2</v>
      </c>
      <c r="F1186" s="105" t="s">
        <v>750</v>
      </c>
      <c r="G1186" s="105" t="s">
        <v>875</v>
      </c>
      <c r="H1186" s="498">
        <f>'Справка 7'!D106</f>
        <v>0</v>
      </c>
    </row>
    <row r="1187" spans="1:8" ht="15.75">
      <c r="A1187" s="105" t="str">
        <f t="shared" si="66"/>
        <v>ГИПС АД</v>
      </c>
      <c r="B1187" s="105" t="str">
        <f t="shared" si="67"/>
        <v>815121745</v>
      </c>
      <c r="C1187" s="581">
        <f t="shared" si="68"/>
        <v>43281</v>
      </c>
      <c r="D1187" s="105" t="s">
        <v>753</v>
      </c>
      <c r="E1187" s="496">
        <v>2</v>
      </c>
      <c r="F1187" s="105" t="s">
        <v>752</v>
      </c>
      <c r="G1187" s="105" t="s">
        <v>875</v>
      </c>
      <c r="H1187" s="498">
        <f>'Справка 7'!D107</f>
        <v>0</v>
      </c>
    </row>
    <row r="1188" spans="1:8" ht="15.75">
      <c r="A1188" s="105" t="str">
        <f t="shared" si="66"/>
        <v>ГИПС АД</v>
      </c>
      <c r="B1188" s="105" t="str">
        <f t="shared" si="67"/>
        <v>815121745</v>
      </c>
      <c r="C1188" s="581">
        <f t="shared" si="68"/>
        <v>43281</v>
      </c>
      <c r="D1188" s="105" t="s">
        <v>747</v>
      </c>
      <c r="E1188" s="496">
        <v>3</v>
      </c>
      <c r="F1188" s="105" t="s">
        <v>746</v>
      </c>
      <c r="G1188" s="105" t="s">
        <v>875</v>
      </c>
      <c r="H1188" s="498">
        <f>'Справка 7'!E104</f>
        <v>0</v>
      </c>
    </row>
    <row r="1189" spans="1:8" ht="15.75">
      <c r="A1189" s="105" t="str">
        <f t="shared" si="66"/>
        <v>ГИПС АД</v>
      </c>
      <c r="B1189" s="105" t="str">
        <f t="shared" si="67"/>
        <v>815121745</v>
      </c>
      <c r="C1189" s="581">
        <f t="shared" si="68"/>
        <v>43281</v>
      </c>
      <c r="D1189" s="105" t="s">
        <v>749</v>
      </c>
      <c r="E1189" s="496">
        <v>3</v>
      </c>
      <c r="F1189" s="105" t="s">
        <v>748</v>
      </c>
      <c r="G1189" s="105" t="s">
        <v>875</v>
      </c>
      <c r="H1189" s="498">
        <f>'Справка 7'!E105</f>
        <v>0</v>
      </c>
    </row>
    <row r="1190" spans="1:8" ht="15.75">
      <c r="A1190" s="105" t="str">
        <f t="shared" si="66"/>
        <v>ГИПС АД</v>
      </c>
      <c r="B1190" s="105" t="str">
        <f t="shared" si="67"/>
        <v>815121745</v>
      </c>
      <c r="C1190" s="581">
        <f t="shared" si="68"/>
        <v>43281</v>
      </c>
      <c r="D1190" s="105" t="s">
        <v>751</v>
      </c>
      <c r="E1190" s="496">
        <v>3</v>
      </c>
      <c r="F1190" s="105" t="s">
        <v>750</v>
      </c>
      <c r="G1190" s="105" t="s">
        <v>875</v>
      </c>
      <c r="H1190" s="498">
        <f>'Справка 7'!E106</f>
        <v>0</v>
      </c>
    </row>
    <row r="1191" spans="1:8" ht="15.75">
      <c r="A1191" s="105" t="str">
        <f t="shared" si="66"/>
        <v>ГИПС АД</v>
      </c>
      <c r="B1191" s="105" t="str">
        <f t="shared" si="67"/>
        <v>815121745</v>
      </c>
      <c r="C1191" s="581">
        <f t="shared" si="68"/>
        <v>43281</v>
      </c>
      <c r="D1191" s="105" t="s">
        <v>753</v>
      </c>
      <c r="E1191" s="496">
        <v>3</v>
      </c>
      <c r="F1191" s="105" t="s">
        <v>752</v>
      </c>
      <c r="G1191" s="105" t="s">
        <v>875</v>
      </c>
      <c r="H1191" s="498">
        <f>'Справка 7'!E107</f>
        <v>0</v>
      </c>
    </row>
    <row r="1192" spans="1:8" ht="15.75">
      <c r="A1192" s="105" t="str">
        <f t="shared" si="66"/>
        <v>ГИПС АД</v>
      </c>
      <c r="B1192" s="105" t="str">
        <f t="shared" si="67"/>
        <v>815121745</v>
      </c>
      <c r="C1192" s="581">
        <f t="shared" si="68"/>
        <v>43281</v>
      </c>
      <c r="D1192" s="105" t="s">
        <v>747</v>
      </c>
      <c r="E1192" s="496">
        <v>4</v>
      </c>
      <c r="F1192" s="105" t="s">
        <v>746</v>
      </c>
      <c r="G1192" s="105" t="s">
        <v>875</v>
      </c>
      <c r="H1192" s="498">
        <f>'Справка 7'!F104</f>
        <v>0</v>
      </c>
    </row>
    <row r="1193" spans="1:8" ht="15.75">
      <c r="A1193" s="105" t="str">
        <f t="shared" si="66"/>
        <v>ГИПС АД</v>
      </c>
      <c r="B1193" s="105" t="str">
        <f t="shared" si="67"/>
        <v>815121745</v>
      </c>
      <c r="C1193" s="581">
        <f t="shared" si="68"/>
        <v>43281</v>
      </c>
      <c r="D1193" s="105" t="s">
        <v>749</v>
      </c>
      <c r="E1193" s="496">
        <v>4</v>
      </c>
      <c r="F1193" s="105" t="s">
        <v>748</v>
      </c>
      <c r="G1193" s="105" t="s">
        <v>875</v>
      </c>
      <c r="H1193" s="498">
        <f>'Справка 7'!F105</f>
        <v>0</v>
      </c>
    </row>
    <row r="1194" spans="1:8" ht="15.75">
      <c r="A1194" s="105" t="str">
        <f t="shared" si="66"/>
        <v>ГИПС АД</v>
      </c>
      <c r="B1194" s="105" t="str">
        <f t="shared" si="67"/>
        <v>815121745</v>
      </c>
      <c r="C1194" s="581">
        <f t="shared" si="68"/>
        <v>43281</v>
      </c>
      <c r="D1194" s="105" t="s">
        <v>751</v>
      </c>
      <c r="E1194" s="496">
        <v>4</v>
      </c>
      <c r="F1194" s="105" t="s">
        <v>750</v>
      </c>
      <c r="G1194" s="105" t="s">
        <v>875</v>
      </c>
      <c r="H1194" s="498">
        <f>'Справка 7'!F106</f>
        <v>0</v>
      </c>
    </row>
    <row r="1195" spans="1:8" ht="15.75">
      <c r="A1195" s="105" t="str">
        <f t="shared" si="66"/>
        <v>ГИПС АД</v>
      </c>
      <c r="B1195" s="105" t="str">
        <f t="shared" si="67"/>
        <v>815121745</v>
      </c>
      <c r="C1195" s="581">
        <f t="shared" si="68"/>
        <v>43281</v>
      </c>
      <c r="D1195" s="105" t="s">
        <v>753</v>
      </c>
      <c r="E1195" s="496">
        <v>4</v>
      </c>
      <c r="F1195" s="105" t="s">
        <v>752</v>
      </c>
      <c r="G1195" s="105" t="s">
        <v>875</v>
      </c>
      <c r="H1195" s="498">
        <f>'Справка 7'!F107</f>
        <v>0</v>
      </c>
    </row>
    <row r="1196" spans="3:6" s="497" customFormat="1" ht="15.75">
      <c r="C1196" s="580"/>
      <c r="F1196" s="501" t="s">
        <v>876</v>
      </c>
    </row>
    <row r="1197" spans="1:8" ht="15.75">
      <c r="A1197" s="105" t="str">
        <f aca="true" t="shared" si="69" ref="A1197:A1228">pdeName</f>
        <v>ГИПС АД</v>
      </c>
      <c r="B1197" s="105" t="str">
        <f aca="true" t="shared" si="70" ref="B1197:B1228">pdeBulstat</f>
        <v>815121745</v>
      </c>
      <c r="C1197" s="581">
        <f aca="true" t="shared" si="71" ref="C1197:C1228">endDate</f>
        <v>43281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ГИПС АД</v>
      </c>
      <c r="B1198" s="105" t="str">
        <f t="shared" si="70"/>
        <v>815121745</v>
      </c>
      <c r="C1198" s="581">
        <f t="shared" si="71"/>
        <v>43281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ГИПС АД</v>
      </c>
      <c r="B1199" s="105" t="str">
        <f t="shared" si="70"/>
        <v>815121745</v>
      </c>
      <c r="C1199" s="581">
        <f t="shared" si="71"/>
        <v>43281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ГИПС АД</v>
      </c>
      <c r="B1200" s="105" t="str">
        <f t="shared" si="70"/>
        <v>815121745</v>
      </c>
      <c r="C1200" s="581">
        <f t="shared" si="71"/>
        <v>43281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ГИПС АД</v>
      </c>
      <c r="B1201" s="105" t="str">
        <f t="shared" si="70"/>
        <v>815121745</v>
      </c>
      <c r="C1201" s="581">
        <f t="shared" si="71"/>
        <v>43281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ГИПС АД</v>
      </c>
      <c r="B1202" s="105" t="str">
        <f t="shared" si="70"/>
        <v>815121745</v>
      </c>
      <c r="C1202" s="581">
        <f t="shared" si="71"/>
        <v>43281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ГИПС АД</v>
      </c>
      <c r="B1203" s="105" t="str">
        <f t="shared" si="70"/>
        <v>815121745</v>
      </c>
      <c r="C1203" s="581">
        <f t="shared" si="71"/>
        <v>43281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ГИПС АД</v>
      </c>
      <c r="B1204" s="105" t="str">
        <f t="shared" si="70"/>
        <v>815121745</v>
      </c>
      <c r="C1204" s="581">
        <f t="shared" si="71"/>
        <v>43281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ГИПС АД</v>
      </c>
      <c r="B1205" s="105" t="str">
        <f t="shared" si="70"/>
        <v>815121745</v>
      </c>
      <c r="C1205" s="581">
        <f t="shared" si="71"/>
        <v>43281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ГИПС АД</v>
      </c>
      <c r="B1206" s="105" t="str">
        <f t="shared" si="70"/>
        <v>815121745</v>
      </c>
      <c r="C1206" s="581">
        <f t="shared" si="71"/>
        <v>43281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ГИПС АД</v>
      </c>
      <c r="B1207" s="105" t="str">
        <f t="shared" si="70"/>
        <v>815121745</v>
      </c>
      <c r="C1207" s="581">
        <f t="shared" si="71"/>
        <v>43281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ГИПС АД</v>
      </c>
      <c r="B1208" s="105" t="str">
        <f t="shared" si="70"/>
        <v>815121745</v>
      </c>
      <c r="C1208" s="581">
        <f t="shared" si="71"/>
        <v>43281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ГИПС АД</v>
      </c>
      <c r="B1209" s="105" t="str">
        <f t="shared" si="70"/>
        <v>815121745</v>
      </c>
      <c r="C1209" s="581">
        <f t="shared" si="71"/>
        <v>43281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ГИПС АД</v>
      </c>
      <c r="B1210" s="105" t="str">
        <f t="shared" si="70"/>
        <v>815121745</v>
      </c>
      <c r="C1210" s="581">
        <f t="shared" si="71"/>
        <v>43281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ГИПС АД</v>
      </c>
      <c r="B1211" s="105" t="str">
        <f t="shared" si="70"/>
        <v>815121745</v>
      </c>
      <c r="C1211" s="581">
        <f t="shared" si="71"/>
        <v>43281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ГИПС АД</v>
      </c>
      <c r="B1212" s="105" t="str">
        <f t="shared" si="70"/>
        <v>815121745</v>
      </c>
      <c r="C1212" s="581">
        <f t="shared" si="71"/>
        <v>43281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ГИПС АД</v>
      </c>
      <c r="B1213" s="105" t="str">
        <f t="shared" si="70"/>
        <v>815121745</v>
      </c>
      <c r="C1213" s="581">
        <f t="shared" si="71"/>
        <v>43281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ГИПС АД</v>
      </c>
      <c r="B1214" s="105" t="str">
        <f t="shared" si="70"/>
        <v>815121745</v>
      </c>
      <c r="C1214" s="581">
        <f t="shared" si="71"/>
        <v>43281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ГИПС АД</v>
      </c>
      <c r="B1215" s="105" t="str">
        <f t="shared" si="70"/>
        <v>815121745</v>
      </c>
      <c r="C1215" s="581">
        <f t="shared" si="71"/>
        <v>43281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ГИПС АД</v>
      </c>
      <c r="B1216" s="105" t="str">
        <f t="shared" si="70"/>
        <v>815121745</v>
      </c>
      <c r="C1216" s="581">
        <f t="shared" si="71"/>
        <v>43281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ГИПС АД</v>
      </c>
      <c r="B1217" s="105" t="str">
        <f t="shared" si="70"/>
        <v>815121745</v>
      </c>
      <c r="C1217" s="581">
        <f t="shared" si="71"/>
        <v>43281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ГИПС АД</v>
      </c>
      <c r="B1218" s="105" t="str">
        <f t="shared" si="70"/>
        <v>815121745</v>
      </c>
      <c r="C1218" s="581">
        <f t="shared" si="71"/>
        <v>43281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ГИПС АД</v>
      </c>
      <c r="B1219" s="105" t="str">
        <f t="shared" si="70"/>
        <v>815121745</v>
      </c>
      <c r="C1219" s="581">
        <f t="shared" si="71"/>
        <v>43281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ГИПС АД</v>
      </c>
      <c r="B1220" s="105" t="str">
        <f t="shared" si="70"/>
        <v>815121745</v>
      </c>
      <c r="C1220" s="581">
        <f t="shared" si="71"/>
        <v>43281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ГИПС АД</v>
      </c>
      <c r="B1221" s="105" t="str">
        <f t="shared" si="70"/>
        <v>815121745</v>
      </c>
      <c r="C1221" s="581">
        <f t="shared" si="71"/>
        <v>43281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ГИПС АД</v>
      </c>
      <c r="B1222" s="105" t="str">
        <f t="shared" si="70"/>
        <v>815121745</v>
      </c>
      <c r="C1222" s="581">
        <f t="shared" si="71"/>
        <v>43281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ГИПС АД</v>
      </c>
      <c r="B1223" s="105" t="str">
        <f t="shared" si="70"/>
        <v>815121745</v>
      </c>
      <c r="C1223" s="581">
        <f t="shared" si="71"/>
        <v>43281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ГИПС АД</v>
      </c>
      <c r="B1224" s="105" t="str">
        <f t="shared" si="70"/>
        <v>815121745</v>
      </c>
      <c r="C1224" s="581">
        <f t="shared" si="71"/>
        <v>43281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ГИПС АД</v>
      </c>
      <c r="B1225" s="105" t="str">
        <f t="shared" si="70"/>
        <v>815121745</v>
      </c>
      <c r="C1225" s="581">
        <f t="shared" si="71"/>
        <v>43281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ГИПС АД</v>
      </c>
      <c r="B1226" s="105" t="str">
        <f t="shared" si="70"/>
        <v>815121745</v>
      </c>
      <c r="C1226" s="581">
        <f t="shared" si="71"/>
        <v>43281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ГИПС АД</v>
      </c>
      <c r="B1227" s="105" t="str">
        <f t="shared" si="70"/>
        <v>815121745</v>
      </c>
      <c r="C1227" s="581">
        <f t="shared" si="71"/>
        <v>43281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ГИПС АД</v>
      </c>
      <c r="B1228" s="105" t="str">
        <f t="shared" si="70"/>
        <v>815121745</v>
      </c>
      <c r="C1228" s="581">
        <f t="shared" si="71"/>
        <v>43281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ГИПС АД</v>
      </c>
      <c r="B1229" s="105" t="str">
        <f aca="true" t="shared" si="73" ref="B1229:B1260">pdeBulstat</f>
        <v>815121745</v>
      </c>
      <c r="C1229" s="581">
        <f aca="true" t="shared" si="74" ref="C1229:C1260">endDate</f>
        <v>43281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ГИПС АД</v>
      </c>
      <c r="B1230" s="105" t="str">
        <f t="shared" si="73"/>
        <v>815121745</v>
      </c>
      <c r="C1230" s="581">
        <f t="shared" si="74"/>
        <v>43281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ГИПС АД</v>
      </c>
      <c r="B1231" s="105" t="str">
        <f t="shared" si="73"/>
        <v>815121745</v>
      </c>
      <c r="C1231" s="581">
        <f t="shared" si="74"/>
        <v>43281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ГИПС АД</v>
      </c>
      <c r="B1232" s="105" t="str">
        <f t="shared" si="73"/>
        <v>815121745</v>
      </c>
      <c r="C1232" s="581">
        <f t="shared" si="74"/>
        <v>43281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ГИПС АД</v>
      </c>
      <c r="B1233" s="105" t="str">
        <f t="shared" si="73"/>
        <v>815121745</v>
      </c>
      <c r="C1233" s="581">
        <f t="shared" si="74"/>
        <v>43281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ГИПС АД</v>
      </c>
      <c r="B1234" s="105" t="str">
        <f t="shared" si="73"/>
        <v>815121745</v>
      </c>
      <c r="C1234" s="581">
        <f t="shared" si="74"/>
        <v>43281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ГИПС АД</v>
      </c>
      <c r="B1235" s="105" t="str">
        <f t="shared" si="73"/>
        <v>815121745</v>
      </c>
      <c r="C1235" s="581">
        <f t="shared" si="74"/>
        <v>43281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ГИПС АД</v>
      </c>
      <c r="B1236" s="105" t="str">
        <f t="shared" si="73"/>
        <v>815121745</v>
      </c>
      <c r="C1236" s="581">
        <f t="shared" si="74"/>
        <v>43281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ГИПС АД</v>
      </c>
      <c r="B1237" s="105" t="str">
        <f t="shared" si="73"/>
        <v>815121745</v>
      </c>
      <c r="C1237" s="581">
        <f t="shared" si="74"/>
        <v>43281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ГИПС АД</v>
      </c>
      <c r="B1238" s="105" t="str">
        <f t="shared" si="73"/>
        <v>815121745</v>
      </c>
      <c r="C1238" s="581">
        <f t="shared" si="74"/>
        <v>43281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ГИПС АД</v>
      </c>
      <c r="B1239" s="105" t="str">
        <f t="shared" si="73"/>
        <v>815121745</v>
      </c>
      <c r="C1239" s="581">
        <f t="shared" si="74"/>
        <v>43281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ГИПС АД</v>
      </c>
      <c r="B1240" s="105" t="str">
        <f t="shared" si="73"/>
        <v>815121745</v>
      </c>
      <c r="C1240" s="581">
        <f t="shared" si="74"/>
        <v>43281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ГИПС АД</v>
      </c>
      <c r="B1241" s="105" t="str">
        <f t="shared" si="73"/>
        <v>815121745</v>
      </c>
      <c r="C1241" s="581">
        <f t="shared" si="74"/>
        <v>43281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ГИПС АД</v>
      </c>
      <c r="B1242" s="105" t="str">
        <f t="shared" si="73"/>
        <v>815121745</v>
      </c>
      <c r="C1242" s="581">
        <f t="shared" si="74"/>
        <v>43281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ГИПС АД</v>
      </c>
      <c r="B1243" s="105" t="str">
        <f t="shared" si="73"/>
        <v>815121745</v>
      </c>
      <c r="C1243" s="581">
        <f t="shared" si="74"/>
        <v>43281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ГИПС АД</v>
      </c>
      <c r="B1244" s="105" t="str">
        <f t="shared" si="73"/>
        <v>815121745</v>
      </c>
      <c r="C1244" s="581">
        <f t="shared" si="74"/>
        <v>43281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ГИПС АД</v>
      </c>
      <c r="B1245" s="105" t="str">
        <f t="shared" si="73"/>
        <v>815121745</v>
      </c>
      <c r="C1245" s="581">
        <f t="shared" si="74"/>
        <v>43281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ГИПС АД</v>
      </c>
      <c r="B1246" s="105" t="str">
        <f t="shared" si="73"/>
        <v>815121745</v>
      </c>
      <c r="C1246" s="581">
        <f t="shared" si="74"/>
        <v>43281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ГИПС АД</v>
      </c>
      <c r="B1247" s="105" t="str">
        <f t="shared" si="73"/>
        <v>815121745</v>
      </c>
      <c r="C1247" s="581">
        <f t="shared" si="74"/>
        <v>43281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ГИПС АД</v>
      </c>
      <c r="B1248" s="105" t="str">
        <f t="shared" si="73"/>
        <v>815121745</v>
      </c>
      <c r="C1248" s="581">
        <f t="shared" si="74"/>
        <v>43281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ГИПС АД</v>
      </c>
      <c r="B1249" s="105" t="str">
        <f t="shared" si="73"/>
        <v>815121745</v>
      </c>
      <c r="C1249" s="581">
        <f t="shared" si="74"/>
        <v>43281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ГИПС АД</v>
      </c>
      <c r="B1250" s="105" t="str">
        <f t="shared" si="73"/>
        <v>815121745</v>
      </c>
      <c r="C1250" s="581">
        <f t="shared" si="74"/>
        <v>43281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ГИПС АД</v>
      </c>
      <c r="B1251" s="105" t="str">
        <f t="shared" si="73"/>
        <v>815121745</v>
      </c>
      <c r="C1251" s="581">
        <f t="shared" si="74"/>
        <v>43281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ГИПС АД</v>
      </c>
      <c r="B1252" s="105" t="str">
        <f t="shared" si="73"/>
        <v>815121745</v>
      </c>
      <c r="C1252" s="581">
        <f t="shared" si="74"/>
        <v>43281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ГИПС АД</v>
      </c>
      <c r="B1253" s="105" t="str">
        <f t="shared" si="73"/>
        <v>815121745</v>
      </c>
      <c r="C1253" s="581">
        <f t="shared" si="74"/>
        <v>43281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ГИПС АД</v>
      </c>
      <c r="B1254" s="105" t="str">
        <f t="shared" si="73"/>
        <v>815121745</v>
      </c>
      <c r="C1254" s="581">
        <f t="shared" si="74"/>
        <v>43281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ГИПС АД</v>
      </c>
      <c r="B1255" s="105" t="str">
        <f t="shared" si="73"/>
        <v>815121745</v>
      </c>
      <c r="C1255" s="581">
        <f t="shared" si="74"/>
        <v>43281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ГИПС АД</v>
      </c>
      <c r="B1256" s="105" t="str">
        <f t="shared" si="73"/>
        <v>815121745</v>
      </c>
      <c r="C1256" s="581">
        <f t="shared" si="74"/>
        <v>43281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ГИПС АД</v>
      </c>
      <c r="B1257" s="105" t="str">
        <f t="shared" si="73"/>
        <v>815121745</v>
      </c>
      <c r="C1257" s="581">
        <f t="shared" si="74"/>
        <v>43281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ГИПС АД</v>
      </c>
      <c r="B1258" s="105" t="str">
        <f t="shared" si="73"/>
        <v>815121745</v>
      </c>
      <c r="C1258" s="581">
        <f t="shared" si="74"/>
        <v>43281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ГИПС АД</v>
      </c>
      <c r="B1259" s="105" t="str">
        <f t="shared" si="73"/>
        <v>815121745</v>
      </c>
      <c r="C1259" s="581">
        <f t="shared" si="74"/>
        <v>43281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ГИПС АД</v>
      </c>
      <c r="B1260" s="105" t="str">
        <f t="shared" si="73"/>
        <v>815121745</v>
      </c>
      <c r="C1260" s="581">
        <f t="shared" si="74"/>
        <v>43281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ГИПС АД</v>
      </c>
      <c r="B1261" s="105" t="str">
        <f aca="true" t="shared" si="76" ref="B1261:B1294">pdeBulstat</f>
        <v>815121745</v>
      </c>
      <c r="C1261" s="581">
        <f aca="true" t="shared" si="77" ref="C1261:C1294">endDate</f>
        <v>43281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ГИПС АД</v>
      </c>
      <c r="B1262" s="105" t="str">
        <f t="shared" si="76"/>
        <v>815121745</v>
      </c>
      <c r="C1262" s="581">
        <f t="shared" si="77"/>
        <v>43281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ГИПС АД</v>
      </c>
      <c r="B1263" s="105" t="str">
        <f t="shared" si="76"/>
        <v>815121745</v>
      </c>
      <c r="C1263" s="581">
        <f t="shared" si="77"/>
        <v>43281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ГИПС АД</v>
      </c>
      <c r="B1264" s="105" t="str">
        <f t="shared" si="76"/>
        <v>815121745</v>
      </c>
      <c r="C1264" s="581">
        <f t="shared" si="77"/>
        <v>43281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ГИПС АД</v>
      </c>
      <c r="B1265" s="105" t="str">
        <f t="shared" si="76"/>
        <v>815121745</v>
      </c>
      <c r="C1265" s="581">
        <f t="shared" si="77"/>
        <v>43281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ГИПС АД</v>
      </c>
      <c r="B1266" s="105" t="str">
        <f t="shared" si="76"/>
        <v>815121745</v>
      </c>
      <c r="C1266" s="581">
        <f t="shared" si="77"/>
        <v>43281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ГИПС АД</v>
      </c>
      <c r="B1267" s="105" t="str">
        <f t="shared" si="76"/>
        <v>815121745</v>
      </c>
      <c r="C1267" s="581">
        <f t="shared" si="77"/>
        <v>43281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ГИПС АД</v>
      </c>
      <c r="B1268" s="105" t="str">
        <f t="shared" si="76"/>
        <v>815121745</v>
      </c>
      <c r="C1268" s="581">
        <f t="shared" si="77"/>
        <v>43281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ГИПС АД</v>
      </c>
      <c r="B1269" s="105" t="str">
        <f t="shared" si="76"/>
        <v>815121745</v>
      </c>
      <c r="C1269" s="581">
        <f t="shared" si="77"/>
        <v>43281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ГИПС АД</v>
      </c>
      <c r="B1270" s="105" t="str">
        <f t="shared" si="76"/>
        <v>815121745</v>
      </c>
      <c r="C1270" s="581">
        <f t="shared" si="77"/>
        <v>43281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ГИПС АД</v>
      </c>
      <c r="B1271" s="105" t="str">
        <f t="shared" si="76"/>
        <v>815121745</v>
      </c>
      <c r="C1271" s="581">
        <f t="shared" si="77"/>
        <v>43281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ГИПС АД</v>
      </c>
      <c r="B1272" s="105" t="str">
        <f t="shared" si="76"/>
        <v>815121745</v>
      </c>
      <c r="C1272" s="581">
        <f t="shared" si="77"/>
        <v>43281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ГИПС АД</v>
      </c>
      <c r="B1273" s="105" t="str">
        <f t="shared" si="76"/>
        <v>815121745</v>
      </c>
      <c r="C1273" s="581">
        <f t="shared" si="77"/>
        <v>43281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ГИПС АД</v>
      </c>
      <c r="B1274" s="105" t="str">
        <f t="shared" si="76"/>
        <v>815121745</v>
      </c>
      <c r="C1274" s="581">
        <f t="shared" si="77"/>
        <v>43281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ГИПС АД</v>
      </c>
      <c r="B1275" s="105" t="str">
        <f t="shared" si="76"/>
        <v>815121745</v>
      </c>
      <c r="C1275" s="581">
        <f t="shared" si="77"/>
        <v>43281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ГИПС АД</v>
      </c>
      <c r="B1276" s="105" t="str">
        <f t="shared" si="76"/>
        <v>815121745</v>
      </c>
      <c r="C1276" s="581">
        <f t="shared" si="77"/>
        <v>43281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ГИПС АД</v>
      </c>
      <c r="B1277" s="105" t="str">
        <f t="shared" si="76"/>
        <v>815121745</v>
      </c>
      <c r="C1277" s="581">
        <f t="shared" si="77"/>
        <v>43281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ГИПС АД</v>
      </c>
      <c r="B1278" s="105" t="str">
        <f t="shared" si="76"/>
        <v>815121745</v>
      </c>
      <c r="C1278" s="581">
        <f t="shared" si="77"/>
        <v>43281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ГИПС АД</v>
      </c>
      <c r="B1279" s="105" t="str">
        <f t="shared" si="76"/>
        <v>815121745</v>
      </c>
      <c r="C1279" s="581">
        <f t="shared" si="77"/>
        <v>43281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ГИПС АД</v>
      </c>
      <c r="B1280" s="105" t="str">
        <f t="shared" si="76"/>
        <v>815121745</v>
      </c>
      <c r="C1280" s="581">
        <f t="shared" si="77"/>
        <v>43281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ГИПС АД</v>
      </c>
      <c r="B1281" s="105" t="str">
        <f t="shared" si="76"/>
        <v>815121745</v>
      </c>
      <c r="C1281" s="581">
        <f t="shared" si="77"/>
        <v>43281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ГИПС АД</v>
      </c>
      <c r="B1282" s="105" t="str">
        <f t="shared" si="76"/>
        <v>815121745</v>
      </c>
      <c r="C1282" s="581">
        <f t="shared" si="77"/>
        <v>43281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ГИПС АД</v>
      </c>
      <c r="B1283" s="105" t="str">
        <f t="shared" si="76"/>
        <v>815121745</v>
      </c>
      <c r="C1283" s="581">
        <f t="shared" si="77"/>
        <v>43281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ГИПС АД</v>
      </c>
      <c r="B1284" s="105" t="str">
        <f t="shared" si="76"/>
        <v>815121745</v>
      </c>
      <c r="C1284" s="581">
        <f t="shared" si="77"/>
        <v>43281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ГИПС АД</v>
      </c>
      <c r="B1285" s="105" t="str">
        <f t="shared" si="76"/>
        <v>815121745</v>
      </c>
      <c r="C1285" s="581">
        <f t="shared" si="77"/>
        <v>43281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ГИПС АД</v>
      </c>
      <c r="B1286" s="105" t="str">
        <f t="shared" si="76"/>
        <v>815121745</v>
      </c>
      <c r="C1286" s="581">
        <f t="shared" si="77"/>
        <v>43281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ГИПС АД</v>
      </c>
      <c r="B1287" s="105" t="str">
        <f t="shared" si="76"/>
        <v>815121745</v>
      </c>
      <c r="C1287" s="581">
        <f t="shared" si="77"/>
        <v>43281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ГИПС АД</v>
      </c>
      <c r="B1288" s="105" t="str">
        <f t="shared" si="76"/>
        <v>815121745</v>
      </c>
      <c r="C1288" s="581">
        <f t="shared" si="77"/>
        <v>43281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ГИПС АД</v>
      </c>
      <c r="B1289" s="105" t="str">
        <f t="shared" si="76"/>
        <v>815121745</v>
      </c>
      <c r="C1289" s="581">
        <f t="shared" si="77"/>
        <v>43281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ГИПС АД</v>
      </c>
      <c r="B1290" s="105" t="str">
        <f t="shared" si="76"/>
        <v>815121745</v>
      </c>
      <c r="C1290" s="581">
        <f t="shared" si="77"/>
        <v>43281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ГИПС АД</v>
      </c>
      <c r="B1291" s="105" t="str">
        <f t="shared" si="76"/>
        <v>815121745</v>
      </c>
      <c r="C1291" s="581">
        <f t="shared" si="77"/>
        <v>43281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ГИПС АД</v>
      </c>
      <c r="B1292" s="105" t="str">
        <f t="shared" si="76"/>
        <v>815121745</v>
      </c>
      <c r="C1292" s="581">
        <f t="shared" si="77"/>
        <v>43281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ГИПС АД</v>
      </c>
      <c r="B1293" s="105" t="str">
        <f t="shared" si="76"/>
        <v>815121745</v>
      </c>
      <c r="C1293" s="581">
        <f t="shared" si="77"/>
        <v>43281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ГИПС АД</v>
      </c>
      <c r="B1294" s="105" t="str">
        <f t="shared" si="76"/>
        <v>815121745</v>
      </c>
      <c r="C1294" s="581">
        <f t="shared" si="77"/>
        <v>43281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877</v>
      </c>
    </row>
    <row r="1296" spans="1:8" ht="15.75">
      <c r="A1296" s="105" t="str">
        <f aca="true" t="shared" si="78" ref="A1296:A1335">pdeName</f>
        <v>ГИПС АД</v>
      </c>
      <c r="B1296" s="105" t="str">
        <f aca="true" t="shared" si="79" ref="B1296:B1335">pdeBulstat</f>
        <v>815121745</v>
      </c>
      <c r="C1296" s="581">
        <f aca="true" t="shared" si="80" ref="C1296:C1335">endDate</f>
        <v>43281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ГИПС АД</v>
      </c>
      <c r="B1297" s="105" t="str">
        <f t="shared" si="79"/>
        <v>815121745</v>
      </c>
      <c r="C1297" s="581">
        <f t="shared" si="80"/>
        <v>43281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ГИПС АД</v>
      </c>
      <c r="B1298" s="105" t="str">
        <f t="shared" si="79"/>
        <v>815121745</v>
      </c>
      <c r="C1298" s="581">
        <f t="shared" si="80"/>
        <v>43281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ГИПС АД</v>
      </c>
      <c r="B1299" s="105" t="str">
        <f t="shared" si="79"/>
        <v>815121745</v>
      </c>
      <c r="C1299" s="581">
        <f t="shared" si="80"/>
        <v>43281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ГИПС АД</v>
      </c>
      <c r="B1300" s="105" t="str">
        <f t="shared" si="79"/>
        <v>815121745</v>
      </c>
      <c r="C1300" s="581">
        <f t="shared" si="80"/>
        <v>43281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ГИПС АД</v>
      </c>
      <c r="B1301" s="105" t="str">
        <f t="shared" si="79"/>
        <v>815121745</v>
      </c>
      <c r="C1301" s="581">
        <f t="shared" si="80"/>
        <v>43281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ГИПС АД</v>
      </c>
      <c r="B1302" s="105" t="str">
        <f t="shared" si="79"/>
        <v>815121745</v>
      </c>
      <c r="C1302" s="581">
        <f t="shared" si="80"/>
        <v>43281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ГИПС АД</v>
      </c>
      <c r="B1303" s="105" t="str">
        <f t="shared" si="79"/>
        <v>815121745</v>
      </c>
      <c r="C1303" s="581">
        <f t="shared" si="80"/>
        <v>43281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ГИПС АД</v>
      </c>
      <c r="B1304" s="105" t="str">
        <f t="shared" si="79"/>
        <v>815121745</v>
      </c>
      <c r="C1304" s="581">
        <f t="shared" si="80"/>
        <v>43281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ГИПС АД</v>
      </c>
      <c r="B1305" s="105" t="str">
        <f t="shared" si="79"/>
        <v>815121745</v>
      </c>
      <c r="C1305" s="581">
        <f t="shared" si="80"/>
        <v>43281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ГИПС АД</v>
      </c>
      <c r="B1306" s="105" t="str">
        <f t="shared" si="79"/>
        <v>815121745</v>
      </c>
      <c r="C1306" s="581">
        <f t="shared" si="80"/>
        <v>43281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ГИПС АД</v>
      </c>
      <c r="B1307" s="105" t="str">
        <f t="shared" si="79"/>
        <v>815121745</v>
      </c>
      <c r="C1307" s="581">
        <f t="shared" si="80"/>
        <v>43281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ГИПС АД</v>
      </c>
      <c r="B1308" s="105" t="str">
        <f t="shared" si="79"/>
        <v>815121745</v>
      </c>
      <c r="C1308" s="581">
        <f t="shared" si="80"/>
        <v>43281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ГИПС АД</v>
      </c>
      <c r="B1309" s="105" t="str">
        <f t="shared" si="79"/>
        <v>815121745</v>
      </c>
      <c r="C1309" s="581">
        <f t="shared" si="80"/>
        <v>43281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ГИПС АД</v>
      </c>
      <c r="B1310" s="105" t="str">
        <f t="shared" si="79"/>
        <v>815121745</v>
      </c>
      <c r="C1310" s="581">
        <f t="shared" si="80"/>
        <v>43281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ГИПС АД</v>
      </c>
      <c r="B1311" s="105" t="str">
        <f t="shared" si="79"/>
        <v>815121745</v>
      </c>
      <c r="C1311" s="581">
        <f t="shared" si="80"/>
        <v>43281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ГИПС АД</v>
      </c>
      <c r="B1312" s="105" t="str">
        <f t="shared" si="79"/>
        <v>815121745</v>
      </c>
      <c r="C1312" s="581">
        <f t="shared" si="80"/>
        <v>43281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ГИПС АД</v>
      </c>
      <c r="B1313" s="105" t="str">
        <f t="shared" si="79"/>
        <v>815121745</v>
      </c>
      <c r="C1313" s="581">
        <f t="shared" si="80"/>
        <v>43281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ГИПС АД</v>
      </c>
      <c r="B1314" s="105" t="str">
        <f t="shared" si="79"/>
        <v>815121745</v>
      </c>
      <c r="C1314" s="581">
        <f t="shared" si="80"/>
        <v>43281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ГИПС АД</v>
      </c>
      <c r="B1315" s="105" t="str">
        <f t="shared" si="79"/>
        <v>815121745</v>
      </c>
      <c r="C1315" s="581">
        <f t="shared" si="80"/>
        <v>43281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ГИПС АД</v>
      </c>
      <c r="B1316" s="105" t="str">
        <f t="shared" si="79"/>
        <v>815121745</v>
      </c>
      <c r="C1316" s="581">
        <f t="shared" si="80"/>
        <v>43281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ГИПС АД</v>
      </c>
      <c r="B1317" s="105" t="str">
        <f t="shared" si="79"/>
        <v>815121745</v>
      </c>
      <c r="C1317" s="581">
        <f t="shared" si="80"/>
        <v>43281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ГИПС АД</v>
      </c>
      <c r="B1318" s="105" t="str">
        <f t="shared" si="79"/>
        <v>815121745</v>
      </c>
      <c r="C1318" s="581">
        <f t="shared" si="80"/>
        <v>43281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ГИПС АД</v>
      </c>
      <c r="B1319" s="105" t="str">
        <f t="shared" si="79"/>
        <v>815121745</v>
      </c>
      <c r="C1319" s="581">
        <f t="shared" si="80"/>
        <v>43281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ГИПС АД</v>
      </c>
      <c r="B1320" s="105" t="str">
        <f t="shared" si="79"/>
        <v>815121745</v>
      </c>
      <c r="C1320" s="581">
        <f t="shared" si="80"/>
        <v>43281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ГИПС АД</v>
      </c>
      <c r="B1321" s="105" t="str">
        <f t="shared" si="79"/>
        <v>815121745</v>
      </c>
      <c r="C1321" s="581">
        <f t="shared" si="80"/>
        <v>43281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ГИПС АД</v>
      </c>
      <c r="B1322" s="105" t="str">
        <f t="shared" si="79"/>
        <v>815121745</v>
      </c>
      <c r="C1322" s="581">
        <f t="shared" si="80"/>
        <v>43281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ГИПС АД</v>
      </c>
      <c r="B1323" s="105" t="str">
        <f t="shared" si="79"/>
        <v>815121745</v>
      </c>
      <c r="C1323" s="581">
        <f t="shared" si="80"/>
        <v>43281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ГИПС АД</v>
      </c>
      <c r="B1324" s="105" t="str">
        <f t="shared" si="79"/>
        <v>815121745</v>
      </c>
      <c r="C1324" s="581">
        <f t="shared" si="80"/>
        <v>43281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ГИПС АД</v>
      </c>
      <c r="B1325" s="105" t="str">
        <f t="shared" si="79"/>
        <v>815121745</v>
      </c>
      <c r="C1325" s="581">
        <f t="shared" si="80"/>
        <v>43281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ГИПС АД</v>
      </c>
      <c r="B1326" s="105" t="str">
        <f t="shared" si="79"/>
        <v>815121745</v>
      </c>
      <c r="C1326" s="581">
        <f t="shared" si="80"/>
        <v>43281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ГИПС АД</v>
      </c>
      <c r="B1327" s="105" t="str">
        <f t="shared" si="79"/>
        <v>815121745</v>
      </c>
      <c r="C1327" s="581">
        <f t="shared" si="80"/>
        <v>43281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ГИПС АД</v>
      </c>
      <c r="B1328" s="105" t="str">
        <f t="shared" si="79"/>
        <v>815121745</v>
      </c>
      <c r="C1328" s="581">
        <f t="shared" si="80"/>
        <v>43281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ГИПС АД</v>
      </c>
      <c r="B1329" s="105" t="str">
        <f t="shared" si="79"/>
        <v>815121745</v>
      </c>
      <c r="C1329" s="581">
        <f t="shared" si="80"/>
        <v>43281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ГИПС АД</v>
      </c>
      <c r="B1330" s="105" t="str">
        <f t="shared" si="79"/>
        <v>815121745</v>
      </c>
      <c r="C1330" s="581">
        <f t="shared" si="80"/>
        <v>43281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ГИПС АД</v>
      </c>
      <c r="B1331" s="105" t="str">
        <f t="shared" si="79"/>
        <v>815121745</v>
      </c>
      <c r="C1331" s="581">
        <f t="shared" si="80"/>
        <v>43281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ГИПС АД</v>
      </c>
      <c r="B1332" s="105" t="str">
        <f t="shared" si="79"/>
        <v>815121745</v>
      </c>
      <c r="C1332" s="581">
        <f t="shared" si="80"/>
        <v>43281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ГИПС АД</v>
      </c>
      <c r="B1333" s="105" t="str">
        <f t="shared" si="79"/>
        <v>815121745</v>
      </c>
      <c r="C1333" s="581">
        <f t="shared" si="80"/>
        <v>43281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ГИПС АД</v>
      </c>
      <c r="B1334" s="105" t="str">
        <f t="shared" si="79"/>
        <v>815121745</v>
      </c>
      <c r="C1334" s="581">
        <f t="shared" si="80"/>
        <v>43281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ГИПС АД</v>
      </c>
      <c r="B1335" s="105" t="str">
        <f t="shared" si="79"/>
        <v>815121745</v>
      </c>
      <c r="C1335" s="581">
        <f t="shared" si="80"/>
        <v>43281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974</v>
      </c>
    </row>
    <row r="7" ht="15">
      <c r="A7" t="s">
        <v>975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G76" sqref="G7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ГИПС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815121745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819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315</v>
      </c>
      <c r="D12" s="196">
        <v>315</v>
      </c>
      <c r="E12" s="89" t="s">
        <v>25</v>
      </c>
      <c r="F12" s="93" t="s">
        <v>26</v>
      </c>
      <c r="G12" s="197">
        <v>266</v>
      </c>
      <c r="H12" s="196">
        <v>266</v>
      </c>
    </row>
    <row r="13" spans="1:8" ht="15.75">
      <c r="A13" s="89" t="s">
        <v>27</v>
      </c>
      <c r="B13" s="91" t="s">
        <v>28</v>
      </c>
      <c r="C13" s="197">
        <v>5412</v>
      </c>
      <c r="D13" s="196">
        <v>5456</v>
      </c>
      <c r="E13" s="89" t="s">
        <v>845</v>
      </c>
      <c r="F13" s="93" t="s">
        <v>29</v>
      </c>
      <c r="G13" s="197">
        <v>266</v>
      </c>
      <c r="H13" s="196">
        <v>266</v>
      </c>
    </row>
    <row r="14" spans="1:8" ht="15.75">
      <c r="A14" s="89" t="s">
        <v>30</v>
      </c>
      <c r="B14" s="91" t="s">
        <v>31</v>
      </c>
      <c r="C14" s="197">
        <v>9099</v>
      </c>
      <c r="D14" s="196">
        <v>9138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11162</v>
      </c>
      <c r="D15" s="196">
        <v>11290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100</v>
      </c>
      <c r="D16" s="196">
        <v>122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2</v>
      </c>
      <c r="D17" s="196">
        <v>2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844</v>
      </c>
      <c r="B18" s="91" t="s">
        <v>46</v>
      </c>
      <c r="C18" s="197">
        <v>73</v>
      </c>
      <c r="D18" s="196">
        <v>71</v>
      </c>
      <c r="E18" s="481" t="s">
        <v>47</v>
      </c>
      <c r="F18" s="480" t="s">
        <v>48</v>
      </c>
      <c r="G18" s="609">
        <f>G12+G15+G16+G17</f>
        <v>266</v>
      </c>
      <c r="H18" s="610">
        <f>H12+H15+H16+H17</f>
        <v>266</v>
      </c>
    </row>
    <row r="19" spans="1:8" ht="15.75">
      <c r="A19" s="89" t="s">
        <v>49</v>
      </c>
      <c r="B19" s="91" t="s">
        <v>50</v>
      </c>
      <c r="C19" s="197">
        <v>6</v>
      </c>
      <c r="D19" s="196">
        <v>6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26169</v>
      </c>
      <c r="D20" s="598">
        <f>SUM(D12:D19)</f>
        <v>26400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1067</v>
      </c>
      <c r="H21" s="196">
        <v>1067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175</v>
      </c>
      <c r="H22" s="614">
        <f>SUM(H23:H25)</f>
        <v>175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175</v>
      </c>
      <c r="H23" s="196">
        <v>175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1</v>
      </c>
      <c r="D25" s="196">
        <v>1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1242</v>
      </c>
      <c r="H26" s="598">
        <f>H20+H21+H22</f>
        <v>1242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</v>
      </c>
      <c r="D28" s="598">
        <f>SUM(D24:D27)</f>
        <v>1</v>
      </c>
      <c r="E28" s="202" t="s">
        <v>84</v>
      </c>
      <c r="F28" s="93" t="s">
        <v>85</v>
      </c>
      <c r="G28" s="595">
        <f>SUM(G29:G31)</f>
        <v>334</v>
      </c>
      <c r="H28" s="596">
        <f>SUM(H29:H31)</f>
        <v>-886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1220</v>
      </c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-886</v>
      </c>
      <c r="H30" s="196">
        <v>-886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163</v>
      </c>
      <c r="H32" s="196">
        <v>1220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497</v>
      </c>
      <c r="H34" s="598">
        <f>H28+H32+H33</f>
        <v>334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846</v>
      </c>
      <c r="F37" s="99" t="s">
        <v>112</v>
      </c>
      <c r="G37" s="599">
        <f>G26+G18+G34</f>
        <v>2005</v>
      </c>
      <c r="H37" s="600">
        <f>H26+H18+H34</f>
        <v>1842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9778</v>
      </c>
      <c r="H48" s="196">
        <v>9778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14966</v>
      </c>
      <c r="H49" s="196">
        <v>14976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24744</v>
      </c>
      <c r="H50" s="596">
        <f>SUM(H44:H49)</f>
        <v>24754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93</v>
      </c>
      <c r="H52" s="196">
        <v>122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11</v>
      </c>
      <c r="H54" s="196">
        <v>11</v>
      </c>
    </row>
    <row r="55" spans="1:8" ht="15.75">
      <c r="A55" s="100" t="s">
        <v>166</v>
      </c>
      <c r="B55" s="96" t="s">
        <v>167</v>
      </c>
      <c r="C55" s="478">
        <v>20</v>
      </c>
      <c r="D55" s="479">
        <v>20</v>
      </c>
      <c r="E55" s="89" t="s">
        <v>168</v>
      </c>
      <c r="F55" s="95" t="s">
        <v>169</v>
      </c>
      <c r="G55" s="197">
        <v>2172</v>
      </c>
      <c r="H55" s="196">
        <v>2219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26190</v>
      </c>
      <c r="D56" s="602">
        <f>D20+D21+D22+D28+D33+D46+D52+D54+D55</f>
        <v>26421</v>
      </c>
      <c r="E56" s="100" t="s">
        <v>849</v>
      </c>
      <c r="F56" s="99" t="s">
        <v>172</v>
      </c>
      <c r="G56" s="599">
        <f>G50+G52+G53+G54+G55</f>
        <v>27020</v>
      </c>
      <c r="H56" s="600">
        <f>H50+H52+H53+H54+H55</f>
        <v>27106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697</v>
      </c>
      <c r="D59" s="196">
        <v>586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>
        <v>72</v>
      </c>
      <c r="D60" s="196">
        <v>377</v>
      </c>
      <c r="E60" s="89" t="s">
        <v>184</v>
      </c>
      <c r="F60" s="93" t="s">
        <v>185</v>
      </c>
      <c r="G60" s="197">
        <v>34562</v>
      </c>
      <c r="H60" s="196">
        <v>34562</v>
      </c>
      <c r="M60" s="98"/>
    </row>
    <row r="61" spans="1:8" ht="15.75">
      <c r="A61" s="89" t="s">
        <v>182</v>
      </c>
      <c r="B61" s="91" t="s">
        <v>183</v>
      </c>
      <c r="C61" s="197">
        <v>401</v>
      </c>
      <c r="D61" s="196">
        <v>146</v>
      </c>
      <c r="E61" s="200" t="s">
        <v>188</v>
      </c>
      <c r="F61" s="93" t="s">
        <v>189</v>
      </c>
      <c r="G61" s="595">
        <f>SUM(G62:G68)</f>
        <v>2316</v>
      </c>
      <c r="H61" s="596">
        <f>SUM(H62:H68)</f>
        <v>1967</v>
      </c>
    </row>
    <row r="62" spans="1:13" ht="15.75">
      <c r="A62" s="89" t="s">
        <v>186</v>
      </c>
      <c r="B62" s="94" t="s">
        <v>187</v>
      </c>
      <c r="C62" s="197">
        <v>131</v>
      </c>
      <c r="D62" s="196">
        <v>131</v>
      </c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>
        <v>240</v>
      </c>
    </row>
    <row r="64" spans="1:13" ht="15.75">
      <c r="A64" s="89" t="s">
        <v>194</v>
      </c>
      <c r="B64" s="91" t="s">
        <v>195</v>
      </c>
      <c r="C64" s="197">
        <v>10386</v>
      </c>
      <c r="D64" s="196">
        <v>10445</v>
      </c>
      <c r="E64" s="89" t="s">
        <v>199</v>
      </c>
      <c r="F64" s="93" t="s">
        <v>200</v>
      </c>
      <c r="G64" s="197">
        <v>618</v>
      </c>
      <c r="H64" s="196">
        <v>387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11687</v>
      </c>
      <c r="D65" s="598">
        <f>SUM(D59:D64)</f>
        <v>11685</v>
      </c>
      <c r="E65" s="89" t="s">
        <v>201</v>
      </c>
      <c r="F65" s="93" t="s">
        <v>202</v>
      </c>
      <c r="G65" s="197"/>
      <c r="H65" s="196">
        <v>97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179</v>
      </c>
      <c r="H66" s="196">
        <v>182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624</v>
      </c>
      <c r="H67" s="196">
        <v>400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895</v>
      </c>
      <c r="H68" s="196">
        <v>661</v>
      </c>
    </row>
    <row r="69" spans="1:8" ht="15.75">
      <c r="A69" s="89" t="s">
        <v>210</v>
      </c>
      <c r="B69" s="91" t="s">
        <v>211</v>
      </c>
      <c r="C69" s="197">
        <v>1283</v>
      </c>
      <c r="D69" s="196">
        <v>657</v>
      </c>
      <c r="E69" s="201" t="s">
        <v>79</v>
      </c>
      <c r="F69" s="93" t="s">
        <v>216</v>
      </c>
      <c r="G69" s="197">
        <v>6116</v>
      </c>
      <c r="H69" s="196">
        <v>6117</v>
      </c>
    </row>
    <row r="70" spans="1:8" ht="15.75">
      <c r="A70" s="89" t="s">
        <v>214</v>
      </c>
      <c r="B70" s="91" t="s">
        <v>215</v>
      </c>
      <c r="C70" s="197">
        <v>12</v>
      </c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28080</v>
      </c>
      <c r="D71" s="196">
        <v>27986</v>
      </c>
      <c r="E71" s="474" t="s">
        <v>47</v>
      </c>
      <c r="F71" s="95" t="s">
        <v>223</v>
      </c>
      <c r="G71" s="597">
        <f>G59+G60+G61+G69+G70</f>
        <v>42994</v>
      </c>
      <c r="H71" s="598">
        <f>H59+H60+H61+H69+H70</f>
        <v>42646</v>
      </c>
    </row>
    <row r="72" spans="1:8" ht="15.75">
      <c r="A72" s="89" t="s">
        <v>221</v>
      </c>
      <c r="B72" s="91" t="s">
        <v>222</v>
      </c>
      <c r="C72" s="197">
        <v>3</v>
      </c>
      <c r="D72" s="196">
        <v>3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4613</v>
      </c>
      <c r="D75" s="196">
        <v>4683</v>
      </c>
      <c r="E75" s="485" t="s">
        <v>160</v>
      </c>
      <c r="F75" s="95" t="s">
        <v>233</v>
      </c>
      <c r="G75" s="478">
        <v>103</v>
      </c>
      <c r="H75" s="479">
        <v>103</v>
      </c>
    </row>
    <row r="76" spans="1:8" ht="15.75">
      <c r="A76" s="482" t="s">
        <v>77</v>
      </c>
      <c r="B76" s="96" t="s">
        <v>232</v>
      </c>
      <c r="C76" s="597">
        <f>SUM(C68:C75)</f>
        <v>33991</v>
      </c>
      <c r="D76" s="598">
        <f>SUM(D68:D75)</f>
        <v>33329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848</v>
      </c>
      <c r="F79" s="99" t="s">
        <v>241</v>
      </c>
      <c r="G79" s="599">
        <f>G71+G73+G75+G77</f>
        <v>43097</v>
      </c>
      <c r="H79" s="600">
        <f>H71+H73+H75+H77</f>
        <v>42749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</v>
      </c>
      <c r="D88" s="196">
        <v>5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250</v>
      </c>
      <c r="D89" s="196">
        <v>257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847</v>
      </c>
      <c r="B92" s="96" t="s">
        <v>260</v>
      </c>
      <c r="C92" s="597">
        <f>SUM(C88:C91)</f>
        <v>254</v>
      </c>
      <c r="D92" s="598">
        <f>SUM(D88:D91)</f>
        <v>262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45932</v>
      </c>
      <c r="D94" s="602">
        <f>D65+D76+D85+D92+D93</f>
        <v>45276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72122</v>
      </c>
      <c r="D95" s="604">
        <f>D94+D56</f>
        <v>71697</v>
      </c>
      <c r="E95" s="229" t="s">
        <v>941</v>
      </c>
      <c r="F95" s="489" t="s">
        <v>268</v>
      </c>
      <c r="G95" s="603">
        <f>G37+G40+G56+G79</f>
        <v>72122</v>
      </c>
      <c r="H95" s="604">
        <f>H37+H40+H56+H79</f>
        <v>71697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976</v>
      </c>
      <c r="B98" s="702">
        <f>pdeReportingDate</f>
        <v>43305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Людмила Цветанова Кирилова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919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978</v>
      </c>
      <c r="C103" s="701"/>
      <c r="D103" s="701"/>
      <c r="E103" s="701"/>
      <c r="M103" s="98"/>
    </row>
    <row r="104" spans="1:5" ht="21.75" customHeight="1">
      <c r="A104" s="696"/>
      <c r="B104" s="701" t="s">
        <v>978</v>
      </c>
      <c r="C104" s="701"/>
      <c r="D104" s="701"/>
      <c r="E104" s="701"/>
    </row>
    <row r="105" spans="1:13" ht="21.75" customHeight="1">
      <c r="A105" s="696"/>
      <c r="B105" s="701" t="s">
        <v>978</v>
      </c>
      <c r="C105" s="701"/>
      <c r="D105" s="701"/>
      <c r="E105" s="701"/>
      <c r="M105" s="98"/>
    </row>
    <row r="106" spans="1:5" ht="21.75" customHeight="1">
      <c r="A106" s="696"/>
      <c r="B106" s="701" t="s">
        <v>978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0">
      <selection activeCell="G16" sqref="G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ГИПС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815121745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819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950</v>
      </c>
      <c r="D12" s="317">
        <v>743</v>
      </c>
      <c r="E12" s="194" t="s">
        <v>277</v>
      </c>
      <c r="F12" s="240" t="s">
        <v>278</v>
      </c>
      <c r="G12" s="316">
        <v>111</v>
      </c>
      <c r="H12" s="317">
        <v>2340</v>
      </c>
    </row>
    <row r="13" spans="1:8" ht="15.75">
      <c r="A13" s="194" t="s">
        <v>279</v>
      </c>
      <c r="B13" s="190" t="s">
        <v>280</v>
      </c>
      <c r="C13" s="316">
        <v>269</v>
      </c>
      <c r="D13" s="317">
        <v>235</v>
      </c>
      <c r="E13" s="194" t="s">
        <v>281</v>
      </c>
      <c r="F13" s="240" t="s">
        <v>282</v>
      </c>
      <c r="G13" s="316">
        <v>2736</v>
      </c>
      <c r="H13" s="317">
        <v>0</v>
      </c>
    </row>
    <row r="14" spans="1:8" ht="15.75">
      <c r="A14" s="194" t="s">
        <v>283</v>
      </c>
      <c r="B14" s="190" t="s">
        <v>284</v>
      </c>
      <c r="C14" s="316">
        <v>264</v>
      </c>
      <c r="D14" s="317">
        <v>291</v>
      </c>
      <c r="E14" s="245" t="s">
        <v>285</v>
      </c>
      <c r="F14" s="240" t="s">
        <v>286</v>
      </c>
      <c r="G14" s="316">
        <v>2017</v>
      </c>
      <c r="H14" s="317">
        <v>75</v>
      </c>
    </row>
    <row r="15" spans="1:8" ht="15.75">
      <c r="A15" s="194" t="s">
        <v>287</v>
      </c>
      <c r="B15" s="190" t="s">
        <v>288</v>
      </c>
      <c r="C15" s="316">
        <v>844</v>
      </c>
      <c r="D15" s="317">
        <v>807</v>
      </c>
      <c r="E15" s="245" t="s">
        <v>79</v>
      </c>
      <c r="F15" s="240" t="s">
        <v>289</v>
      </c>
      <c r="G15" s="316">
        <v>23</v>
      </c>
      <c r="H15" s="317">
        <v>11170</v>
      </c>
    </row>
    <row r="16" spans="1:8" ht="15.75">
      <c r="A16" s="194" t="s">
        <v>290</v>
      </c>
      <c r="B16" s="190" t="s">
        <v>291</v>
      </c>
      <c r="C16" s="316">
        <v>198</v>
      </c>
      <c r="D16" s="317">
        <v>173</v>
      </c>
      <c r="E16" s="236" t="s">
        <v>52</v>
      </c>
      <c r="F16" s="264" t="s">
        <v>292</v>
      </c>
      <c r="G16" s="628">
        <f>SUM(G12:G15)</f>
        <v>4887</v>
      </c>
      <c r="H16" s="629">
        <f>SUM(H12:H15)</f>
        <v>13585</v>
      </c>
    </row>
    <row r="17" spans="1:8" ht="31.5">
      <c r="A17" s="194" t="s">
        <v>293</v>
      </c>
      <c r="B17" s="190" t="s">
        <v>294</v>
      </c>
      <c r="C17" s="316">
        <v>1853</v>
      </c>
      <c r="D17" s="317">
        <v>11168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305</v>
      </c>
      <c r="D18" s="317">
        <v>359</v>
      </c>
      <c r="E18" s="234" t="s">
        <v>297</v>
      </c>
      <c r="F18" s="238" t="s">
        <v>298</v>
      </c>
      <c r="G18" s="639">
        <v>48</v>
      </c>
      <c r="H18" s="640">
        <v>53</v>
      </c>
    </row>
    <row r="19" spans="1:8" ht="15.75">
      <c r="A19" s="194" t="s">
        <v>299</v>
      </c>
      <c r="B19" s="190" t="s">
        <v>300</v>
      </c>
      <c r="C19" s="316">
        <v>53</v>
      </c>
      <c r="D19" s="317">
        <v>48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4736</v>
      </c>
      <c r="D22" s="629">
        <f>SUM(D12:D18)+D19</f>
        <v>13824</v>
      </c>
      <c r="E22" s="194" t="s">
        <v>309</v>
      </c>
      <c r="F22" s="237" t="s">
        <v>310</v>
      </c>
      <c r="G22" s="316">
        <v>96</v>
      </c>
      <c r="H22" s="317">
        <v>96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128</v>
      </c>
      <c r="D25" s="317">
        <v>9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96</v>
      </c>
      <c r="H27" s="629">
        <f>SUM(H22:H26)</f>
        <v>96</v>
      </c>
    </row>
    <row r="28" spans="1:8" ht="15.75">
      <c r="A28" s="194" t="s">
        <v>79</v>
      </c>
      <c r="B28" s="237" t="s">
        <v>327</v>
      </c>
      <c r="C28" s="316">
        <v>4</v>
      </c>
      <c r="D28" s="317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132</v>
      </c>
      <c r="D29" s="629">
        <f>SUM(D25:D28)</f>
        <v>11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4868</v>
      </c>
      <c r="D31" s="635">
        <f>D29+D22</f>
        <v>13835</v>
      </c>
      <c r="E31" s="251" t="s">
        <v>823</v>
      </c>
      <c r="F31" s="266" t="s">
        <v>331</v>
      </c>
      <c r="G31" s="253">
        <f>G16+G18+G27</f>
        <v>5031</v>
      </c>
      <c r="H31" s="254">
        <f>H16+H18+H27</f>
        <v>13734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163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101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4868</v>
      </c>
      <c r="D36" s="637">
        <f>D31-D34+D35</f>
        <v>13835</v>
      </c>
      <c r="E36" s="262" t="s">
        <v>346</v>
      </c>
      <c r="F36" s="256" t="s">
        <v>347</v>
      </c>
      <c r="G36" s="267">
        <f>G35-G34+G31</f>
        <v>5031</v>
      </c>
      <c r="H36" s="268">
        <f>H35-H34+H31</f>
        <v>13734</v>
      </c>
    </row>
    <row r="37" spans="1:8" ht="15.75">
      <c r="A37" s="261" t="s">
        <v>348</v>
      </c>
      <c r="B37" s="231" t="s">
        <v>349</v>
      </c>
      <c r="C37" s="634">
        <f>IF((G36-C36)&gt;0,G36-C36,0)</f>
        <v>163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101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163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101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163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101</v>
      </c>
    </row>
    <row r="45" spans="1:8" ht="16.5" thickBot="1">
      <c r="A45" s="270" t="s">
        <v>371</v>
      </c>
      <c r="B45" s="271" t="s">
        <v>372</v>
      </c>
      <c r="C45" s="630">
        <f>C36+C38+C42</f>
        <v>5031</v>
      </c>
      <c r="D45" s="631">
        <f>D36+D38+D42</f>
        <v>13835</v>
      </c>
      <c r="E45" s="270" t="s">
        <v>373</v>
      </c>
      <c r="F45" s="272" t="s">
        <v>374</v>
      </c>
      <c r="G45" s="630">
        <f>G42+G36</f>
        <v>5031</v>
      </c>
      <c r="H45" s="631">
        <f>H42+H36</f>
        <v>13835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977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976</v>
      </c>
      <c r="B50" s="702">
        <f>pdeReportingDate</f>
        <v>43305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Людмила Цветанова Кирилова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919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978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978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978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978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G49" sqref="G4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ГИПС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815121745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819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497</v>
      </c>
      <c r="D11" s="196">
        <v>684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-193</v>
      </c>
      <c r="D12" s="196">
        <v>-129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-165</v>
      </c>
      <c r="D14" s="196">
        <v>-435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-98</v>
      </c>
      <c r="D20" s="196">
        <v>-87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41</v>
      </c>
      <c r="D21" s="659">
        <f>SUM(D11:D20)</f>
        <v>33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-17</v>
      </c>
      <c r="D23" s="196">
        <v>-27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-17</v>
      </c>
      <c r="D33" s="659">
        <f>SUM(D23:D32)</f>
        <v>-27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-32</v>
      </c>
      <c r="D42" s="196">
        <v>-9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-32</v>
      </c>
      <c r="D43" s="661">
        <f>SUM(D35:D42)</f>
        <v>-9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-8</v>
      </c>
      <c r="D44" s="307">
        <f>D43+D33+D21</f>
        <v>-3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262</v>
      </c>
      <c r="D45" s="309">
        <v>298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254</v>
      </c>
      <c r="D46" s="311">
        <f>D45+D44</f>
        <v>295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254</v>
      </c>
      <c r="D47" s="298">
        <v>295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967</v>
      </c>
      <c r="G50" s="180"/>
      <c r="H50" s="180"/>
    </row>
    <row r="51" spans="1:8" ht="15.75">
      <c r="A51" s="706" t="s">
        <v>973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976</v>
      </c>
      <c r="B54" s="702">
        <f>pdeReportingDate</f>
        <v>43305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Людмила Цветанова Кирилова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919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978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978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978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978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ГИПС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815121745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879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825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824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266</v>
      </c>
      <c r="D13" s="584">
        <f>'1-Баланс'!H20</f>
        <v>0</v>
      </c>
      <c r="E13" s="584">
        <f>'1-Баланс'!H21</f>
        <v>1067</v>
      </c>
      <c r="F13" s="584">
        <f>'1-Баланс'!H23</f>
        <v>175</v>
      </c>
      <c r="G13" s="584">
        <f>'1-Баланс'!H24</f>
        <v>0</v>
      </c>
      <c r="H13" s="585"/>
      <c r="I13" s="584">
        <f>'1-Баланс'!H29+'1-Баланс'!H32</f>
        <v>1220</v>
      </c>
      <c r="J13" s="584">
        <f>'1-Баланс'!H30+'1-Баланс'!H33</f>
        <v>-886</v>
      </c>
      <c r="K13" s="585"/>
      <c r="L13" s="584">
        <f>SUM(C13:K13)</f>
        <v>1842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266</v>
      </c>
      <c r="D17" s="653">
        <f aca="true" t="shared" si="2" ref="D17:M17">D13+D14</f>
        <v>0</v>
      </c>
      <c r="E17" s="653">
        <f t="shared" si="2"/>
        <v>1067</v>
      </c>
      <c r="F17" s="653">
        <f t="shared" si="2"/>
        <v>175</v>
      </c>
      <c r="G17" s="653">
        <f t="shared" si="2"/>
        <v>0</v>
      </c>
      <c r="H17" s="653">
        <f t="shared" si="2"/>
        <v>0</v>
      </c>
      <c r="I17" s="653">
        <f t="shared" si="2"/>
        <v>1220</v>
      </c>
      <c r="J17" s="653">
        <f t="shared" si="2"/>
        <v>-886</v>
      </c>
      <c r="K17" s="653">
        <f t="shared" si="2"/>
        <v>0</v>
      </c>
      <c r="L17" s="584">
        <f t="shared" si="1"/>
        <v>1842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163</v>
      </c>
      <c r="J18" s="584">
        <f>+'1-Баланс'!G33</f>
        <v>0</v>
      </c>
      <c r="K18" s="585"/>
      <c r="L18" s="584">
        <f t="shared" si="1"/>
        <v>163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266</v>
      </c>
      <c r="D31" s="653">
        <f aca="true" t="shared" si="6" ref="D31:M31">D19+D22+D23+D26+D30+D29+D17+D18</f>
        <v>0</v>
      </c>
      <c r="E31" s="653">
        <f t="shared" si="6"/>
        <v>1067</v>
      </c>
      <c r="F31" s="653">
        <f t="shared" si="6"/>
        <v>175</v>
      </c>
      <c r="G31" s="653">
        <f t="shared" si="6"/>
        <v>0</v>
      </c>
      <c r="H31" s="653">
        <f t="shared" si="6"/>
        <v>0</v>
      </c>
      <c r="I31" s="653">
        <f t="shared" si="6"/>
        <v>1383</v>
      </c>
      <c r="J31" s="653">
        <f t="shared" si="6"/>
        <v>-886</v>
      </c>
      <c r="K31" s="653">
        <f t="shared" si="6"/>
        <v>0</v>
      </c>
      <c r="L31" s="584">
        <f t="shared" si="1"/>
        <v>2005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266</v>
      </c>
      <c r="D34" s="587">
        <f t="shared" si="7"/>
        <v>0</v>
      </c>
      <c r="E34" s="587">
        <f t="shared" si="7"/>
        <v>1067</v>
      </c>
      <c r="F34" s="587">
        <f t="shared" si="7"/>
        <v>175</v>
      </c>
      <c r="G34" s="587">
        <f t="shared" si="7"/>
        <v>0</v>
      </c>
      <c r="H34" s="587">
        <f t="shared" si="7"/>
        <v>0</v>
      </c>
      <c r="I34" s="587">
        <f t="shared" si="7"/>
        <v>1383</v>
      </c>
      <c r="J34" s="587">
        <f t="shared" si="7"/>
        <v>-886</v>
      </c>
      <c r="K34" s="587">
        <f t="shared" si="7"/>
        <v>0</v>
      </c>
      <c r="L34" s="651">
        <f t="shared" si="1"/>
        <v>2005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976</v>
      </c>
      <c r="B38" s="702">
        <f>pdeReportingDate</f>
        <v>43305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Людмила Цветанова Кирилова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919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978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978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978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978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822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ГИПС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815121745</v>
      </c>
      <c r="B4" s="40"/>
      <c r="C4" s="23"/>
      <c r="D4" s="22"/>
    </row>
    <row r="5" spans="1:6" ht="15.75">
      <c r="A5" s="75" t="str">
        <f>CONCATENATE("към ",TEXT(endDate,"dd.mm.yyyy")," г.")</f>
        <v>към 30.06.2018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819</v>
      </c>
    </row>
    <row r="8" spans="1:15" s="128" customFormat="1" ht="78.75">
      <c r="A8" s="502" t="s">
        <v>843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976</v>
      </c>
      <c r="B151" s="702">
        <f>pdeReportingDate</f>
        <v>43305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Людмила Цветанова Кирилова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919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978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978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978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978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U21" sqref="U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>
        <v>315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ГИПС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815121745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819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838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836</v>
      </c>
      <c r="E8" s="151" t="s">
        <v>832</v>
      </c>
      <c r="F8" s="151" t="s">
        <v>831</v>
      </c>
      <c r="G8" s="151" t="s">
        <v>515</v>
      </c>
      <c r="H8" s="151" t="s">
        <v>833</v>
      </c>
      <c r="I8" s="151" t="s">
        <v>834</v>
      </c>
      <c r="J8" s="719"/>
      <c r="K8" s="151" t="s">
        <v>836</v>
      </c>
      <c r="L8" s="151" t="s">
        <v>835</v>
      </c>
      <c r="M8" s="151" t="s">
        <v>518</v>
      </c>
      <c r="N8" s="151" t="s">
        <v>519</v>
      </c>
      <c r="O8" s="151" t="s">
        <v>833</v>
      </c>
      <c r="P8" s="151" t="s">
        <v>834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829</v>
      </c>
      <c r="B10" s="355" t="s">
        <v>827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315</v>
      </c>
      <c r="E11" s="328">
        <v>0</v>
      </c>
      <c r="F11" s="328"/>
      <c r="G11" s="329">
        <f>D11+E11-F11</f>
        <v>315</v>
      </c>
      <c r="H11" s="328"/>
      <c r="I11" s="328"/>
      <c r="J11" s="329">
        <f>G11+H11-I11</f>
        <v>315</v>
      </c>
      <c r="K11" s="328">
        <v>0</v>
      </c>
      <c r="L11" s="328">
        <v>0</v>
      </c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315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8270</v>
      </c>
      <c r="E12" s="328">
        <v>0</v>
      </c>
      <c r="F12" s="328"/>
      <c r="G12" s="329">
        <f aca="true" t="shared" si="2" ref="G12:G41">D12+E12-F12</f>
        <v>8270</v>
      </c>
      <c r="H12" s="328"/>
      <c r="I12" s="328"/>
      <c r="J12" s="329">
        <f aca="true" t="shared" si="3" ref="J12:J41">G12+H12-I12</f>
        <v>8270</v>
      </c>
      <c r="K12" s="328">
        <v>2814</v>
      </c>
      <c r="L12" s="328">
        <v>44</v>
      </c>
      <c r="M12" s="328"/>
      <c r="N12" s="329">
        <f aca="true" t="shared" si="4" ref="N12:N41">K12+L12-M12</f>
        <v>2858</v>
      </c>
      <c r="O12" s="328"/>
      <c r="P12" s="328"/>
      <c r="Q12" s="329">
        <f t="shared" si="0"/>
        <v>2858</v>
      </c>
      <c r="R12" s="340">
        <f t="shared" si="1"/>
        <v>5412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15586</v>
      </c>
      <c r="E13" s="328">
        <v>31</v>
      </c>
      <c r="F13" s="328"/>
      <c r="G13" s="329">
        <f t="shared" si="2"/>
        <v>15617</v>
      </c>
      <c r="H13" s="328"/>
      <c r="I13" s="328"/>
      <c r="J13" s="329">
        <f t="shared" si="3"/>
        <v>15617</v>
      </c>
      <c r="K13" s="328">
        <v>6448</v>
      </c>
      <c r="L13" s="328">
        <v>70</v>
      </c>
      <c r="M13" s="328"/>
      <c r="N13" s="329">
        <f t="shared" si="4"/>
        <v>6518</v>
      </c>
      <c r="O13" s="328"/>
      <c r="P13" s="328"/>
      <c r="Q13" s="329">
        <f t="shared" si="0"/>
        <v>6518</v>
      </c>
      <c r="R13" s="340">
        <f t="shared" si="1"/>
        <v>9099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12047</v>
      </c>
      <c r="E14" s="328">
        <v>0</v>
      </c>
      <c r="F14" s="328"/>
      <c r="G14" s="329">
        <f t="shared" si="2"/>
        <v>12047</v>
      </c>
      <c r="H14" s="328"/>
      <c r="I14" s="328"/>
      <c r="J14" s="329">
        <f t="shared" si="3"/>
        <v>12047</v>
      </c>
      <c r="K14" s="328">
        <v>757</v>
      </c>
      <c r="L14" s="328">
        <v>128</v>
      </c>
      <c r="M14" s="328"/>
      <c r="N14" s="329">
        <f t="shared" si="4"/>
        <v>885</v>
      </c>
      <c r="O14" s="328"/>
      <c r="P14" s="328"/>
      <c r="Q14" s="329">
        <f t="shared" si="0"/>
        <v>885</v>
      </c>
      <c r="R14" s="340">
        <f t="shared" si="1"/>
        <v>11162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1018</v>
      </c>
      <c r="E15" s="328">
        <v>0</v>
      </c>
      <c r="F15" s="328"/>
      <c r="G15" s="329">
        <f t="shared" si="2"/>
        <v>1018</v>
      </c>
      <c r="H15" s="328"/>
      <c r="I15" s="328"/>
      <c r="J15" s="329">
        <f t="shared" si="3"/>
        <v>1018</v>
      </c>
      <c r="K15" s="328">
        <v>896</v>
      </c>
      <c r="L15" s="328">
        <v>22</v>
      </c>
      <c r="M15" s="328"/>
      <c r="N15" s="329">
        <f t="shared" si="4"/>
        <v>918</v>
      </c>
      <c r="O15" s="328"/>
      <c r="P15" s="328"/>
      <c r="Q15" s="329">
        <f t="shared" si="0"/>
        <v>918</v>
      </c>
      <c r="R15" s="340">
        <f t="shared" si="1"/>
        <v>100</v>
      </c>
    </row>
    <row r="16" spans="1:18" ht="15.75">
      <c r="A16" s="361" t="s">
        <v>837</v>
      </c>
      <c r="B16" s="321" t="s">
        <v>536</v>
      </c>
      <c r="C16" s="152" t="s">
        <v>537</v>
      </c>
      <c r="D16" s="328">
        <v>11</v>
      </c>
      <c r="E16" s="328">
        <v>0</v>
      </c>
      <c r="F16" s="328"/>
      <c r="G16" s="329">
        <f t="shared" si="2"/>
        <v>11</v>
      </c>
      <c r="H16" s="328"/>
      <c r="I16" s="328"/>
      <c r="J16" s="329">
        <f t="shared" si="3"/>
        <v>11</v>
      </c>
      <c r="K16" s="328">
        <v>9</v>
      </c>
      <c r="L16" s="328">
        <v>0</v>
      </c>
      <c r="M16" s="328"/>
      <c r="N16" s="329">
        <f t="shared" si="4"/>
        <v>9</v>
      </c>
      <c r="O16" s="328"/>
      <c r="P16" s="328"/>
      <c r="Q16" s="329">
        <f t="shared" si="0"/>
        <v>9</v>
      </c>
      <c r="R16" s="340">
        <f t="shared" si="1"/>
        <v>2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71</v>
      </c>
      <c r="E17" s="328">
        <v>18</v>
      </c>
      <c r="F17" s="328">
        <v>16</v>
      </c>
      <c r="G17" s="329">
        <f t="shared" si="2"/>
        <v>73</v>
      </c>
      <c r="H17" s="328"/>
      <c r="I17" s="328"/>
      <c r="J17" s="329">
        <f t="shared" si="3"/>
        <v>73</v>
      </c>
      <c r="K17" s="328">
        <v>0</v>
      </c>
      <c r="L17" s="328">
        <v>0</v>
      </c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73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18</v>
      </c>
      <c r="E18" s="328">
        <v>0</v>
      </c>
      <c r="F18" s="328"/>
      <c r="G18" s="329">
        <f t="shared" si="2"/>
        <v>18</v>
      </c>
      <c r="H18" s="328"/>
      <c r="I18" s="328"/>
      <c r="J18" s="329">
        <f t="shared" si="3"/>
        <v>18</v>
      </c>
      <c r="K18" s="328">
        <v>12</v>
      </c>
      <c r="L18" s="328">
        <v>0</v>
      </c>
      <c r="M18" s="328"/>
      <c r="N18" s="329">
        <f t="shared" si="4"/>
        <v>12</v>
      </c>
      <c r="O18" s="328"/>
      <c r="P18" s="328"/>
      <c r="Q18" s="329">
        <f t="shared" si="0"/>
        <v>12</v>
      </c>
      <c r="R18" s="340">
        <f t="shared" si="1"/>
        <v>6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37336</v>
      </c>
      <c r="E19" s="330">
        <f>SUM(E11:E18)</f>
        <v>49</v>
      </c>
      <c r="F19" s="330">
        <f>SUM(F11:F18)</f>
        <v>16</v>
      </c>
      <c r="G19" s="329">
        <f t="shared" si="2"/>
        <v>37369</v>
      </c>
      <c r="H19" s="330">
        <f>SUM(H11:H18)</f>
        <v>0</v>
      </c>
      <c r="I19" s="330">
        <f>SUM(I11:I18)</f>
        <v>0</v>
      </c>
      <c r="J19" s="329">
        <f t="shared" si="3"/>
        <v>37369</v>
      </c>
      <c r="K19" s="330">
        <f>SUM(K11:K18)</f>
        <v>10936</v>
      </c>
      <c r="L19" s="330">
        <f>SUM(L11:L18)</f>
        <v>264</v>
      </c>
      <c r="M19" s="330">
        <f>SUM(M11:M18)</f>
        <v>0</v>
      </c>
      <c r="N19" s="329">
        <f t="shared" si="4"/>
        <v>11200</v>
      </c>
      <c r="O19" s="330">
        <f>SUM(O11:O18)</f>
        <v>0</v>
      </c>
      <c r="P19" s="330">
        <f>SUM(P11:P18)</f>
        <v>0</v>
      </c>
      <c r="Q19" s="329">
        <f t="shared" si="0"/>
        <v>11200</v>
      </c>
      <c r="R19" s="340">
        <f t="shared" si="1"/>
        <v>26169</v>
      </c>
    </row>
    <row r="20" spans="1:18" ht="15.75">
      <c r="A20" s="341" t="s">
        <v>839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828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</v>
      </c>
      <c r="E24" s="328">
        <v>0</v>
      </c>
      <c r="F24" s="328"/>
      <c r="G24" s="329">
        <f t="shared" si="2"/>
        <v>1</v>
      </c>
      <c r="H24" s="328"/>
      <c r="I24" s="328"/>
      <c r="J24" s="329">
        <f t="shared" si="3"/>
        <v>1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1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1</v>
      </c>
      <c r="H27" s="332">
        <f t="shared" si="5"/>
        <v>0</v>
      </c>
      <c r="I27" s="332">
        <f t="shared" si="5"/>
        <v>0</v>
      </c>
      <c r="J27" s="333">
        <f t="shared" si="3"/>
        <v>1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1</v>
      </c>
    </row>
    <row r="28" spans="1:18" ht="15.75">
      <c r="A28" s="338" t="s">
        <v>830</v>
      </c>
      <c r="B28" s="325" t="s">
        <v>826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37337</v>
      </c>
      <c r="E42" s="349">
        <f>E19+E20+E21+E27+E40+E41</f>
        <v>49</v>
      </c>
      <c r="F42" s="349">
        <f aca="true" t="shared" si="11" ref="F42:R42">F19+F20+F21+F27+F40+F41</f>
        <v>16</v>
      </c>
      <c r="G42" s="349">
        <f t="shared" si="11"/>
        <v>37370</v>
      </c>
      <c r="H42" s="349">
        <f t="shared" si="11"/>
        <v>0</v>
      </c>
      <c r="I42" s="349">
        <f t="shared" si="11"/>
        <v>0</v>
      </c>
      <c r="J42" s="349">
        <f t="shared" si="11"/>
        <v>37370</v>
      </c>
      <c r="K42" s="349">
        <f t="shared" si="11"/>
        <v>10936</v>
      </c>
      <c r="L42" s="349">
        <f t="shared" si="11"/>
        <v>264</v>
      </c>
      <c r="M42" s="349">
        <f t="shared" si="11"/>
        <v>0</v>
      </c>
      <c r="N42" s="349">
        <f t="shared" si="11"/>
        <v>11200</v>
      </c>
      <c r="O42" s="349">
        <f t="shared" si="11"/>
        <v>0</v>
      </c>
      <c r="P42" s="349">
        <f t="shared" si="11"/>
        <v>0</v>
      </c>
      <c r="Q42" s="349">
        <f t="shared" si="11"/>
        <v>11200</v>
      </c>
      <c r="R42" s="350">
        <f t="shared" si="11"/>
        <v>26170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976</v>
      </c>
      <c r="C45" s="702">
        <f>pdeReportingDate</f>
        <v>43305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Людмила Цветанова Кирилова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919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978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978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978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978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4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ГИПС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815121745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819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20</v>
      </c>
      <c r="D23" s="443"/>
      <c r="E23" s="442">
        <f t="shared" si="0"/>
        <v>20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1283</v>
      </c>
      <c r="D30" s="368">
        <v>1245</v>
      </c>
      <c r="E30" s="369">
        <f t="shared" si="0"/>
        <v>38</v>
      </c>
      <c r="F30" s="133"/>
    </row>
    <row r="31" spans="1:6" ht="15.75">
      <c r="A31" s="370" t="s">
        <v>625</v>
      </c>
      <c r="B31" s="135" t="s">
        <v>626</v>
      </c>
      <c r="C31" s="368">
        <v>12</v>
      </c>
      <c r="D31" s="368">
        <v>12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28080</v>
      </c>
      <c r="D32" s="368"/>
      <c r="E32" s="369">
        <f t="shared" si="0"/>
        <v>28080</v>
      </c>
      <c r="F32" s="133"/>
    </row>
    <row r="33" spans="1:6" ht="15.75">
      <c r="A33" s="370" t="s">
        <v>629</v>
      </c>
      <c r="B33" s="135" t="s">
        <v>630</v>
      </c>
      <c r="C33" s="368">
        <v>3</v>
      </c>
      <c r="D33" s="368"/>
      <c r="E33" s="369">
        <f t="shared" si="0"/>
        <v>3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4613</v>
      </c>
      <c r="D40" s="362">
        <f>SUM(D41:D44)</f>
        <v>192</v>
      </c>
      <c r="E40" s="369">
        <f>SUM(E41:E44)</f>
        <v>4421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4613</v>
      </c>
      <c r="D44" s="368">
        <v>192</v>
      </c>
      <c r="E44" s="369">
        <f t="shared" si="0"/>
        <v>4421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33991</v>
      </c>
      <c r="D45" s="438">
        <f>D26+D30+D31+D33+D32+D34+D35+D40</f>
        <v>1449</v>
      </c>
      <c r="E45" s="439">
        <f>E26+E30+E31+E33+E32+E34+E35+E40</f>
        <v>32542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34011</v>
      </c>
      <c r="D46" s="444">
        <f>D45+D23+D21+D11</f>
        <v>1449</v>
      </c>
      <c r="E46" s="445">
        <f>E45+E23+E21+E11</f>
        <v>32562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819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9778</v>
      </c>
      <c r="D65" s="197"/>
      <c r="E65" s="136">
        <f t="shared" si="1"/>
        <v>9778</v>
      </c>
      <c r="F65" s="196"/>
    </row>
    <row r="66" spans="1:6" ht="15.75">
      <c r="A66" s="370" t="s">
        <v>682</v>
      </c>
      <c r="B66" s="135" t="s">
        <v>683</v>
      </c>
      <c r="C66" s="197">
        <v>15059</v>
      </c>
      <c r="D66" s="197"/>
      <c r="E66" s="136">
        <f t="shared" si="1"/>
        <v>15059</v>
      </c>
      <c r="F66" s="196"/>
    </row>
    <row r="67" spans="1:6" ht="15.75">
      <c r="A67" s="370" t="s">
        <v>684</v>
      </c>
      <c r="B67" s="135" t="s">
        <v>685</v>
      </c>
      <c r="C67" s="197">
        <v>13578</v>
      </c>
      <c r="D67" s="197"/>
      <c r="E67" s="136">
        <f t="shared" si="1"/>
        <v>13578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24837</v>
      </c>
      <c r="D68" s="435">
        <f>D54+D58+D63+D64+D65+D66</f>
        <v>0</v>
      </c>
      <c r="E68" s="436">
        <f t="shared" si="1"/>
        <v>24837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11</v>
      </c>
      <c r="D70" s="197"/>
      <c r="E70" s="136">
        <f t="shared" si="1"/>
        <v>11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34562</v>
      </c>
      <c r="D82" s="138">
        <f>SUM(D83:D86)</f>
        <v>34562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34562</v>
      </c>
      <c r="D85" s="197">
        <v>34562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2316</v>
      </c>
      <c r="D87" s="134">
        <f>SUM(D88:D92)+D96</f>
        <v>2316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618</v>
      </c>
      <c r="D89" s="197">
        <v>618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179</v>
      </c>
      <c r="D91" s="197">
        <v>179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895</v>
      </c>
      <c r="D92" s="138">
        <f>SUM(D93:D95)</f>
        <v>895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579</v>
      </c>
      <c r="D94" s="197">
        <v>579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316</v>
      </c>
      <c r="D95" s="197">
        <v>316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624</v>
      </c>
      <c r="D96" s="197">
        <v>624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6116</v>
      </c>
      <c r="D97" s="197">
        <v>6116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42994</v>
      </c>
      <c r="D98" s="433">
        <f>D87+D82+D77+D73+D97</f>
        <v>42994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67842</v>
      </c>
      <c r="D99" s="427">
        <f>D98+D70+D68</f>
        <v>42994</v>
      </c>
      <c r="E99" s="427">
        <f>E98+E70+E68</f>
        <v>24848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840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976</v>
      </c>
      <c r="B111" s="702">
        <f>pdeReportingDate</f>
        <v>43305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Людмила Цветанова Кирилова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919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978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978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978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978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821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ГИПС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815121745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819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841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842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976</v>
      </c>
      <c r="B31" s="702">
        <f>pdeReportingDate</f>
        <v>43305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Людмила Цветанова Кирилова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919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978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978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978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978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HP</cp:lastModifiedBy>
  <cp:lastPrinted>2018-07-25T12:59:55Z</cp:lastPrinted>
  <dcterms:created xsi:type="dcterms:W3CDTF">2006-09-16T00:00:00Z</dcterms:created>
  <dcterms:modified xsi:type="dcterms:W3CDTF">2018-07-25T13:02:45Z</dcterms:modified>
  <cp:category/>
  <cp:version/>
  <cp:contentType/>
  <cp:contentStatus/>
</cp:coreProperties>
</file>