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<sst xmlns="http://schemas.openxmlformats.org/spreadsheetml/2006/main" count="1054" uniqueCount="863">
  <si>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</si>
  <si>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</si>
  <si>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</si>
  <si>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</si>
  <si>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</si>
  <si>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</si>
  <si>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</si>
  <si>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</si>
  <si>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</si>
  <si>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</si>
  <si>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</si>
  <si>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</si>
  <si>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</si>
  <si>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</si>
  <si>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</si>
  <si>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</si>
  <si>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</si>
  <si>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</si>
  <si>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</si>
  <si>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</si>
  <si>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</si>
  <si>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</si>
  <si>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</si>
  <si>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</si>
  <si>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</si>
  <si>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</si>
  <si>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</si>
  <si>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</si>
  <si>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</si>
  <si>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</si>
  <si>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</si>
  <si>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</si>
  <si>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</si>
  <si>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</si>
  <si>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</si>
  <si>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</si>
  <si>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</si>
  <si>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</si>
  <si>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</si>
  <si>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</si>
  <si>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</si>
  <si>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</si>
  <si>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</si>
  <si>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</si>
  <si>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</si>
  <si>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</si>
  <si>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</si>
  <si>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</si>
  <si>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</si>
  <si>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</si>
  <si>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</si>
  <si>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</si>
  <si>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</si>
  <si>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</si>
  <si>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</si>
  <si>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</si>
  <si>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</si>
  <si>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</si>
  <si>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</si>
  <si>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</si>
  <si>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</si>
  <si>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</si>
  <si>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</si>
  <si>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</si>
  <si>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</si>
  <si>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</si>
  <si>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</si>
  <si>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</si>
  <si>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</si>
  <si>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</si>
  <si>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</si>
  <si>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</si>
  <si>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</si>
  <si>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</si>
  <si>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</si>
  <si>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</si>
  <si>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</si>
  <si>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</si>
  <si>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</si>
  <si>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</si>
  <si>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</si>
  <si>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</si>
  <si>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</si>
  <si>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</si>
  <si>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</si>
  <si>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</si>
  <si>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</si>
  <si>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</si>
  <si>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</si>
  <si>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</si>
  <si>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</si>
  <si>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</si>
  <si>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</si>
  <si>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</si>
  <si>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</si>
  <si>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</si>
  <si>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</si>
  <si>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</si>
  <si>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</si>
  <si>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</si>
  <si>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</si>
  <si>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</si>
  <si>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</si>
  <si>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</si>
  <si>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</si>
  <si>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</si>
  <si>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</si>
  <si>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</si>
  <si>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</si>
  <si>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</si>
  <si>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</si>
  <si>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</si>
  <si>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</si>
  <si>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</si>
  <si>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</si>
  <si>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</si>
  <si>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</si>
  <si>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</si>
  <si>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</si>
  <si>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</si>
  <si>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</si>
  <si>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</si>
  <si>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</si>
  <si>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</si>
  <si>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</si>
  <si>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</si>
  <si>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</si>
  <si>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</si>
  <si>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</si>
  <si>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</si>
  <si>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</si>
  <si>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</si>
  <si>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</si>
  <si>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</si>
  <si>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</si>
  <si>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</si>
  <si>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</si>
  <si>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</si>
  <si>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</si>
  <si>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</si>
  <si>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</si>
  <si>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</si>
  <si>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</si>
  <si>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</si>
  <si>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</si>
  <si>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</si>
  <si>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</si>
  <si>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</si>
  <si>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</si>
  <si>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</si>
  <si>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</si>
  <si>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</si>
  <si>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</si>
  <si>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</si>
  <si>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</si>
  <si>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</si>
  <si>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</si>
  <si>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</si>
  <si>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</si>
  <si>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</si>
  <si>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</si>
  <si>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</si>
  <si>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</si>
  <si>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</si>
  <si>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</si>
  <si>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</si>
  <si>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</si>
  <si>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</si>
  <si>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</si>
  <si>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</si>
  <si>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</si>
  <si>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</si>
  <si>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</si>
  <si>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</si>
  <si>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</si>
  <si>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</si>
  <si>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</si>
  <si>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</si>
  <si>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</si>
  <si>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</si>
  <si>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</si>
  <si>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</si>
  <si>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</si>
  <si>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</si>
  <si>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</si>
  <si>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</si>
  <si>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</si>
  <si>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</si>
  <si>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</si>
  <si>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</si>
  <si>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</si>
  <si>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</si>
  <si>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</si>
  <si>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</si>
  <si>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</si>
  <si>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</si>
  <si>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</si>
  <si>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</si>
  <si>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</si>
  <si>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</si>
  <si>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</si>
  <si>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</si>
  <si>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</si>
  <si>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</si>
  <si>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</si>
  <si>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</si>
  <si>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</si>
  <si>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</si>
  <si>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</si>
  <si>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</si>
  <si>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</si>
  <si>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</si>
  <si>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</si>
  <si>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</si>
  <si>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</si>
  <si>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</si>
  <si>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</si>
  <si>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</si>
  <si>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</si>
  <si>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</si>
  <si>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</si>
  <si>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</si>
  <si>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</si>
  <si>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</si>
  <si>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</si>
  <si>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</si>
  <si>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</si>
  <si>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</si>
  <si>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</si>
  <si>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</si>
  <si>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</si>
  <si>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</si>
  <si>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</si>
  <si>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</si>
  <si>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</si>
  <si>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</si>
  <si>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</si>
  <si>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</si>
  <si>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</si>
  <si>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</si>
  <si>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</si>
  <si>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</si>
  <si>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</si>
  <si>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</si>
  <si>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</si>
  <si>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</si>
  <si>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</si>
  <si>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</si>
  <si>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</si>
  <si>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</si>
  <si>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</si>
  <si>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</si>
  <si>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</si>
  <si>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</si>
  <si>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</si>
  <si>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</si>
  <si>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</si>
  <si>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</si>
  <si>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</si>
  <si>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</si>
  <si>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</si>
  <si>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</si>
  <si>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</si>
  <si>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</si>
  <si>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</si>
  <si>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</si>
  <si>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</si>
  <si>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</si>
  <si>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</si>
  <si>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</si>
  <si>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</si>
  <si>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</si>
  <si>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</si>
  <si>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</si>
  <si>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</si>
  <si>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</si>
  <si>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</si>
  <si>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</si>
  <si>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</si>
  <si>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</si>
  <si>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</si>
  <si>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</si>
  <si>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</si>
  <si>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</si>
  <si>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</si>
  <si>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</si>
  <si>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</si>
  <si>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</si>
  <si>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</si>
  <si>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</si>
  <si>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</si>
  <si>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</si>
  <si>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</si>
  <si>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</si>
  <si>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</si>
  <si>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</si>
  <si>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</si>
  <si>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</si>
  <si>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</si>
  <si>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</si>
  <si>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</si>
  <si>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</si>
  <si>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</si>
  <si>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</si>
  <si>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</si>
  <si>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</si>
  <si>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</si>
  <si>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</si>
  <si>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</si>
  <si>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</si>
  <si>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</si>
  <si>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</si>
  <si>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</si>
  <si>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</si>
  <si>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</si>
  <si>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</si>
  <si>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</si>
  <si>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</si>
  <si>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</si>
  <si>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</si>
  <si>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</si>
  <si>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</si>
  <si>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</si>
  <si>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</si>
  <si>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</si>
  <si>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</si>
  <si>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</si>
  <si>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</si>
  <si>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</si>
  <si>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</si>
  <si>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</si>
  <si>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</si>
  <si>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</si>
  <si>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</si>
  <si>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</si>
  <si>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</si>
  <si>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</si>
  <si>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</si>
  <si>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</si>
  <si>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</si>
  <si>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</si>
  <si>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</si>
  <si>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</si>
  <si>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</si>
  <si>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</si>
  <si>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</si>
  <si>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</si>
  <si>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</si>
  <si>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</si>
  <si>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</si>
  <si>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</si>
  <si>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</si>
  <si>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</si>
  <si>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</si>
  <si>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</si>
  <si>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</si>
  <si>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</si>
  <si>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</si>
  <si>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</si>
  <si>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</si>
  <si>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</si>
  <si>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</si>
  <si>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</si>
  <si>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</si>
  <si>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</si>
  <si>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</si>
  <si>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</si>
  <si>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</si>
  <si>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</si>
  <si>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</si>
  <si>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</si>
  <si>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</si>
  <si>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</si>
  <si>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</si>
  <si>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</si>
  <si>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</si>
  <si>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</si>
  <si>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</si>
  <si>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</si>
  <si>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</si>
  <si>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</si>
  <si>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</si>
  <si>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</si>
  <si>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</si>
  <si>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</si>
  <si>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</si>
  <si>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</si>
  <si>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</si>
  <si>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</si>
  <si>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</si>
  <si>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</si>
  <si>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</si>
  <si>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</si>
  <si>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</si>
  <si>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</si>
  <si>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</si>
  <si>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</si>
  <si>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</si>
  <si>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</si>
  <si>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</si>
  <si>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</si>
  <si>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</si>
  <si>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</si>
  <si>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</si>
  <si>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</si>
  <si>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</si>
  <si>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</si>
  <si>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</si>
  <si>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</si>
  <si>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</si>
  <si>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</si>
  <si>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</si>
  <si>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</si>
  <si>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</si>
  <si>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</si>
  <si>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</si>
  <si>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</si>
  <si>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</si>
  <si>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</si>
  <si>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</si>
  <si>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</si>
  <si>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</si>
  <si>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</si>
  <si>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</si>
  <si>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</si>
  <si>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</si>
  <si>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</si>
  <si>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</si>
  <si>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</si>
  <si>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</si>
  <si>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</si>
  <si>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</si>
  <si>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</si>
  <si>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</si>
  <si>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</si>
  <si>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</si>
  <si>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</si>
  <si>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</si>
  <si>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</si>
  <si>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</si>
  <si>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</si>
  <si>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</si>
  <si>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</si>
  <si>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</si>
  <si>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</si>
  <si>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</si>
  <si>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</si>
  <si>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</si>
  <si>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</si>
  <si>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</si>
  <si>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</si>
  <si>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</si>
  <si>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</si>
  <si>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</si>
  <si>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</si>
  <si>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</si>
  <si>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</si>
  <si>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</si>
  <si>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</si>
  <si>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</si>
  <si>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</si>
  <si>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</si>
  <si>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</si>
  <si>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</si>
  <si>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</si>
  <si>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</si>
  <si>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</si>
  <si>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</si>
  <si>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</si>
  <si>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</si>
  <si>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</si>
  <si>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</si>
  <si>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</si>
  <si>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</si>
  <si>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</si>
  <si>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</si>
  <si>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</si>
  <si>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</si>
  <si>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</si>
  <si>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</si>
  <si>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</si>
  <si>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</si>
  <si>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</si>
  <si>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</si>
  <si>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</si>
  <si>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</si>
  <si>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</si>
  <si>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</si>
  <si>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</si>
  <si>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</si>
  <si>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</si>
  <si>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</si>
  <si>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</si>
  <si>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</si>
  <si>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</si>
  <si>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</si>
  <si>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</si>
  <si>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</si>
  <si>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</si>
  <si>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</si>
  <si>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</si>
  <si>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</si>
  <si>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</si>
  <si>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</si>
  <si>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</si>
  <si>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</si>
  <si>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</si>
  <si>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</si>
  <si>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</si>
  <si>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</si>
  <si>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</si>
  <si>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</si>
  <si>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</si>
  <si>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</si>
  <si>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</si>
  <si>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</si>
  <si>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</si>
  <si>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</si>
  <si>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</si>
  <si>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</si>
  <si>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</si>
  <si>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</si>
  <si>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</si>
  <si>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</si>
  <si>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</si>
  <si>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</si>
  <si>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</si>
  <si>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</si>
  <si>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</si>
  <si>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</si>
  <si>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</si>
  <si>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</si>
  <si>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</si>
  <si>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</si>
  <si>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</si>
  <si>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</si>
  <si>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</si>
  <si>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</si>
  <si>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</si>
  <si>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</si>
  <si>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</si>
  <si>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</si>
  <si>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</si>
  <si>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</si>
  <si>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</si>
  <si>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</si>
  <si>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</si>
  <si>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</si>
  <si>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</si>
  <si>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</si>
  <si>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</si>
  <si>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</si>
  <si>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</si>
  <si>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</si>
  <si>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</si>
  <si>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</si>
  <si>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</si>
  <si>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</si>
  <si>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</si>
  <si>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</si>
  <si>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</si>
  <si>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</si>
  <si>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</si>
  <si>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</si>
  <si>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</si>
  <si>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</si>
  <si>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</si>
  <si>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</si>
  <si>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</si>
  <si>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</si>
  <si>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</si>
  <si>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</si>
  <si>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</si>
  <si>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</si>
  <si>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</si>
  <si>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</si>
  <si>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</si>
  <si>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</si>
  <si>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</si>
  <si>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</si>
  <si>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</si>
  <si>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</si>
  <si>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</si>
  <si>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</si>
  <si>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</si>
  <si>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</si>
  <si>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</si>
  <si>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</si>
  <si>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</si>
  <si>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</si>
  <si>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</si>
  <si>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</si>
  <si>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</si>
  <si>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</si>
  <si>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</si>
  <si>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</si>
  <si>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</si>
  <si>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</si>
  <si>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</si>
  <si>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</si>
  <si>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</si>
  <si>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</si>
  <si>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</si>
  <si>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</si>
  <si>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</si>
  <si>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</si>
  <si>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</si>
  <si>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</si>
  <si>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</si>
  <si>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</si>
  <si>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</si>
  <si>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</si>
  <si>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</si>
  <si>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</si>
  <si>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</si>
  <si>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</si>
  <si>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</si>
  <si>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</si>
  <si>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</si>
  <si>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</si>
  <si>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</si>
  <si>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</si>
  <si>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</si>
  <si>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</si>
  <si>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</si>
  <si>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</si>
  <si>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</si>
  <si>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</si>
  <si>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</si>
  <si>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</si>
  <si>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</si>
  <si>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</si>
  <si>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</si>
  <si>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</si>
  <si>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</si>
  <si>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</si>
  <si>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</si>
  <si>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</si>
  <si>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</si>
  <si>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</si>
  <si>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</si>
  <si>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</si>
  <si>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</si>
  <si>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</si>
  <si>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</si>
  <si>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</si>
  <si>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</si>
  <si>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</si>
  <si>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</si>
  <si>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</si>
  <si>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</si>
  <si>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</si>
  <si>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</si>
  <si>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</si>
  <si>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</si>
  <si>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</si>
  <si>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</si>
  <si>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</si>
  <si>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</si>
  <si>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</si>
  <si>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</si>
  <si>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</si>
  <si>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</si>
  <si>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</si>
  <si>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</si>
  <si>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</si>
  <si>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</si>
  <si>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</si>
  <si>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</si>
  <si>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</si>
  <si>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</si>
  <si>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</si>
  <si>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</si>
  <si>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</si>
  <si>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</si>
  <si>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</si>
  <si>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</si>
  <si>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</si>
  <si>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</si>
  <si>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</si>
  <si>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</si>
  <si>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</si>
  <si>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</si>
  <si>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</si>
  <si>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</si>
  <si>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</si>
  <si>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</si>
  <si>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</si>
  <si>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</si>
  <si>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</si>
  <si>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</si>
  <si>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</si>
  <si>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</si>
  <si>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</si>
  <si>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</si>
  <si>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</si>
  <si>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</si>
  <si>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</si>
  <si>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</si>
  <si>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</si>
  <si>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</si>
  <si>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</si>
  <si>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</si>
  <si>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</si>
  <si>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</si>
  <si>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</si>
  <si>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</si>
  <si>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</si>
  <si>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</si>
  <si>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</si>
  <si>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</si>
  <si>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</si>
  <si>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</si>
  <si>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</si>
  <si>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</si>
  <si>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</si>
  <si>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</si>
  <si>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</si>
  <si>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</si>
  <si>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</si>
  <si>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</si>
  <si>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</si>
  <si>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</si>
  <si>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</si>
  <si>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</si>
  <si>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</si>
  <si>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</si>
  <si>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</si>
  <si>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</si>
  <si>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</si>
  <si>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</si>
  <si>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</si>
  <si>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</si>
  <si>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</si>
  <si>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</si>
  <si>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</si>
  <si>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</si>
  <si>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</si>
  <si>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</si>
  <si>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</si>
  <si>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</si>
  <si>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</si>
  <si>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</si>
  <si>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</si>
  <si>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</si>
  <si>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</si>
  <si>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</si>
  <si>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</si>
  <si>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</si>
  <si>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</si>
  <si>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</si>
  <si>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</si>
  <si>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</si>
  <si>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</si>
  <si>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</si>
  <si>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</si>
  <si>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</si>
  <si>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</si>
  <si>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</si>
  <si>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</si>
  <si>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</si>
  <si>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</si>
  <si>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</si>
  <si>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</si>
  <si>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</si>
  <si>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</si>
  <si>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</si>
  <si>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</si>
  <si>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</si>
  <si>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</si>
  <si>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</si>
  <si>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</si>
  <si>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</si>
  <si>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</si>
  <si>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</si>
  <si>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</si>
  <si>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</si>
  <si>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</si>
  <si>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</si>
  <si>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</si>
  <si>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</si>
  <si>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</si>
  <si>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</si>
  <si>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</si>
  <si>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</si>
  <si>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</si>
  <si>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</si>
  <si>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</si>
  <si>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</si>
  <si>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</si>
  <si>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</si>
  <si>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</si>
  <si>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</si>
  <si>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</si>
  <si>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</si>
  <si>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</si>
  <si>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</si>
  <si>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</si>
  <si>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</si>
  <si>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</si>
  <si>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</si>
  <si>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</si>
  <si>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</si>
  <si>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</si>
  <si>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</si>
  <si>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</si>
  <si>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</si>
  <si>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</si>
  <si>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</si>
  <si>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</si>
  <si>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</si>
  <si>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</si>
  <si>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</si>
  <si>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</si>
  <si>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</si>
  <si>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</si>
  <si>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</si>
  <si>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</si>
  <si>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</si>
  <si>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</si>
  <si>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</si>
  <si>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</si>
  <si>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</si>
  <si>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</si>
  <si>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</si>
  <si>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</si>
  <si>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</si>
  <si>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</si>
  <si>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</si>
  <si>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</si>
  <si>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</si>
  <si>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</si>
  <si>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</si>
  <si>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</si>
  <si>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</si>
  <si>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</si>
  <si>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</si>
  <si>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</si>
  <si>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</si>
  <si>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</si>
  <si>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</si>
  <si>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</si>
  <si>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</si>
  <si>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</si>
  <si>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</si>
  <si>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</si>
  <si>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</si>
  <si>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</si>
  <si>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</si>
  <si>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</si>
  <si>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</si>
  <si>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</si>
  <si>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</si>
  <si>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</si>
  <si>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</si>
  <si>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</si>
  <si>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</si>
  <si>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01.01.2009 - 31.12.2009</t>
  </si>
  <si>
    <t>Дата на съставяне: 15.03.2011</t>
  </si>
  <si>
    <t>01.01.2010 - 31.12.2010</t>
  </si>
  <si>
    <t>Дата на съставяне: 15.03.2011 г.</t>
  </si>
  <si>
    <t xml:space="preserve">Дата на съставяне:    15.03.2011                    </t>
  </si>
  <si>
    <t xml:space="preserve">Дата  на съставяне: 15.03.2011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</si>
</sst>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  <xf numFmtId="0" fontId="16" fillId="0" borderId="0" xfId="24" applyFont="1" applyAlignment="1" applyProtection="1">
      <alignment vertical="top" wrapText="1"/>
      <protection locked="0"/>
    </xf>
    <xf numFmtId="0" fontId="4" fillId="2" borderId="0" xfId="24" applyFont="1" applyFill="1" applyAlignment="1" applyProtection="1">
      <alignment vertical="top" wrapText="1"/>
      <protection locked="0"/>
    </xf>
    <xf numFmtId="0" fontId="4" fillId="2" borderId="1" xfId="24" applyFont="1" applyFill="1" applyBorder="1" applyAlignment="1" applyProtection="1">
      <alignment vertical="top" wrapText="1"/>
      <protection locked="0"/>
    </xf>
    <xf numFmtId="1" fontId="16" fillId="0" borderId="0" xfId="24" applyNumberFormat="1" applyFont="1" applyAlignment="1" applyProtection="1">
      <alignment vertical="top" wrapText="1"/>
      <protection locked="0"/>
    </xf>
    <xf numFmtId="1" fontId="4" fillId="2" borderId="1" xfId="24" applyNumberFormat="1" applyFont="1" applyFill="1" applyBorder="1" applyAlignment="1" applyProtection="1">
      <alignment vertical="top" wrapText="1"/>
      <protection locked="0"/>
    </xf>
    <xf numFmtId="1" fontId="16" fillId="0" borderId="1" xfId="24" applyNumberFormat="1" applyFont="1" applyBorder="1" applyAlignment="1" applyProtection="1">
      <alignment vertical="top" wrapText="1"/>
      <protection/>
    </xf>
    <xf numFmtId="1" fontId="16" fillId="0" borderId="1" xfId="24" applyNumberFormat="1" applyFont="1" applyBorder="1" applyAlignment="1" applyProtection="1">
      <alignment vertical="top" wrapText="1"/>
      <protection locked="0"/>
    </xf>
    <xf numFmtId="1" fontId="4" fillId="2" borderId="28" xfId="24" applyNumberFormat="1" applyFont="1" applyFill="1" applyBorder="1" applyAlignment="1" applyProtection="1">
      <alignment vertical="top" wrapText="1"/>
      <protection locked="0"/>
    </xf>
    <xf numFmtId="1" fontId="4" fillId="0" borderId="20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3" xfId="0" applyNumberFormat="1" applyFont="1" applyBorder="1" applyAlignment="1" applyProtection="1">
      <alignment vertical="top"/>
      <protection/>
    </xf>
    <xf numFmtId="1" fontId="11" fillId="0" borderId="1" xfId="19" applyNumberFormat="1" applyFont="1" applyBorder="1" applyAlignment="1" applyProtection="1">
      <alignment horizontal="right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6">
      <selection activeCell="B11" sqref="B11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853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859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668">
        <v>833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668">
        <v>1379</v>
      </c>
      <c r="D12" s="436">
        <v>1408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668">
        <v>771</v>
      </c>
      <c r="D13" s="436">
        <v>810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668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668">
        <v>579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668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668">
        <v>1124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668">
        <v>43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666">
        <f>SUM(C11:C18)</f>
        <v>4729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1410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668">
        <v>6</v>
      </c>
      <c r="D23" s="436">
        <v>9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668">
        <v>85</v>
      </c>
      <c r="D24" s="436">
        <v>107</v>
      </c>
      <c r="E24" s="521" t="s">
        <v>665</v>
      </c>
      <c r="F24" s="437" t="s">
        <v>368</v>
      </c>
      <c r="G24" s="438"/>
      <c r="H24" s="438">
        <v>5</v>
      </c>
    </row>
    <row r="25" spans="1:18" ht="15">
      <c r="A25" s="504" t="s">
        <v>666</v>
      </c>
      <c r="B25" s="435" t="s">
        <v>667</v>
      </c>
      <c r="C25" s="668"/>
      <c r="D25" s="436"/>
      <c r="E25" s="526" t="s">
        <v>557</v>
      </c>
      <c r="F25" s="441" t="s">
        <v>668</v>
      </c>
      <c r="G25" s="474">
        <f>G19+G20+G21</f>
        <v>1596</v>
      </c>
      <c r="H25" s="474">
        <f>H19+H20+H21</f>
        <v>1598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668">
        <v>34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666">
        <f>SUM(C23:C26)</f>
        <v>125</v>
      </c>
      <c r="D27" s="506">
        <f>SUM(D22:D26)</f>
        <v>156</v>
      </c>
      <c r="E27" s="525" t="s">
        <v>673</v>
      </c>
      <c r="F27" s="437" t="s">
        <v>674</v>
      </c>
      <c r="G27" s="410"/>
      <c r="H27" s="442"/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668">
        <v>774</v>
      </c>
      <c r="H28" s="673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668"/>
      <c r="H29" s="673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670"/>
      <c r="H30" s="673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670"/>
      <c r="H31" s="673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668">
        <v>-1423</v>
      </c>
      <c r="H32" s="673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SUM(G27:G32)</f>
        <v>-649</v>
      </c>
      <c r="H33" s="474">
        <f>SUM(H28:H32)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67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675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3070</v>
      </c>
      <c r="H36" s="474">
        <f>H33+H25+H17</f>
        <v>4493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67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675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67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676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675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26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2960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667">
        <v>241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605">
        <f>SUM(C50)</f>
        <v>241</v>
      </c>
      <c r="D51" s="506">
        <f>D50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10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668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668">
        <v>132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669">
        <f>C19+C27+C45+C51+C54</f>
        <v>5239</v>
      </c>
      <c r="D55" s="506">
        <f>D19+D27+D35+D51+D53+D54</f>
        <v>5647</v>
      </c>
      <c r="E55" s="430" t="s">
        <v>750</v>
      </c>
      <c r="F55" s="457" t="s">
        <v>751</v>
      </c>
      <c r="G55" s="474">
        <f>G49+G53</f>
        <v>2960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668">
        <v>7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670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668">
        <v>591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668">
        <v>2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670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670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671">
        <f>SUM(C58:C63)</f>
        <v>600</v>
      </c>
      <c r="D64" s="506">
        <f>SUM(D58:D63)</f>
        <v>1112</v>
      </c>
      <c r="E64" s="521" t="s">
        <v>778</v>
      </c>
      <c r="F64" s="437" t="s">
        <v>779</v>
      </c>
      <c r="G64" s="438">
        <v>36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40</v>
      </c>
      <c r="H66" s="438">
        <v>33</v>
      </c>
    </row>
    <row r="67" spans="1:8" ht="15">
      <c r="A67" s="504" t="s">
        <v>785</v>
      </c>
      <c r="B67" s="435" t="s">
        <v>786</v>
      </c>
      <c r="C67" s="668">
        <v>17</v>
      </c>
      <c r="D67" s="436">
        <v>17</v>
      </c>
      <c r="E67" s="521" t="s">
        <v>787</v>
      </c>
      <c r="F67" s="437" t="s">
        <v>788</v>
      </c>
      <c r="G67" s="438">
        <v>9</v>
      </c>
      <c r="H67" s="438">
        <v>9</v>
      </c>
    </row>
    <row r="68" spans="1:8" ht="15">
      <c r="A68" s="504" t="s">
        <v>789</v>
      </c>
      <c r="B68" s="435" t="s">
        <v>790</v>
      </c>
      <c r="C68" s="668">
        <v>151</v>
      </c>
      <c r="D68" s="436">
        <v>292</v>
      </c>
      <c r="E68" s="521" t="s">
        <v>791</v>
      </c>
      <c r="F68" s="437" t="s">
        <v>792</v>
      </c>
      <c r="G68" s="438">
        <v>15</v>
      </c>
      <c r="H68" s="438">
        <v>13</v>
      </c>
    </row>
    <row r="69" spans="1:8" ht="15">
      <c r="A69" s="504" t="s">
        <v>793</v>
      </c>
      <c r="B69" s="435" t="s">
        <v>794</v>
      </c>
      <c r="C69" s="670"/>
      <c r="D69" s="436"/>
      <c r="E69" s="524" t="s">
        <v>67</v>
      </c>
      <c r="F69" s="437" t="s">
        <v>795</v>
      </c>
      <c r="G69" s="438">
        <v>64</v>
      </c>
      <c r="H69" s="438">
        <v>14</v>
      </c>
    </row>
    <row r="70" spans="1:8" ht="25.5">
      <c r="A70" s="504" t="s">
        <v>796</v>
      </c>
      <c r="B70" s="435" t="s">
        <v>797</v>
      </c>
      <c r="C70" s="670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670"/>
      <c r="D71" s="436"/>
      <c r="E71" s="526" t="s">
        <v>644</v>
      </c>
      <c r="F71" s="466" t="s">
        <v>802</v>
      </c>
      <c r="G71" s="510">
        <f>G62+G64+G66+G67+G68+G69</f>
        <v>207</v>
      </c>
      <c r="H71" s="510">
        <f>SUM(H62:H70)</f>
        <v>144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668">
        <v>46</v>
      </c>
      <c r="D72" s="436">
        <v>43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670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668">
        <v>86</v>
      </c>
      <c r="D74" s="436">
        <v>86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671">
        <f>SUM(C67:C74)</f>
        <v>300</v>
      </c>
      <c r="D75" s="506">
        <f>SUM(D67:D74)</f>
        <v>438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677"/>
      <c r="H77" s="473"/>
      <c r="M77" s="452"/>
    </row>
    <row r="78" spans="1:14" ht="24" customHeight="1">
      <c r="A78" s="504" t="s">
        <v>816</v>
      </c>
      <c r="B78" s="435" t="s">
        <v>817</v>
      </c>
      <c r="C78" s="451"/>
      <c r="D78" s="447"/>
      <c r="E78" s="521"/>
      <c r="F78" s="473"/>
      <c r="G78" s="677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670"/>
      <c r="D79" s="436"/>
      <c r="E79" s="529" t="s">
        <v>820</v>
      </c>
      <c r="F79" s="457" t="s">
        <v>821</v>
      </c>
      <c r="G79" s="474">
        <f>G71</f>
        <v>207</v>
      </c>
      <c r="H79" s="474">
        <f>H71+H75</f>
        <v>144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670"/>
      <c r="D80" s="436"/>
      <c r="E80" s="521"/>
      <c r="F80" s="475"/>
      <c r="G80" s="678"/>
      <c r="H80" s="476"/>
    </row>
    <row r="81" spans="1:8" ht="15">
      <c r="A81" s="504" t="s">
        <v>824</v>
      </c>
      <c r="B81" s="435" t="s">
        <v>825</v>
      </c>
      <c r="C81" s="670"/>
      <c r="D81" s="436"/>
      <c r="E81" s="531"/>
      <c r="F81" s="476"/>
      <c r="G81" s="678"/>
      <c r="H81" s="476"/>
    </row>
    <row r="82" spans="1:8" ht="15">
      <c r="A82" s="504" t="s">
        <v>826</v>
      </c>
      <c r="B82" s="435" t="s">
        <v>827</v>
      </c>
      <c r="C82" s="670"/>
      <c r="D82" s="436"/>
      <c r="E82" s="528"/>
      <c r="F82" s="476"/>
      <c r="G82" s="678"/>
      <c r="H82" s="476"/>
    </row>
    <row r="83" spans="1:8" ht="15">
      <c r="A83" s="504" t="s">
        <v>713</v>
      </c>
      <c r="B83" s="435" t="s">
        <v>828</v>
      </c>
      <c r="C83" s="670"/>
      <c r="D83" s="436"/>
      <c r="E83" s="531"/>
      <c r="F83" s="476"/>
      <c r="G83" s="678"/>
      <c r="H83" s="476"/>
    </row>
    <row r="84" spans="1:14" ht="15">
      <c r="A84" s="504" t="s">
        <v>829</v>
      </c>
      <c r="B84" s="446" t="s">
        <v>830</v>
      </c>
      <c r="C84" s="451"/>
      <c r="D84" s="447"/>
      <c r="E84" s="528"/>
      <c r="F84" s="476"/>
      <c r="G84" s="678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678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678"/>
      <c r="H86" s="476"/>
    </row>
    <row r="87" spans="1:13" ht="15">
      <c r="A87" s="504" t="s">
        <v>832</v>
      </c>
      <c r="B87" s="435" t="s">
        <v>833</v>
      </c>
      <c r="C87" s="668">
        <v>37</v>
      </c>
      <c r="D87" s="436">
        <v>2</v>
      </c>
      <c r="E87" s="531"/>
      <c r="F87" s="476"/>
      <c r="G87" s="678"/>
      <c r="H87" s="476"/>
      <c r="M87" s="452"/>
    </row>
    <row r="88" spans="1:8" ht="15">
      <c r="A88" s="504" t="s">
        <v>834</v>
      </c>
      <c r="B88" s="435" t="s">
        <v>835</v>
      </c>
      <c r="C88" s="668">
        <v>38</v>
      </c>
      <c r="D88" s="436">
        <v>334</v>
      </c>
      <c r="E88" s="528"/>
      <c r="F88" s="476"/>
      <c r="G88" s="678"/>
      <c r="H88" s="476"/>
    </row>
    <row r="89" spans="1:13" ht="15">
      <c r="A89" s="504" t="s">
        <v>836</v>
      </c>
      <c r="B89" s="435" t="s">
        <v>837</v>
      </c>
      <c r="C89" s="670"/>
      <c r="D89" s="436"/>
      <c r="E89" s="528"/>
      <c r="F89" s="476"/>
      <c r="G89" s="678"/>
      <c r="H89" s="476"/>
      <c r="M89" s="452"/>
    </row>
    <row r="90" spans="1:8" ht="15">
      <c r="A90" s="504" t="s">
        <v>838</v>
      </c>
      <c r="B90" s="435" t="s">
        <v>839</v>
      </c>
      <c r="C90" s="670"/>
      <c r="D90" s="436"/>
      <c r="E90" s="528"/>
      <c r="F90" s="476"/>
      <c r="G90" s="678"/>
      <c r="H90" s="476"/>
    </row>
    <row r="91" spans="1:14" ht="15">
      <c r="A91" s="505" t="s">
        <v>840</v>
      </c>
      <c r="B91" s="446" t="s">
        <v>841</v>
      </c>
      <c r="C91" s="671">
        <f>SUM(C87:C90)</f>
        <v>75</v>
      </c>
      <c r="D91" s="506">
        <f>SUM(D87:D90)</f>
        <v>336</v>
      </c>
      <c r="E91" s="528"/>
      <c r="F91" s="476"/>
      <c r="G91" s="678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668">
        <v>23</v>
      </c>
      <c r="D92" s="436">
        <v>38</v>
      </c>
      <c r="E92" s="528"/>
      <c r="F92" s="476"/>
      <c r="G92" s="678"/>
      <c r="H92" s="476"/>
    </row>
    <row r="93" spans="1:14" ht="15.75" thickBot="1">
      <c r="A93" s="514" t="s">
        <v>844</v>
      </c>
      <c r="B93" s="515" t="s">
        <v>845</v>
      </c>
      <c r="C93" s="672">
        <f>C64+C75+C91+C92</f>
        <v>998</v>
      </c>
      <c r="D93" s="516">
        <f>D64+D75+D91</f>
        <v>1886</v>
      </c>
      <c r="E93" s="532"/>
      <c r="F93" s="511"/>
      <c r="G93" s="679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672">
        <f>C55+C93</f>
        <v>6237</v>
      </c>
      <c r="D94" s="519">
        <f>D93+D55+D92</f>
        <v>7571</v>
      </c>
      <c r="E94" s="533" t="s">
        <v>848</v>
      </c>
      <c r="F94" s="512" t="s">
        <v>849</v>
      </c>
      <c r="G94" s="513">
        <f>G36+G55+G79</f>
        <v>6237</v>
      </c>
      <c r="H94" s="513">
        <f>H79+H55+H39+H36</f>
        <v>7571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858</v>
      </c>
      <c r="B98" s="484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8"/>
      <c r="B100" s="488"/>
      <c r="C100" s="615"/>
      <c r="D100" s="616"/>
      <c r="E100" s="616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 G14:H16 C31:D31 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8 D92 D50 C20:D21 C30:D30 C35:D38 C40:D44 D11:D18 D23:D26 D58:D63 C79:D83 C69:C71 C59 G11:H13 G74:H76 G22:H24 D53:D54 G31:H31 G19:H19 G43:H48 G51:H54 G59:H60 G62:H70 C47:D49 C62:C63 D67:D74 C73 C89:D90 D87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24" sqref="C2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8" t="s">
        <v>495</v>
      </c>
      <c r="B1" s="608"/>
      <c r="C1" s="608"/>
      <c r="D1" s="608"/>
      <c r="E1" s="608"/>
      <c r="F1" s="346"/>
      <c r="G1" s="347"/>
      <c r="H1" s="347"/>
    </row>
    <row r="2" spans="1:8" ht="14.25">
      <c r="A2" s="238" t="s">
        <v>347</v>
      </c>
      <c r="B2" s="609" t="str">
        <f>'[1]справка №1-БАЛАНС'!E3</f>
        <v>" Източна Газова Компания" АД</v>
      </c>
      <c r="C2" s="609"/>
      <c r="D2" s="609"/>
      <c r="E2" s="609"/>
      <c r="F2" s="610" t="s">
        <v>3</v>
      </c>
      <c r="G2" s="610"/>
      <c r="H2" s="520">
        <f>'[1]справка №1-БАЛАНС'!H3</f>
        <v>813159505</v>
      </c>
    </row>
    <row r="3" spans="1:8" ht="15">
      <c r="A3" s="238" t="s">
        <v>417</v>
      </c>
      <c r="B3" s="609" t="s">
        <v>853</v>
      </c>
      <c r="C3" s="609"/>
      <c r="D3" s="609"/>
      <c r="E3" s="60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859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6" t="s">
        <v>857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316</v>
      </c>
      <c r="D10" s="365">
        <v>216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171</v>
      </c>
      <c r="D11" s="365">
        <v>230</v>
      </c>
      <c r="E11" s="363" t="s">
        <v>508</v>
      </c>
      <c r="F11" s="366" t="s">
        <v>509</v>
      </c>
      <c r="G11" s="367">
        <v>3323</v>
      </c>
      <c r="H11" s="367">
        <v>3568</v>
      </c>
    </row>
    <row r="12" spans="1:8" ht="12">
      <c r="A12" s="363" t="s">
        <v>510</v>
      </c>
      <c r="B12" s="364" t="s">
        <v>511</v>
      </c>
      <c r="C12" s="365">
        <v>184</v>
      </c>
      <c r="D12" s="365">
        <v>228</v>
      </c>
      <c r="E12" s="368" t="s">
        <v>512</v>
      </c>
      <c r="F12" s="366" t="s">
        <v>513</v>
      </c>
      <c r="G12" s="367">
        <v>32</v>
      </c>
      <c r="H12" s="367">
        <v>42</v>
      </c>
    </row>
    <row r="13" spans="1:18" ht="12">
      <c r="A13" s="363" t="s">
        <v>514</v>
      </c>
      <c r="B13" s="364" t="s">
        <v>515</v>
      </c>
      <c r="C13" s="365">
        <v>296</v>
      </c>
      <c r="D13" s="365">
        <v>246</v>
      </c>
      <c r="E13" s="368" t="s">
        <v>67</v>
      </c>
      <c r="F13" s="366" t="s">
        <v>516</v>
      </c>
      <c r="G13" s="367">
        <v>61</v>
      </c>
      <c r="H13" s="367">
        <v>13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52</v>
      </c>
      <c r="D14" s="365">
        <v>46</v>
      </c>
      <c r="E14" s="369" t="s">
        <v>519</v>
      </c>
      <c r="F14" s="370" t="s">
        <v>520</v>
      </c>
      <c r="G14" s="589">
        <f>SUM(G11:G13)</f>
        <v>3416</v>
      </c>
      <c r="H14" s="589">
        <f>SUM(H11:H13)</f>
        <v>3623</v>
      </c>
    </row>
    <row r="15" spans="1:8" ht="12">
      <c r="A15" s="363" t="s">
        <v>521</v>
      </c>
      <c r="B15" s="364" t="s">
        <v>522</v>
      </c>
      <c r="C15" s="365">
        <v>2640</v>
      </c>
      <c r="D15" s="365">
        <v>2935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>
        <v>13</v>
      </c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1015</v>
      </c>
      <c r="D17" s="365">
        <v>239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4687</v>
      </c>
      <c r="D20" s="357">
        <f>SUM(D10:D19)</f>
        <v>4140</v>
      </c>
      <c r="E20" s="358" t="s">
        <v>537</v>
      </c>
      <c r="F20" s="371" t="s">
        <v>538</v>
      </c>
      <c r="G20" s="367">
        <v>8</v>
      </c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>
        <v>4</v>
      </c>
    </row>
    <row r="23" spans="1:8" ht="24">
      <c r="A23" s="358" t="s">
        <v>544</v>
      </c>
      <c r="B23" s="378" t="s">
        <v>545</v>
      </c>
      <c r="C23" s="365">
        <v>246</v>
      </c>
      <c r="D23" s="365">
        <v>222</v>
      </c>
      <c r="E23" s="358" t="s">
        <v>546</v>
      </c>
      <c r="F23" s="371" t="s">
        <v>547</v>
      </c>
      <c r="G23" s="367">
        <v>4</v>
      </c>
      <c r="H23" s="367"/>
    </row>
    <row r="24" spans="1:18" ht="24">
      <c r="A24" s="363" t="s">
        <v>548</v>
      </c>
      <c r="B24" s="378" t="s">
        <v>549</v>
      </c>
      <c r="C24" s="365">
        <v>45</v>
      </c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>
        <v>3</v>
      </c>
      <c r="D25" s="365">
        <v>9</v>
      </c>
      <c r="E25" s="369" t="s">
        <v>554</v>
      </c>
      <c r="F25" s="373" t="s">
        <v>555</v>
      </c>
      <c r="G25" s="589">
        <f>SUM(G20:G24)</f>
        <v>12</v>
      </c>
      <c r="H25" s="589">
        <f>SUM(H22:H24)</f>
        <v>4</v>
      </c>
    </row>
    <row r="26" spans="1:14" ht="12">
      <c r="A26" s="363" t="s">
        <v>67</v>
      </c>
      <c r="B26" s="378" t="s">
        <v>556</v>
      </c>
      <c r="C26" s="365"/>
      <c r="D26" s="365">
        <v>68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294</v>
      </c>
      <c r="D27" s="357">
        <f>SUM(D23:D26)</f>
        <v>299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C27+C20</f>
        <v>4981</v>
      </c>
      <c r="D29" s="535">
        <f>D20+D27</f>
        <v>4439</v>
      </c>
      <c r="E29" s="356" t="s">
        <v>561</v>
      </c>
      <c r="F29" s="373" t="s">
        <v>562</v>
      </c>
      <c r="G29" s="589">
        <f>G14+G25</f>
        <v>3428</v>
      </c>
      <c r="H29" s="589">
        <f>H14+H25</f>
        <v>3627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4981</v>
      </c>
      <c r="D34" s="357">
        <f>D29+D32+D33</f>
        <v>4439</v>
      </c>
      <c r="E34" s="356" t="s">
        <v>577</v>
      </c>
      <c r="F34" s="373" t="s">
        <v>578</v>
      </c>
      <c r="G34" s="536">
        <f>G29+G32+G33</f>
        <v>3428</v>
      </c>
      <c r="H34" s="536">
        <f>H29+H32+H33</f>
        <v>3627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>
        <f>H34-D34</f>
        <v>-812</v>
      </c>
      <c r="E35" s="382" t="s">
        <v>581</v>
      </c>
      <c r="F35" s="373" t="s">
        <v>582</v>
      </c>
      <c r="G35" s="536">
        <f>C34-G34</f>
        <v>1553</v>
      </c>
      <c r="H35" s="536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>
        <v>130</v>
      </c>
      <c r="D38" s="394">
        <v>74</v>
      </c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>
        <f>D35-D37</f>
        <v>-812</v>
      </c>
      <c r="E40" s="392" t="s">
        <v>593</v>
      </c>
      <c r="F40" s="393" t="s">
        <v>594</v>
      </c>
      <c r="G40" s="590">
        <f>G35-C38</f>
        <v>1423</v>
      </c>
      <c r="H40" s="590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C34-C38</f>
        <v>4851</v>
      </c>
      <c r="D43" s="536">
        <f>D34+D35</f>
        <v>3627</v>
      </c>
      <c r="E43" s="382" t="s">
        <v>604</v>
      </c>
      <c r="F43" s="390" t="s">
        <v>605</v>
      </c>
      <c r="G43" s="536">
        <f>G34+G40</f>
        <v>4851</v>
      </c>
      <c r="H43" s="536">
        <f>H34+H35</f>
        <v>3627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860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46" sqref="C46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859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4190</v>
      </c>
      <c r="D10" s="338">
        <v>4638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-3884</v>
      </c>
      <c r="D11" s="338">
        <v>-3730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-342</v>
      </c>
      <c r="D13" s="338">
        <v>-282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-98</v>
      </c>
      <c r="D19" s="338">
        <v>-94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-134</v>
      </c>
      <c r="D20" s="545">
        <f>SUM(D10:D19)</f>
        <v>532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-189</v>
      </c>
      <c r="D22" s="338">
        <v>-476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>
        <v>342</v>
      </c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153</v>
      </c>
      <c r="D32" s="545">
        <f>SUM(D22:D31)</f>
        <v>-476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>
        <v>9</v>
      </c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>
        <v>-30</v>
      </c>
      <c r="D38" s="338"/>
      <c r="E38" s="329"/>
      <c r="F38" s="329"/>
    </row>
    <row r="39" spans="1:6" ht="12">
      <c r="A39" s="538" t="s">
        <v>477</v>
      </c>
      <c r="B39" s="330" t="s">
        <v>478</v>
      </c>
      <c r="C39" s="338">
        <v>-240</v>
      </c>
      <c r="D39" s="338">
        <v>-292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-10</v>
      </c>
      <c r="D41" s="338">
        <v>19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SUM(C38:C41)</f>
        <v>-280</v>
      </c>
      <c r="D42" s="545">
        <f>SUM(D34:D41)</f>
        <v>-264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-261</v>
      </c>
      <c r="D43" s="545">
        <f>D20+D32+D42</f>
        <v>-208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336</v>
      </c>
      <c r="D44" s="338">
        <v>544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SUM(C43:C44)</f>
        <v>75</v>
      </c>
      <c r="D45" s="328">
        <f>D44+D43</f>
        <v>336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861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C1">
      <selection activeCell="L16" sqref="L16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859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5</v>
      </c>
      <c r="I11" s="558">
        <v>1510</v>
      </c>
      <c r="J11" s="558">
        <v>-738</v>
      </c>
      <c r="K11" s="558"/>
      <c r="L11" s="559">
        <f>SUM(C11:K11)</f>
        <v>4493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-738</v>
      </c>
      <c r="K16" s="553"/>
      <c r="L16" s="549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-2</v>
      </c>
      <c r="F28" s="293"/>
      <c r="G28" s="293"/>
      <c r="H28" s="293"/>
      <c r="I28" s="293">
        <v>2</v>
      </c>
      <c r="J28" s="293">
        <v>-1423</v>
      </c>
      <c r="K28" s="293"/>
      <c r="L28" s="280">
        <v>-1423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f>SUM(E11:E28)</f>
        <v>1410</v>
      </c>
      <c r="F29" s="554"/>
      <c r="G29" s="554"/>
      <c r="H29" s="554">
        <v>5</v>
      </c>
      <c r="I29" s="554">
        <f>SUM(I11:I28)</f>
        <v>1512</v>
      </c>
      <c r="J29" s="554">
        <f>SUM(J13:J28)</f>
        <v>-2161</v>
      </c>
      <c r="K29" s="554"/>
      <c r="L29" s="549">
        <f>SUM(L11:L28)</f>
        <v>3070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1410</v>
      </c>
      <c r="F32" s="558"/>
      <c r="G32" s="558"/>
      <c r="H32" s="558">
        <v>5</v>
      </c>
      <c r="I32" s="558">
        <f>SUM(I29:I31)</f>
        <v>1512</v>
      </c>
      <c r="J32" s="558">
        <f>J29</f>
        <v>-2161</v>
      </c>
      <c r="K32" s="558"/>
      <c r="L32" s="559">
        <f>SUM(L11:L28)</f>
        <v>3070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862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3">
      <selection activeCell="S24" sqref="S2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859</v>
      </c>
      <c r="D3" s="646"/>
      <c r="E3" s="646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>
        <v>5</v>
      </c>
      <c r="F9" s="185">
        <v>157</v>
      </c>
      <c r="G9" s="604">
        <f>D9+E9-F9</f>
        <v>833</v>
      </c>
      <c r="H9" s="187"/>
      <c r="I9" s="187"/>
      <c r="J9" s="604">
        <f>G9</f>
        <v>833</v>
      </c>
      <c r="K9" s="187"/>
      <c r="L9" s="187"/>
      <c r="M9" s="187"/>
      <c r="N9" s="186"/>
      <c r="O9" s="187"/>
      <c r="P9" s="187"/>
      <c r="Q9" s="186"/>
      <c r="R9" s="604">
        <f>SUM(J9:Q9)</f>
        <v>833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30</v>
      </c>
      <c r="M10" s="187"/>
      <c r="N10" s="604">
        <f>K10+L10-M10</f>
        <v>117</v>
      </c>
      <c r="O10" s="187"/>
      <c r="P10" s="187"/>
      <c r="Q10" s="604">
        <f>N10</f>
        <v>117</v>
      </c>
      <c r="R10" s="604">
        <f>J10-Q10</f>
        <v>1379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32</v>
      </c>
      <c r="F11" s="185">
        <v>13</v>
      </c>
      <c r="G11" s="604">
        <f t="shared" si="0"/>
        <v>996</v>
      </c>
      <c r="H11" s="187"/>
      <c r="I11" s="187"/>
      <c r="J11" s="604">
        <f t="shared" si="1"/>
        <v>996</v>
      </c>
      <c r="K11" s="187">
        <v>168</v>
      </c>
      <c r="L11" s="187">
        <v>61</v>
      </c>
      <c r="M11" s="187">
        <v>4</v>
      </c>
      <c r="N11" s="604">
        <f aca="true" t="shared" si="2" ref="N11:N24">K11+L11-M11</f>
        <v>225</v>
      </c>
      <c r="O11" s="187"/>
      <c r="P11" s="187"/>
      <c r="Q11" s="604">
        <f aca="true" t="shared" si="3" ref="Q11:Q25">N11</f>
        <v>225</v>
      </c>
      <c r="R11" s="604">
        <f aca="true" t="shared" si="4" ref="R11:R24">J11-Q11</f>
        <v>771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166</v>
      </c>
      <c r="F13" s="185">
        <v>421</v>
      </c>
      <c r="G13" s="604">
        <f t="shared" si="0"/>
        <v>817</v>
      </c>
      <c r="H13" s="187"/>
      <c r="I13" s="187"/>
      <c r="J13" s="604">
        <f t="shared" si="1"/>
        <v>817</v>
      </c>
      <c r="K13" s="187">
        <v>260</v>
      </c>
      <c r="L13" s="187">
        <v>59</v>
      </c>
      <c r="M13" s="187">
        <v>81</v>
      </c>
      <c r="N13" s="604">
        <f t="shared" si="2"/>
        <v>238</v>
      </c>
      <c r="O13" s="187"/>
      <c r="P13" s="187"/>
      <c r="Q13" s="604">
        <f t="shared" si="3"/>
        <v>238</v>
      </c>
      <c r="R13" s="604">
        <f t="shared" si="4"/>
        <v>579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200</v>
      </c>
      <c r="F15" s="599">
        <v>221</v>
      </c>
      <c r="G15" s="604">
        <f t="shared" si="0"/>
        <v>1124</v>
      </c>
      <c r="H15" s="192"/>
      <c r="I15" s="192"/>
      <c r="J15" s="604">
        <f t="shared" si="1"/>
        <v>1124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1124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7</v>
      </c>
      <c r="G16" s="604">
        <f t="shared" si="0"/>
        <v>54</v>
      </c>
      <c r="H16" s="187"/>
      <c r="I16" s="187"/>
      <c r="J16" s="604">
        <f t="shared" si="1"/>
        <v>54</v>
      </c>
      <c r="K16" s="187">
        <v>9</v>
      </c>
      <c r="L16" s="187">
        <v>3</v>
      </c>
      <c r="M16" s="187">
        <v>1</v>
      </c>
      <c r="N16" s="604">
        <f t="shared" si="2"/>
        <v>11</v>
      </c>
      <c r="O16" s="187"/>
      <c r="P16" s="187"/>
      <c r="Q16" s="604">
        <f t="shared" si="3"/>
        <v>11</v>
      </c>
      <c r="R16" s="604">
        <f t="shared" si="4"/>
        <v>43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403</v>
      </c>
      <c r="F17" s="224">
        <f>F9+F10+F11+F15+F16</f>
        <v>398</v>
      </c>
      <c r="G17" s="604">
        <f t="shared" si="0"/>
        <v>5741</v>
      </c>
      <c r="H17" s="176"/>
      <c r="I17" s="176"/>
      <c r="J17" s="604">
        <f t="shared" si="1"/>
        <v>5741</v>
      </c>
      <c r="K17" s="597">
        <f>K10+K11+K13+K16</f>
        <v>524</v>
      </c>
      <c r="L17" s="597">
        <f>L10+L11+L13+L16</f>
        <v>153</v>
      </c>
      <c r="M17" s="597">
        <f>M10+M11+M16</f>
        <v>5</v>
      </c>
      <c r="N17" s="604">
        <f t="shared" si="2"/>
        <v>672</v>
      </c>
      <c r="O17" s="176"/>
      <c r="P17" s="176"/>
      <c r="Q17" s="604">
        <f t="shared" si="3"/>
        <v>672</v>
      </c>
      <c r="R17" s="604">
        <f>SUM(R9:R16)</f>
        <v>4729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>
        <v>1</v>
      </c>
      <c r="M21" s="187"/>
      <c r="N21" s="604">
        <f>SUM(K21:M21)</f>
        <v>5</v>
      </c>
      <c r="O21" s="187"/>
      <c r="P21" s="187"/>
      <c r="Q21" s="604">
        <f t="shared" si="3"/>
        <v>5</v>
      </c>
      <c r="R21" s="604">
        <f t="shared" si="4"/>
        <v>6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24</v>
      </c>
      <c r="M22" s="187"/>
      <c r="N22" s="604">
        <f>SUM(K22:M22)</f>
        <v>70</v>
      </c>
      <c r="O22" s="187"/>
      <c r="P22" s="187"/>
      <c r="Q22" s="604">
        <f t="shared" si="3"/>
        <v>70</v>
      </c>
      <c r="R22" s="604">
        <f t="shared" si="4"/>
        <v>85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6</v>
      </c>
      <c r="M24" s="187"/>
      <c r="N24" s="604">
        <f t="shared" si="2"/>
        <v>21</v>
      </c>
      <c r="O24" s="187"/>
      <c r="P24" s="187"/>
      <c r="Q24" s="604">
        <f t="shared" si="3"/>
        <v>21</v>
      </c>
      <c r="R24" s="604">
        <f t="shared" si="4"/>
        <v>34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31</v>
      </c>
      <c r="M25" s="603">
        <f>SUM(M21:M24)</f>
        <v>0</v>
      </c>
      <c r="N25" s="604">
        <f>SUM(N21:N24)</f>
        <v>96</v>
      </c>
      <c r="O25" s="175"/>
      <c r="P25" s="175"/>
      <c r="Q25" s="604">
        <f t="shared" si="3"/>
        <v>96</v>
      </c>
      <c r="R25" s="604">
        <f>SUM(R18:R24)</f>
        <v>125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403</v>
      </c>
      <c r="F40" s="224">
        <f>F25</f>
        <v>0</v>
      </c>
      <c r="G40" s="224">
        <f>G38+G25+G17</f>
        <v>5974</v>
      </c>
      <c r="H40" s="224"/>
      <c r="I40" s="224"/>
      <c r="J40" s="224">
        <f>J17+J25+J38</f>
        <v>5974</v>
      </c>
      <c r="K40" s="224"/>
      <c r="L40" s="224"/>
      <c r="M40" s="224"/>
      <c r="N40" s="224">
        <f>N38+N25+N17</f>
        <v>780</v>
      </c>
      <c r="O40" s="224"/>
      <c r="P40" s="224"/>
      <c r="Q40" s="224">
        <f>Q17+Q25+Q38</f>
        <v>780</v>
      </c>
      <c r="R40" s="224">
        <f>R17+R25+R38</f>
        <v>4866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858</v>
      </c>
      <c r="C44" s="570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5">
      <selection activeCell="D96" sqref="D96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859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241</v>
      </c>
      <c r="D18" s="125"/>
      <c r="E18" s="126">
        <v>241</v>
      </c>
      <c r="F18" s="127"/>
    </row>
    <row r="19" spans="1:15" ht="12">
      <c r="A19" s="575" t="s">
        <v>111</v>
      </c>
      <c r="B19" s="128" t="s">
        <v>112</v>
      </c>
      <c r="C19" s="578">
        <f>C18</f>
        <v>241</v>
      </c>
      <c r="D19" s="578"/>
      <c r="E19" s="576">
        <f>SUM(E18)</f>
        <v>241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151</v>
      </c>
      <c r="D28" s="125">
        <v>151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2">
        <f>SUM(C34:C37)</f>
        <v>46</v>
      </c>
      <c r="D33" s="132">
        <f>SUM(D34:D37)</f>
        <v>46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13</v>
      </c>
      <c r="D37" s="125">
        <v>13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109</v>
      </c>
      <c r="D38" s="132">
        <v>109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124</v>
      </c>
      <c r="D42" s="125">
        <v>124</v>
      </c>
      <c r="E42" s="126"/>
      <c r="F42" s="127"/>
    </row>
    <row r="43" spans="1:15" ht="12">
      <c r="A43" s="575" t="s">
        <v>155</v>
      </c>
      <c r="B43" s="128" t="s">
        <v>156</v>
      </c>
      <c r="C43" s="680">
        <f>C24+C28+C33+C38</f>
        <v>323</v>
      </c>
      <c r="D43" s="578">
        <f>D38+D33+D28+D24</f>
        <v>323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564</v>
      </c>
      <c r="D44" s="583">
        <f>D24+D28+D33+D38</f>
        <v>323</v>
      </c>
      <c r="E44" s="582">
        <f>E19</f>
        <v>241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1">
        <v>2934</v>
      </c>
      <c r="F63" s="147"/>
    </row>
    <row r="64" spans="1:6" ht="12">
      <c r="A64" s="130" t="s">
        <v>186</v>
      </c>
      <c r="B64" s="131" t="s">
        <v>187</v>
      </c>
      <c r="C64" s="125">
        <v>26</v>
      </c>
      <c r="D64" s="125"/>
      <c r="E64" s="591">
        <v>26</v>
      </c>
      <c r="F64" s="147"/>
    </row>
    <row r="65" spans="1:6" ht="12">
      <c r="A65" s="130" t="s">
        <v>188</v>
      </c>
      <c r="B65" s="131" t="s">
        <v>189</v>
      </c>
      <c r="C65" s="125">
        <v>26</v>
      </c>
      <c r="D65" s="125"/>
      <c r="E65" s="591">
        <v>26</v>
      </c>
      <c r="F65" s="147"/>
    </row>
    <row r="66" spans="1:16" ht="12">
      <c r="A66" s="575" t="s">
        <v>190</v>
      </c>
      <c r="B66" s="128" t="s">
        <v>191</v>
      </c>
      <c r="C66" s="578">
        <f>SUM(C63:C64)</f>
        <v>2960</v>
      </c>
      <c r="D66" s="575"/>
      <c r="E66" s="592">
        <f>SUM(E63:E64)</f>
        <v>2960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C87+C89</f>
        <v>76</v>
      </c>
      <c r="D85" s="129">
        <f>D87+D89</f>
        <v>76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36</v>
      </c>
      <c r="D87" s="125">
        <v>36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40</v>
      </c>
      <c r="D89" s="125">
        <v>40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SUM(C91:C93)</f>
        <v>15</v>
      </c>
      <c r="D90" s="129">
        <f>SUM(D92:D93)</f>
        <v>15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12</v>
      </c>
      <c r="D92" s="125">
        <v>12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3</v>
      </c>
      <c r="D93" s="125">
        <v>3</v>
      </c>
      <c r="E93" s="132"/>
      <c r="F93" s="125"/>
    </row>
    <row r="94" spans="1:6" ht="12">
      <c r="A94" s="130" t="s">
        <v>237</v>
      </c>
      <c r="B94" s="131" t="s">
        <v>238</v>
      </c>
      <c r="C94" s="125">
        <v>9</v>
      </c>
      <c r="D94" s="125">
        <v>9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64</v>
      </c>
      <c r="D95" s="125">
        <v>64</v>
      </c>
      <c r="E95" s="132"/>
      <c r="F95" s="147"/>
    </row>
    <row r="96" spans="1:16" ht="12">
      <c r="A96" s="575" t="s">
        <v>241</v>
      </c>
      <c r="B96" s="128" t="s">
        <v>242</v>
      </c>
      <c r="C96" s="578">
        <f>C71+C85+C90+C94+C95</f>
        <v>207</v>
      </c>
      <c r="D96" s="578">
        <f>D71+D85+D90+D94+D95</f>
        <v>207</v>
      </c>
      <c r="E96" s="578"/>
      <c r="F96" s="578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0" t="s">
        <v>243</v>
      </c>
      <c r="B97" s="581" t="s">
        <v>244</v>
      </c>
      <c r="C97" s="583">
        <f>C66+C69+C96</f>
        <v>3167</v>
      </c>
      <c r="D97" s="583">
        <f>D96+D69</f>
        <v>207</v>
      </c>
      <c r="E97" s="583">
        <f>SUM(E63:E64)</f>
        <v>2960</v>
      </c>
      <c r="F97" s="583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858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28" sqref="E28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859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858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27">
      <selection activeCell="A155" sqref="A155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859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858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2011-03-31T11:15:46Z</dcterms:modified>
  <cp:category/>
  <cp:version/>
  <cp:contentType/>
  <cp:contentStatus/>
</cp:coreProperties>
</file>