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0800" windowHeight="6000" tabRatio="571" firstSheet="4" activeTab="8"/>
  </bookViews>
  <sheets>
    <sheet name="лихва " sheetId="1" r:id="rId1"/>
    <sheet name="справка №1-БАЛАНС" sheetId="2" r:id="rId2"/>
    <sheet name="справка №2-ОТЧЕТ ЗА ДОХОДИТЕ" sheetId="3" r:id="rId3"/>
    <sheet name="справка №3-ОПП по прекия метод" sheetId="4" r:id="rId4"/>
    <sheet name="справка №4-ОСК" sheetId="5" r:id="rId5"/>
    <sheet name="справка №5" sheetId="6" r:id="rId6"/>
    <sheet name="справка №6" sheetId="7" r:id="rId7"/>
    <sheet name="справка №7" sheetId="8" r:id="rId8"/>
    <sheet name="справка №8" sheetId="9" r:id="rId9"/>
  </sheets>
  <definedNames>
    <definedName name="_1_0011">'справка №1-БАЛАНС'!$C$11</definedName>
    <definedName name="_xlnm._FilterDatabase" localSheetId="3" hidden="1">'справка №3-ОПП по прекия метод'!$A$8:$D$47</definedName>
    <definedName name="_xlnm.Print_Area" localSheetId="4">'справка №4-ОСК'!$A$1:$N$38</definedName>
    <definedName name="_xlnm.Print_Area" localSheetId="8">'справка №8'!$A:$IV</definedName>
    <definedName name="_xlnm.Print_Titles" localSheetId="1">'справка №1-БАЛАНС'!$8:$8</definedName>
  </definedNames>
  <calcPr fullCalcOnLoad="1"/>
</workbook>
</file>

<file path=xl/sharedStrings.xml><?xml version="1.0" encoding="utf-8"?>
<sst xmlns="http://schemas.openxmlformats.org/spreadsheetml/2006/main" count="1068" uniqueCount="881">
  <si>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</si>
  <si>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</si>
  <si>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</si>
  <si>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</si>
  <si>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</si>
  <si>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</si>
  <si>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</si>
  <si>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</si>
  <si>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</si>
  <si>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</si>
  <si>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</si>
  <si>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</si>
  <si>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</si>
  <si>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</si>
  <si>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</si>
  <si>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</si>
  <si>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</si>
  <si>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</si>
  <si>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</si>
  <si>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</si>
  <si>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</si>
  <si>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</si>
  <si>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</si>
  <si>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</si>
  <si>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</si>
  <si>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</si>
  <si>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</si>
  <si>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</si>
  <si>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</si>
  <si>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</si>
  <si>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</si>
  <si>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</si>
  <si>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</si>
  <si>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</si>
  <si>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</si>
  <si>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</si>
  <si>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</si>
  <si>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</si>
  <si>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</si>
  <si>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</si>
  <si>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</si>
  <si>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</si>
  <si>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</si>
  <si>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</si>
  <si>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</si>
  <si>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</si>
  <si>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</si>
  <si>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</si>
  <si>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</si>
  <si>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</si>
  <si>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</si>
  <si>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</si>
  <si>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</si>
  <si>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</si>
  <si>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</si>
  <si>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</si>
  <si>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</si>
  <si>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</si>
  <si>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</si>
  <si>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</si>
  <si>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</si>
  <si>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</si>
  <si>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</si>
  <si>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</si>
  <si>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</si>
  <si>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</si>
  <si>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</si>
  <si>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</si>
  <si>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</si>
  <si>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</si>
  <si>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</si>
  <si>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</si>
  <si>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</si>
  <si>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</si>
  <si>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</si>
  <si>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</si>
  <si>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</si>
  <si>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</si>
  <si>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</si>
  <si>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</si>
  <si>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</si>
  <si>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</si>
  <si>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</si>
  <si>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</si>
  <si>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</si>
  <si>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</si>
  <si>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</si>
  <si>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</si>
  <si>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</si>
  <si>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</si>
  <si>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</si>
  <si>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</si>
  <si>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</si>
  <si>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</si>
  <si>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</si>
  <si>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</si>
  <si>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</si>
  <si>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</si>
  <si>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</si>
  <si>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</si>
  <si>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</si>
  <si>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</si>
  <si>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</si>
  <si>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</si>
  <si>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</si>
  <si>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</si>
  <si>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</si>
  <si>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</si>
  <si>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</si>
  <si>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</si>
  <si>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</si>
  <si>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</si>
  <si>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</si>
  <si>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</si>
  <si>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</si>
  <si>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</si>
  <si>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</si>
  <si>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</si>
  <si>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</si>
  <si>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</si>
  <si>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</si>
  <si>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</si>
  <si>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</si>
  <si>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</si>
  <si>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</si>
  <si>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</si>
  <si>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</si>
  <si>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</si>
  <si>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</si>
  <si>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</si>
  <si>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</si>
  <si>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</si>
  <si>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</si>
  <si>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</si>
  <si>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</si>
  <si>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</si>
  <si>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</si>
  <si>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</si>
  <si>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</si>
  <si>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</si>
  <si>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</si>
  <si>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</si>
  <si>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</si>
  <si>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</si>
  <si>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</si>
  <si>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</si>
  <si>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</si>
  <si>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</si>
  <si>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</si>
  <si>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</si>
  <si>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</si>
  <si>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</si>
  <si>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</si>
  <si>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</si>
  <si>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</si>
  <si>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</si>
  <si>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</si>
  <si>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</si>
  <si>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</si>
  <si>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</si>
  <si>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</si>
  <si>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</si>
  <si>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</si>
  <si>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</si>
  <si>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</si>
  <si>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</si>
  <si>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</si>
  <si>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</si>
  <si>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</si>
  <si>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</si>
  <si>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</si>
  <si>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</si>
  <si>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</si>
  <si>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</si>
  <si>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</si>
  <si>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</si>
  <si>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</si>
  <si>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</si>
  <si>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</si>
  <si>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</si>
  <si>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</si>
  <si>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</si>
  <si>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</si>
  <si>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</si>
  <si>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</si>
  <si>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</si>
  <si>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</si>
  <si>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</si>
  <si>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</si>
  <si>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</si>
  <si>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</si>
  <si>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</si>
  <si>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</si>
  <si>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</si>
  <si>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</si>
  <si>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</si>
  <si>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</si>
  <si>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</si>
  <si>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</si>
  <si>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</si>
  <si>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</si>
  <si>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</si>
  <si>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</si>
  <si>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</si>
  <si>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</si>
  <si>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</si>
  <si>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</si>
  <si>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</si>
  <si>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</si>
  <si>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</si>
  <si>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</si>
  <si>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</si>
  <si>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</si>
  <si>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</si>
  <si>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</si>
  <si>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</si>
  <si>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</si>
  <si>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</si>
  <si>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</si>
  <si>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</si>
  <si>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</si>
  <si>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</si>
  <si>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</si>
  <si>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</si>
  <si>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</si>
  <si>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</si>
  <si>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</si>
  <si>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</si>
  <si>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</si>
  <si>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</si>
  <si>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</si>
  <si>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</si>
  <si>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</si>
  <si>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</si>
  <si>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</si>
  <si>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</si>
  <si>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</si>
  <si>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</si>
  <si>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</si>
  <si>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</si>
  <si>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</si>
  <si>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</si>
  <si>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</si>
  <si>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</si>
  <si>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</si>
  <si>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</si>
  <si>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</si>
  <si>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</si>
  <si>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</si>
  <si>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</si>
  <si>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</si>
  <si>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</si>
  <si>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</si>
  <si>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</si>
  <si>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</si>
  <si>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</si>
  <si>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</si>
  <si>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</si>
  <si>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</si>
  <si>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</si>
  <si>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</si>
  <si>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</si>
  <si>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</si>
  <si>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</si>
  <si>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</si>
  <si>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</si>
  <si>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</si>
  <si>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</si>
  <si>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</si>
  <si>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</si>
  <si>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</si>
  <si>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</si>
  <si>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</si>
  <si>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</si>
  <si>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</si>
  <si>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</si>
  <si>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</si>
  <si>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</si>
  <si>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</si>
  <si>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</si>
  <si>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</si>
  <si>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</si>
  <si>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</si>
  <si>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</si>
  <si>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</si>
  <si>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</si>
  <si>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</si>
  <si>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</si>
  <si>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</si>
  <si>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</si>
  <si>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</si>
  <si>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</si>
  <si>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</si>
  <si>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</si>
  <si>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</si>
  <si>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</si>
  <si>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</si>
  <si>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</si>
  <si>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</si>
  <si>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</si>
  <si>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</si>
  <si>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</si>
  <si>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</si>
  <si>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</si>
  <si>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</si>
  <si>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</si>
  <si>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</si>
  <si>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</si>
  <si>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</si>
  <si>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</si>
  <si>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</si>
  <si>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</si>
  <si>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</si>
  <si>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</si>
  <si>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</si>
  <si>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</si>
  <si>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</si>
  <si>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</si>
  <si>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</si>
  <si>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</si>
  <si>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</si>
  <si>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</si>
  <si>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</si>
  <si>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</si>
  <si>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</si>
  <si>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</si>
  <si>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</si>
  <si>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</si>
  <si>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</si>
  <si>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</si>
  <si>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</si>
  <si>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</si>
  <si>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</si>
  <si>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</si>
  <si>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</si>
  <si>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</si>
  <si>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</si>
  <si>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</si>
  <si>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</si>
  <si>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</si>
  <si>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</si>
  <si>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</si>
  <si>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</si>
  <si>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</si>
  <si>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</si>
  <si>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</si>
  <si>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</si>
  <si>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</si>
  <si>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</si>
  <si>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</si>
  <si>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</si>
  <si>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</si>
  <si>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</si>
  <si>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</si>
  <si>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</si>
  <si>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</si>
  <si>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</si>
  <si>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</si>
  <si>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</si>
  <si>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</si>
  <si>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</si>
  <si>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</si>
  <si>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</si>
  <si>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</si>
  <si>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</si>
  <si>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</si>
  <si>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</si>
  <si>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</si>
  <si>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</si>
  <si>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</si>
  <si>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</si>
  <si>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</si>
  <si>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</si>
  <si>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</si>
  <si>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</si>
  <si>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</si>
  <si>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</si>
  <si>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</si>
  <si>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</si>
  <si>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</si>
  <si>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</si>
  <si>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</si>
  <si>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</si>
  <si>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</si>
  <si>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</si>
  <si>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</si>
  <si>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</si>
  <si>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</si>
  <si>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</si>
  <si>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</si>
  <si>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</si>
  <si>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</si>
  <si>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</si>
  <si>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</si>
  <si>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</si>
  <si>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</si>
  <si>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</si>
  <si>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</si>
  <si>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</si>
  <si>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</si>
  <si>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</si>
  <si>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</si>
  <si>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</si>
  <si>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</si>
  <si>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</si>
  <si>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</si>
  <si>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</si>
  <si>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</si>
  <si>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</si>
  <si>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</si>
  <si>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</si>
  <si>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</si>
  <si>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</si>
  <si>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</si>
  <si>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</si>
  <si>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</si>
  <si>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</si>
  <si>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</si>
  <si>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</si>
  <si>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</si>
  <si>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</si>
  <si>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</si>
  <si>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</si>
  <si>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</si>
  <si>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</si>
  <si>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</si>
  <si>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</si>
  <si>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</si>
  <si>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</si>
  <si>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</si>
  <si>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</si>
  <si>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</si>
  <si>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</si>
  <si>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</si>
  <si>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</si>
  <si>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</si>
  <si>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</si>
  <si>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</si>
  <si>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</si>
  <si>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</si>
  <si>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</si>
  <si>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</si>
  <si>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</si>
  <si>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</si>
  <si>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</si>
  <si>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</si>
  <si>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</si>
  <si>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</si>
  <si>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</si>
  <si>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</si>
  <si>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</si>
  <si>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</si>
  <si>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</si>
  <si>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</si>
  <si>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</si>
  <si>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</si>
  <si>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</si>
  <si>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</si>
  <si>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</si>
  <si>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</si>
  <si>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</si>
  <si>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</si>
  <si>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</si>
  <si>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</si>
  <si>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</si>
  <si>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</si>
  <si>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</si>
  <si>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</si>
  <si>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</si>
  <si>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</si>
  <si>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</si>
  <si>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</si>
  <si>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</si>
  <si>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</si>
  <si>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</si>
  <si>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</si>
  <si>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</si>
  <si>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</si>
  <si>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</si>
  <si>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</si>
  <si>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</si>
  <si>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</si>
  <si>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</si>
  <si>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</si>
  <si>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</si>
  <si>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</si>
  <si>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</si>
  <si>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</si>
  <si>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</si>
  <si>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</si>
  <si>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</si>
  <si>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</si>
  <si>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</si>
  <si>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</si>
  <si>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</si>
  <si>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</si>
  <si>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</si>
  <si>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</si>
  <si>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</si>
  <si>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</si>
  <si>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</si>
  <si>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</si>
  <si>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</si>
  <si>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</si>
  <si>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</si>
  <si>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</si>
  <si>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</si>
  <si>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</si>
  <si>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</si>
  <si>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</si>
  <si>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</si>
  <si>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</si>
  <si>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</si>
  <si>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</si>
  <si>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</si>
  <si>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</si>
  <si>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</si>
  <si>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</si>
  <si>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</si>
  <si>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</si>
  <si>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</si>
  <si>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</si>
  <si>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</si>
  <si>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</si>
  <si>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</si>
  <si>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</si>
  <si>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</si>
  <si>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</si>
  <si>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</si>
  <si>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</si>
  <si>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</si>
  <si>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</si>
  <si>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</si>
  <si>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</si>
  <si>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</si>
  <si>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</si>
  <si>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</si>
  <si>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</si>
  <si>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</si>
  <si>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</si>
  <si>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</si>
  <si>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</si>
  <si>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</si>
  <si>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</si>
  <si>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</si>
  <si>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</si>
  <si>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</si>
  <si>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</si>
  <si>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</si>
  <si>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</si>
  <si>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</si>
  <si>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</si>
  <si>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</si>
  <si>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</si>
  <si>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</si>
  <si>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</si>
  <si>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</si>
  <si>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</si>
  <si>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</si>
  <si>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</si>
  <si>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</si>
  <si>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</si>
  <si>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</si>
  <si>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</si>
  <si>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</si>
  <si>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</si>
  <si>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</si>
  <si>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</si>
  <si>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</si>
  <si>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</si>
  <si>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</si>
  <si>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</si>
  <si>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</si>
  <si>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</si>
  <si>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</si>
  <si>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</si>
  <si>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</si>
  <si>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</si>
  <si>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</si>
  <si>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</si>
  <si>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</si>
  <si>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</si>
  <si>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</si>
  <si>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</si>
  <si>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</si>
  <si>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</si>
  <si>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</si>
  <si>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</si>
  <si>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</si>
  <si>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</si>
  <si>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</si>
  <si>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</si>
  <si>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</si>
  <si>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</si>
  <si>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</si>
  <si>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</si>
  <si>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</si>
  <si>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</si>
  <si>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</si>
  <si>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</si>
  <si>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</si>
  <si>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</si>
  <si>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</si>
  <si>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</si>
  <si>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</si>
  <si>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</si>
  <si>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</si>
  <si>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</si>
  <si>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</si>
  <si>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</si>
  <si>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</si>
  <si>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</si>
  <si>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</si>
  <si>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</si>
  <si>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</si>
  <si>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</si>
  <si>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</si>
  <si>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</si>
  <si>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</si>
  <si>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</si>
  <si>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</si>
  <si>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</si>
  <si>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</si>
  <si>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</si>
  <si>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</si>
  <si>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</si>
  <si>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</si>
  <si>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</si>
  <si>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</si>
  <si>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</si>
  <si>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</si>
  <si>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</si>
  <si>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</si>
  <si>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</si>
  <si>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</si>
  <si>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</si>
  <si>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</si>
  <si>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</si>
  <si>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</si>
  <si>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</si>
  <si>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</si>
  <si>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</si>
  <si>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</si>
  <si>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</si>
  <si>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</si>
  <si>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</si>
  <si>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</si>
  <si>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</si>
  <si>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</si>
  <si>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</si>
  <si>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</si>
  <si>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</si>
  <si>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</si>
  <si>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</si>
  <si>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</si>
  <si>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</si>
  <si>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</si>
  <si>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</si>
  <si>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</si>
  <si>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</si>
  <si>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</si>
  <si>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</si>
  <si>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</si>
  <si>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</si>
  <si>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</si>
  <si>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</si>
  <si>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</si>
  <si>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</si>
  <si>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</si>
  <si>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</si>
  <si>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</si>
  <si>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</si>
  <si>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</si>
  <si>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</si>
  <si>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</si>
  <si>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</si>
  <si>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</si>
  <si>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</si>
  <si>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</si>
  <si>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</si>
  <si>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</si>
  <si>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</si>
  <si>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</si>
  <si>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</si>
  <si>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</si>
  <si>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</si>
  <si>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</si>
  <si>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</si>
  <si>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</si>
  <si>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</si>
  <si>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</si>
  <si>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</si>
  <si>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</si>
  <si>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</si>
  <si>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</si>
  <si>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</si>
  <si>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</si>
  <si>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</si>
  <si>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</si>
  <si>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</si>
  <si>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</si>
  <si>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</si>
  <si>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</si>
  <si>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</si>
  <si>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</si>
  <si>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</si>
  <si>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</si>
  <si>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</si>
  <si>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</si>
  <si>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</si>
  <si>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</si>
  <si>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</si>
  <si>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</si>
  <si>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</si>
  <si>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</si>
  <si>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</si>
  <si>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</si>
  <si>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</si>
  <si>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</si>
  <si>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</si>
  <si>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</si>
  <si>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</si>
  <si>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</si>
  <si>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</si>
  <si>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</si>
  <si>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</si>
  <si>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</si>
  <si>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</si>
  <si>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</si>
  <si>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</si>
  <si>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</si>
  <si>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</si>
  <si>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</si>
  <si>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</si>
  <si>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</si>
  <si>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</si>
  <si>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</si>
  <si>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</si>
  <si>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</si>
  <si>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</si>
  <si>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</si>
  <si>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</si>
  <si>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</si>
  <si>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</si>
  <si>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</si>
  <si>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</si>
  <si>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</si>
  <si>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</si>
  <si>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</si>
  <si>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</si>
  <si>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</si>
  <si>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</si>
  <si>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</si>
  <si>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</si>
  <si>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</si>
  <si>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</si>
  <si>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</si>
  <si>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</si>
  <si>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</si>
  <si>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</si>
  <si>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</si>
  <si>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</si>
  <si>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</si>
  <si>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</si>
  <si>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</si>
  <si>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</si>
  <si>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</si>
  <si>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</si>
  <si>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</si>
  <si>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</si>
  <si>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</si>
  <si>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</si>
  <si>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</si>
  <si>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</si>
  <si>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</si>
  <si>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</si>
  <si>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</si>
  <si>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</si>
  <si>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</si>
  <si>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</si>
  <si>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</si>
  <si>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</si>
  <si>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</si>
  <si>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</si>
  <si>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</si>
  <si>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</si>
  <si>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</si>
  <si>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</si>
  <si>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</si>
  <si>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</si>
  <si>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</si>
  <si>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</si>
  <si>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</si>
  <si>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</si>
  <si>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</si>
  <si>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</si>
  <si>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</si>
  <si>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</si>
  <si>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</si>
  <si>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</si>
  <si>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</si>
  <si>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</si>
  <si>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</si>
  <si>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</si>
  <si>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</si>
  <si>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</si>
  <si>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</si>
  <si>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</si>
  <si>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</si>
  <si>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</si>
  <si>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</si>
  <si>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</si>
  <si>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</si>
  <si>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</si>
  <si>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</si>
  <si>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</si>
  <si>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</si>
  <si>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</si>
  <si>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</si>
  <si>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</si>
  <si>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</si>
  <si>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</si>
  <si>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</si>
  <si>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</si>
  <si>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</si>
  <si>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</si>
  <si>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</si>
  <si>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</si>
  <si>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</si>
  <si>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</si>
  <si>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</si>
  <si>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</si>
  <si>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</si>
  <si>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</si>
  <si>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</si>
  <si>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</si>
  <si>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</si>
  <si>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</si>
  <si>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</si>
  <si>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</si>
  <si>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</si>
  <si>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</si>
  <si>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</si>
  <si>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</si>
  <si>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</si>
  <si>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</si>
  <si>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</si>
  <si>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</si>
  <si>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</si>
  <si>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</si>
  <si>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</si>
  <si>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</si>
  <si>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</si>
  <si>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</si>
  <si>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</si>
  <si>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Забележка:Инвестицийте са осчетоводени по себестойностния метод.</t>
  </si>
  <si>
    <t>Име на отчитащото се предприятие: "Гарант Инвест Холдинг "АД гр.Кюстендил</t>
  </si>
  <si>
    <t>Вид на отчета: неконсолидиран</t>
  </si>
  <si>
    <t>1. "Фурнир"АД- София</t>
  </si>
  <si>
    <t>2."Винпром Кюстендил"АД гр.Кюстендил</t>
  </si>
  <si>
    <t>1."Ильо Войвода"АД гр.Кюстендил</t>
  </si>
  <si>
    <t>2."Кюстендилски плод "АД гр.Кюстендил</t>
  </si>
  <si>
    <t>Ръководител: Е.Топалов</t>
  </si>
  <si>
    <t xml:space="preserve"> Ръководител: Е.Топалов</t>
  </si>
  <si>
    <t>Ръководител:Е.Топалов</t>
  </si>
  <si>
    <t>лихва  по отпуснат заем на Винпром АД</t>
  </si>
  <si>
    <t xml:space="preserve"> от 01/01/2008</t>
  </si>
  <si>
    <t>до 31/03/2008</t>
  </si>
  <si>
    <t xml:space="preserve">дневна лихва </t>
  </si>
  <si>
    <t xml:space="preserve">за периода </t>
  </si>
  <si>
    <t xml:space="preserve">до първи гратисен период да се направи договор </t>
  </si>
  <si>
    <t>Съставител:А.Андонов</t>
  </si>
  <si>
    <t>Съставител: А.Андонов</t>
  </si>
  <si>
    <t xml:space="preserve">                                    Съставител:А.Андонов         </t>
  </si>
  <si>
    <t>Отчетен период:30.06.2014</t>
  </si>
  <si>
    <t>Дата на съставяне:26.07.2014</t>
  </si>
  <si>
    <t xml:space="preserve">Дата на съставяне:26/07/2014                                </t>
  </si>
  <si>
    <t xml:space="preserve">Дата  на съставяне: 26.07.2014 год.                                                                                                                              </t>
  </si>
  <si>
    <t xml:space="preserve">Дата на съставяне: 26.07.2014.                         </t>
  </si>
  <si>
    <t>Дата на съставяне:26/07/2014</t>
  </si>
  <si>
    <t>Дата на съставяне: 26.07.2014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</si>
</sst>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/yyyy&quot; &quot;&quot;г.&quot;;@"/>
    <numFmt numFmtId="165" formatCode="dd/mm/yyyy&quot; &quot;&quot;г.&quot;;@"/>
  </numFmts>
  <fonts count="56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ms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35">
    <xf numFmtId="0" fontId="0" fillId="0" borderId="0" xfId="0" applyAlignment="1">
      <alignment/>
    </xf>
    <xf numFmtId="0" fontId="8" fillId="0" borderId="0" xfId="62" applyFont="1" applyBorder="1" applyAlignment="1" applyProtection="1">
      <alignment horizontal="left" vertical="top"/>
      <protection locked="0"/>
    </xf>
    <xf numFmtId="0" fontId="10" fillId="0" borderId="0" xfId="65" applyFont="1">
      <alignment/>
      <protection/>
    </xf>
    <xf numFmtId="0" fontId="9" fillId="0" borderId="0" xfId="65" applyFont="1" applyAlignment="1">
      <alignment/>
      <protection/>
    </xf>
    <xf numFmtId="0" fontId="9" fillId="0" borderId="0" xfId="63" applyFont="1" applyAlignment="1">
      <alignment wrapText="1"/>
      <protection/>
    </xf>
    <xf numFmtId="0" fontId="9" fillId="0" borderId="10" xfId="65" applyFont="1" applyBorder="1" applyAlignment="1">
      <alignment horizontal="center" vertical="center" wrapText="1"/>
      <protection/>
    </xf>
    <xf numFmtId="0" fontId="9" fillId="0" borderId="10" xfId="65" applyFont="1" applyBorder="1" applyAlignment="1">
      <alignment horizontal="centerContinuous" vertical="center" wrapText="1"/>
      <protection/>
    </xf>
    <xf numFmtId="0" fontId="9" fillId="0" borderId="0" xfId="65" applyFont="1" applyBorder="1" applyAlignment="1">
      <alignment horizontal="center" vertical="center" wrapText="1"/>
      <protection/>
    </xf>
    <xf numFmtId="49" fontId="10" fillId="0" borderId="10" xfId="65" applyNumberFormat="1" applyFont="1" applyBorder="1" applyAlignment="1">
      <alignment horizontal="center" vertical="center" wrapText="1"/>
      <protection/>
    </xf>
    <xf numFmtId="49" fontId="10" fillId="0" borderId="10" xfId="65" applyNumberFormat="1" applyFont="1" applyFill="1" applyBorder="1" applyAlignment="1">
      <alignment horizontal="center" vertical="center" wrapText="1"/>
      <protection/>
    </xf>
    <xf numFmtId="0" fontId="9" fillId="0" borderId="10" xfId="65" applyFont="1" applyBorder="1" applyAlignment="1">
      <alignment vertical="center" wrapText="1"/>
      <protection/>
    </xf>
    <xf numFmtId="0" fontId="10" fillId="0" borderId="0" xfId="65" applyFont="1" applyBorder="1">
      <alignment/>
      <protection/>
    </xf>
    <xf numFmtId="0" fontId="10" fillId="0" borderId="10" xfId="65" applyFont="1" applyBorder="1" applyAlignment="1">
      <alignment vertical="center" wrapText="1"/>
      <protection/>
    </xf>
    <xf numFmtId="0" fontId="10" fillId="0" borderId="10" xfId="65" applyFont="1" applyBorder="1" applyAlignment="1">
      <alignment wrapText="1"/>
      <protection/>
    </xf>
    <xf numFmtId="3" fontId="10" fillId="0" borderId="0" xfId="65" applyNumberFormat="1" applyFont="1" applyBorder="1" applyAlignment="1" applyProtection="1">
      <alignment vertical="center"/>
      <protection locked="0"/>
    </xf>
    <xf numFmtId="0" fontId="9" fillId="0" borderId="0" xfId="65" applyFont="1" applyBorder="1" applyProtection="1">
      <alignment/>
      <protection locked="0"/>
    </xf>
    <xf numFmtId="49" fontId="9" fillId="0" borderId="11" xfId="65" applyNumberFormat="1" applyFont="1" applyBorder="1" applyAlignment="1">
      <alignment horizontal="center" vertical="center" wrapText="1"/>
      <protection/>
    </xf>
    <xf numFmtId="49" fontId="9" fillId="0" borderId="10" xfId="65" applyNumberFormat="1" applyFont="1" applyBorder="1" applyAlignment="1">
      <alignment horizontal="center" vertical="center" wrapText="1"/>
      <protection/>
    </xf>
    <xf numFmtId="49" fontId="10" fillId="0" borderId="10" xfId="65" applyNumberFormat="1" applyFont="1" applyBorder="1" applyAlignment="1">
      <alignment horizontal="center" wrapText="1"/>
      <protection/>
    </xf>
    <xf numFmtId="49" fontId="9" fillId="0" borderId="0" xfId="65" applyNumberFormat="1" applyFont="1" applyBorder="1" applyAlignment="1" applyProtection="1">
      <alignment horizontal="center" wrapText="1"/>
      <protection locked="0"/>
    </xf>
    <xf numFmtId="49" fontId="10" fillId="33" borderId="10" xfId="65" applyNumberFormat="1" applyFont="1" applyFill="1" applyBorder="1" applyAlignment="1">
      <alignment horizontal="center" vertical="center" wrapText="1"/>
      <protection/>
    </xf>
    <xf numFmtId="49" fontId="9" fillId="0" borderId="12" xfId="65" applyNumberFormat="1" applyFont="1" applyBorder="1" applyAlignment="1">
      <alignment horizontal="center" vertical="center" wrapText="1"/>
      <protection/>
    </xf>
    <xf numFmtId="0" fontId="10" fillId="0" borderId="0" xfId="61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1" fontId="10" fillId="36" borderId="10" xfId="64" applyNumberFormat="1" applyFont="1" applyFill="1" applyBorder="1" applyAlignment="1" applyProtection="1">
      <alignment vertical="center"/>
      <protection locked="0"/>
    </xf>
    <xf numFmtId="3" fontId="10" fillId="0" borderId="10" xfId="64" applyNumberFormat="1" applyFont="1" applyBorder="1" applyAlignment="1" applyProtection="1">
      <alignment vertical="center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1" fontId="9" fillId="34" borderId="10" xfId="64" applyNumberFormat="1" applyFont="1" applyFill="1" applyBorder="1" applyAlignment="1" applyProtection="1">
      <alignment vertical="center"/>
      <protection locked="0"/>
    </xf>
    <xf numFmtId="3" fontId="9" fillId="0" borderId="10" xfId="64" applyNumberFormat="1" applyFont="1" applyBorder="1" applyAlignment="1" applyProtection="1">
      <alignment vertical="center"/>
      <protection/>
    </xf>
    <xf numFmtId="3" fontId="10" fillId="0" borderId="10" xfId="64" applyNumberFormat="1" applyFont="1" applyBorder="1" applyProtection="1">
      <alignment/>
      <protection/>
    </xf>
    <xf numFmtId="1" fontId="10" fillId="35" borderId="10" xfId="63" applyNumberFormat="1" applyFont="1" applyFill="1" applyBorder="1" applyAlignment="1" applyProtection="1">
      <alignment wrapText="1"/>
      <protection locked="0"/>
    </xf>
    <xf numFmtId="3" fontId="10" fillId="0" borderId="10" xfId="63" applyNumberFormat="1" applyFont="1" applyFill="1" applyBorder="1" applyAlignment="1" applyProtection="1">
      <alignment wrapText="1"/>
      <protection/>
    </xf>
    <xf numFmtId="1" fontId="10" fillId="36" borderId="10" xfId="63" applyNumberFormat="1" applyFont="1" applyFill="1" applyBorder="1" applyAlignment="1" applyProtection="1">
      <alignment wrapText="1"/>
      <protection locked="0"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3" fontId="10" fillId="0" borderId="10" xfId="65" applyNumberFormat="1" applyFont="1" applyFill="1" applyBorder="1" applyAlignment="1" applyProtection="1">
      <alignment vertical="center"/>
      <protection/>
    </xf>
    <xf numFmtId="3" fontId="10" fillId="0" borderId="10" xfId="65" applyNumberFormat="1" applyFont="1" applyBorder="1" applyAlignment="1" applyProtection="1">
      <alignment vertical="center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3" fontId="10" fillId="0" borderId="13" xfId="65" applyNumberFormat="1" applyFont="1" applyBorder="1" applyAlignment="1" applyProtection="1">
      <alignment vertical="center"/>
      <protection/>
    </xf>
    <xf numFmtId="3" fontId="10" fillId="0" borderId="11" xfId="65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1" applyFont="1">
      <alignment/>
      <protection/>
    </xf>
    <xf numFmtId="0" fontId="10" fillId="0" borderId="0" xfId="61" applyFont="1" applyBorder="1">
      <alignment/>
      <protection/>
    </xf>
    <xf numFmtId="49" fontId="10" fillId="0" borderId="0" xfId="61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1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1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1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4" applyNumberFormat="1" applyFont="1" applyFill="1" applyBorder="1" applyAlignment="1" applyProtection="1">
      <alignment vertical="center"/>
      <protection locked="0"/>
    </xf>
    <xf numFmtId="0" fontId="9" fillId="0" borderId="10" xfId="64" applyFont="1" applyBorder="1" applyAlignment="1" applyProtection="1">
      <alignment vertical="center" wrapText="1"/>
      <protection/>
    </xf>
    <xf numFmtId="0" fontId="9" fillId="0" borderId="10" xfId="64" applyFont="1" applyBorder="1" applyAlignment="1" applyProtection="1">
      <alignment horizontal="left" vertical="center" wrapText="1"/>
      <protection/>
    </xf>
    <xf numFmtId="49" fontId="9" fillId="0" borderId="10" xfId="64" applyNumberFormat="1" applyFont="1" applyBorder="1" applyAlignment="1" applyProtection="1">
      <alignment horizontal="center"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0" fontId="10" fillId="0" borderId="0" xfId="63" applyFont="1" applyAlignment="1" applyProtection="1">
      <alignment wrapText="1"/>
      <protection/>
    </xf>
    <xf numFmtId="1" fontId="10" fillId="34" borderId="10" xfId="63" applyNumberFormat="1" applyFont="1" applyFill="1" applyBorder="1" applyAlignment="1" applyProtection="1">
      <alignment wrapText="1"/>
      <protection locked="0"/>
    </xf>
    <xf numFmtId="1" fontId="10" fillId="0" borderId="0" xfId="63" applyNumberFormat="1" applyFont="1" applyAlignment="1" applyProtection="1">
      <alignment wrapText="1"/>
      <protection/>
    </xf>
    <xf numFmtId="0" fontId="10" fillId="0" borderId="0" xfId="65" applyFont="1" applyBorder="1" applyProtection="1">
      <alignment/>
      <protection/>
    </xf>
    <xf numFmtId="0" fontId="9" fillId="0" borderId="0" xfId="65" applyFont="1" applyBorder="1" applyAlignment="1">
      <alignment horizontal="centerContinuous" vertical="center" wrapText="1"/>
      <protection/>
    </xf>
    <xf numFmtId="0" fontId="9" fillId="0" borderId="0" xfId="65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4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2" applyFont="1" applyAlignment="1">
      <alignment horizontal="left" vertical="top" wrapText="1"/>
      <protection/>
    </xf>
    <xf numFmtId="0" fontId="8" fillId="0" borderId="0" xfId="62" applyFont="1" applyAlignment="1">
      <alignment vertical="top" wrapText="1"/>
      <protection/>
    </xf>
    <xf numFmtId="0" fontId="8" fillId="0" borderId="0" xfId="62" applyFont="1" applyAlignment="1">
      <alignment vertical="top"/>
      <protection/>
    </xf>
    <xf numFmtId="0" fontId="4" fillId="0" borderId="0" xfId="62" applyFont="1" applyAlignment="1">
      <alignment vertical="top"/>
      <protection/>
    </xf>
    <xf numFmtId="0" fontId="6" fillId="0" borderId="0" xfId="62" applyFont="1" applyBorder="1" applyAlignment="1" applyProtection="1">
      <alignment vertical="top" wrapText="1"/>
      <protection locked="0"/>
    </xf>
    <xf numFmtId="1" fontId="8" fillId="34" borderId="12" xfId="62" applyNumberFormat="1" applyFont="1" applyFill="1" applyBorder="1" applyAlignment="1" applyProtection="1">
      <alignment vertical="top" wrapText="1"/>
      <protection locked="0"/>
    </xf>
    <xf numFmtId="1" fontId="8" fillId="34" borderId="17" xfId="62" applyNumberFormat="1" applyFont="1" applyFill="1" applyBorder="1" applyAlignment="1" applyProtection="1">
      <alignment vertical="top" wrapText="1"/>
      <protection locked="0"/>
    </xf>
    <xf numFmtId="1" fontId="8" fillId="36" borderId="17" xfId="62" applyNumberFormat="1" applyFont="1" applyFill="1" applyBorder="1" applyAlignment="1" applyProtection="1">
      <alignment vertical="top" wrapText="1"/>
      <protection locked="0"/>
    </xf>
    <xf numFmtId="1" fontId="8" fillId="0" borderId="17" xfId="62" applyNumberFormat="1" applyFont="1" applyBorder="1" applyAlignment="1" applyProtection="1">
      <alignment vertical="top" wrapText="1"/>
      <protection/>
    </xf>
    <xf numFmtId="1" fontId="8" fillId="0" borderId="12" xfId="62" applyNumberFormat="1" applyFont="1" applyBorder="1" applyAlignment="1" applyProtection="1">
      <alignment vertical="top" wrapText="1"/>
      <protection/>
    </xf>
    <xf numFmtId="1" fontId="8" fillId="0" borderId="17" xfId="62" applyNumberFormat="1" applyFont="1" applyFill="1" applyBorder="1" applyAlignment="1" applyProtection="1">
      <alignment vertical="top" wrapText="1"/>
      <protection/>
    </xf>
    <xf numFmtId="1" fontId="4" fillId="0" borderId="0" xfId="62" applyNumberFormat="1" applyFont="1" applyAlignment="1">
      <alignment vertical="top"/>
      <protection/>
    </xf>
    <xf numFmtId="1" fontId="8" fillId="35" borderId="17" xfId="62" applyNumberFormat="1" applyFont="1" applyFill="1" applyBorder="1" applyAlignment="1" applyProtection="1">
      <alignment vertical="top" wrapText="1"/>
      <protection locked="0"/>
    </xf>
    <xf numFmtId="1" fontId="8" fillId="0" borderId="18" xfId="62" applyNumberFormat="1" applyFont="1" applyBorder="1" applyAlignment="1" applyProtection="1">
      <alignment vertical="top" wrapText="1"/>
      <protection/>
    </xf>
    <xf numFmtId="1" fontId="8" fillId="36" borderId="19" xfId="62" applyNumberFormat="1" applyFont="1" applyFill="1" applyBorder="1" applyAlignment="1" applyProtection="1">
      <alignment vertical="top" wrapText="1"/>
      <protection locked="0"/>
    </xf>
    <xf numFmtId="1" fontId="8" fillId="0" borderId="20" xfId="62" applyNumberFormat="1" applyFont="1" applyBorder="1" applyAlignment="1" applyProtection="1">
      <alignment vertical="top" wrapText="1"/>
      <protection/>
    </xf>
    <xf numFmtId="1" fontId="6" fillId="0" borderId="17" xfId="62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2" applyNumberFormat="1" applyFont="1" applyBorder="1" applyAlignment="1" applyProtection="1">
      <alignment vertical="top" wrapText="1"/>
      <protection/>
    </xf>
    <xf numFmtId="1" fontId="8" fillId="0" borderId="22" xfId="62" applyNumberFormat="1" applyFont="1" applyBorder="1" applyAlignment="1" applyProtection="1">
      <alignment vertical="top" wrapText="1"/>
      <protection/>
    </xf>
    <xf numFmtId="0" fontId="6" fillId="0" borderId="0" xfId="62" applyFont="1" applyBorder="1" applyAlignment="1">
      <alignment vertical="top" wrapText="1"/>
      <protection/>
    </xf>
    <xf numFmtId="49" fontId="6" fillId="0" borderId="0" xfId="62" applyNumberFormat="1" applyFont="1" applyBorder="1" applyAlignment="1">
      <alignment vertical="top" wrapText="1"/>
      <protection/>
    </xf>
    <xf numFmtId="1" fontId="8" fillId="0" borderId="0" xfId="62" applyNumberFormat="1" applyFont="1" applyBorder="1" applyAlignment="1">
      <alignment vertical="top" wrapText="1"/>
      <protection/>
    </xf>
    <xf numFmtId="0" fontId="4" fillId="0" borderId="0" xfId="62" applyFont="1" applyAlignment="1" applyProtection="1">
      <alignment vertical="top" wrapText="1"/>
      <protection locked="0"/>
    </xf>
    <xf numFmtId="0" fontId="8" fillId="0" borderId="0" xfId="62" applyFont="1" applyAlignment="1" applyProtection="1">
      <alignment horizontal="left" vertical="top" wrapText="1"/>
      <protection locked="0"/>
    </xf>
    <xf numFmtId="0" fontId="8" fillId="0" borderId="0" xfId="62" applyFont="1" applyAlignment="1" applyProtection="1">
      <alignment vertical="top" wrapText="1"/>
      <protection locked="0"/>
    </xf>
    <xf numFmtId="0" fontId="8" fillId="0" borderId="0" xfId="62" applyFont="1" applyAlignment="1" applyProtection="1">
      <alignment vertical="top"/>
      <protection locked="0"/>
    </xf>
    <xf numFmtId="0" fontId="4" fillId="0" borderId="0" xfId="62" applyFont="1" applyBorder="1" applyAlignment="1" applyProtection="1">
      <alignment vertical="top" wrapText="1"/>
      <protection locked="0"/>
    </xf>
    <xf numFmtId="0" fontId="4" fillId="0" borderId="0" xfId="62" applyFont="1" applyAlignment="1" applyProtection="1">
      <alignment horizontal="left" vertical="top" wrapText="1"/>
      <protection locked="0"/>
    </xf>
    <xf numFmtId="0" fontId="4" fillId="0" borderId="0" xfId="62" applyFont="1" applyAlignment="1" applyProtection="1">
      <alignment vertical="top"/>
      <protection locked="0"/>
    </xf>
    <xf numFmtId="1" fontId="4" fillId="0" borderId="0" xfId="62" applyNumberFormat="1" applyFont="1" applyAlignment="1" applyProtection="1">
      <alignment vertical="top" wrapText="1"/>
      <protection locked="0"/>
    </xf>
    <xf numFmtId="0" fontId="9" fillId="0" borderId="13" xfId="65" applyFont="1" applyBorder="1" applyAlignment="1">
      <alignment horizontal="centerContinuous" vertical="center" wrapText="1"/>
      <protection/>
    </xf>
    <xf numFmtId="0" fontId="9" fillId="0" borderId="15" xfId="65" applyFont="1" applyBorder="1" applyAlignment="1">
      <alignment horizontal="centerContinuous" vertical="center" wrapText="1"/>
      <protection/>
    </xf>
    <xf numFmtId="0" fontId="9" fillId="0" borderId="11" xfId="65" applyFont="1" applyBorder="1" applyAlignment="1">
      <alignment horizontal="centerContinuous" vertical="center" wrapText="1"/>
      <protection/>
    </xf>
    <xf numFmtId="0" fontId="9" fillId="33" borderId="13" xfId="65" applyFont="1" applyFill="1" applyBorder="1" applyAlignment="1">
      <alignment horizontal="centerContinuous" vertical="center" wrapText="1"/>
      <protection/>
    </xf>
    <xf numFmtId="0" fontId="9" fillId="33" borderId="11" xfId="65" applyFont="1" applyFill="1" applyBorder="1" applyAlignment="1">
      <alignment horizontal="centerContinuous" vertical="center" wrapText="1"/>
      <protection/>
    </xf>
    <xf numFmtId="1" fontId="10" fillId="33" borderId="12" xfId="65" applyNumberFormat="1" applyFont="1" applyFill="1" applyBorder="1" applyAlignment="1" applyProtection="1">
      <alignment vertical="center"/>
      <protection locked="0"/>
    </xf>
    <xf numFmtId="1" fontId="10" fillId="33" borderId="14" xfId="65" applyNumberFormat="1" applyFont="1" applyFill="1" applyBorder="1" applyAlignment="1" applyProtection="1">
      <alignment vertical="center"/>
      <protection locked="0"/>
    </xf>
    <xf numFmtId="1" fontId="10" fillId="33" borderId="16" xfId="65" applyNumberFormat="1" applyFont="1" applyFill="1" applyBorder="1" applyAlignment="1" applyProtection="1">
      <alignment vertical="center"/>
      <protection locked="0"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0" fontId="9" fillId="0" borderId="13" xfId="65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5" applyNumberFormat="1" applyFont="1" applyFill="1" applyBorder="1" applyAlignment="1" applyProtection="1">
      <alignment vertical="center"/>
      <protection locked="0"/>
    </xf>
    <xf numFmtId="3" fontId="10" fillId="0" borderId="0" xfId="65" applyNumberFormat="1" applyFont="1" applyBorder="1" applyProtection="1">
      <alignment/>
      <protection/>
    </xf>
    <xf numFmtId="0" fontId="9" fillId="0" borderId="12" xfId="65" applyFont="1" applyBorder="1" applyAlignment="1">
      <alignment horizontal="centerContinuous" vertical="center" wrapText="1"/>
      <protection/>
    </xf>
    <xf numFmtId="0" fontId="9" fillId="0" borderId="16" xfId="65" applyFont="1" applyBorder="1" applyAlignment="1">
      <alignment horizontal="centerContinuous" vertical="center" wrapText="1"/>
      <protection/>
    </xf>
    <xf numFmtId="0" fontId="9" fillId="0" borderId="18" xfId="65" applyFont="1" applyBorder="1" applyAlignment="1">
      <alignment horizontal="left" vertical="center" wrapText="1"/>
      <protection/>
    </xf>
    <xf numFmtId="0" fontId="9" fillId="0" borderId="11" xfId="65" applyFont="1" applyBorder="1" applyAlignment="1">
      <alignment horizontal="center" vertical="center" wrapText="1"/>
      <protection/>
    </xf>
    <xf numFmtId="0" fontId="9" fillId="0" borderId="11" xfId="65" applyFont="1" applyFill="1" applyBorder="1" applyAlignment="1">
      <alignment horizontal="center" vertical="center" wrapText="1"/>
      <protection/>
    </xf>
    <xf numFmtId="0" fontId="9" fillId="0" borderId="23" xfId="65" applyFont="1" applyBorder="1" applyAlignment="1">
      <alignment horizontal="centerContinuous" vertical="center" wrapText="1"/>
      <protection/>
    </xf>
    <xf numFmtId="0" fontId="9" fillId="33" borderId="15" xfId="65" applyFont="1" applyFill="1" applyBorder="1" applyAlignment="1">
      <alignment horizontal="center" vertical="center" wrapText="1"/>
      <protection/>
    </xf>
    <xf numFmtId="0" fontId="9" fillId="0" borderId="18" xfId="65" applyFont="1" applyBorder="1" applyAlignment="1">
      <alignment horizontal="centerContinuous" vertical="center" wrapText="1"/>
      <protection/>
    </xf>
    <xf numFmtId="0" fontId="9" fillId="0" borderId="19" xfId="65" applyFont="1" applyBorder="1" applyAlignment="1">
      <alignment horizontal="center" vertical="center" wrapText="1"/>
      <protection/>
    </xf>
    <xf numFmtId="0" fontId="9" fillId="0" borderId="24" xfId="65" applyFont="1" applyBorder="1" applyAlignment="1">
      <alignment horizontal="centerContinuous" vertical="center" wrapText="1"/>
      <protection/>
    </xf>
    <xf numFmtId="0" fontId="9" fillId="0" borderId="25" xfId="65" applyFont="1" applyBorder="1" applyAlignment="1">
      <alignment horizontal="centerContinuous" vertical="center" wrapText="1"/>
      <protection/>
    </xf>
    <xf numFmtId="49" fontId="9" fillId="0" borderId="18" xfId="65" applyNumberFormat="1" applyFont="1" applyBorder="1" applyAlignment="1">
      <alignment horizontal="centerContinuous" vertical="center" wrapText="1"/>
      <protection/>
    </xf>
    <xf numFmtId="49" fontId="9" fillId="0" borderId="19" xfId="65" applyNumberFormat="1" applyFont="1" applyBorder="1" applyAlignment="1">
      <alignment horizontal="centerContinuous" vertical="center" wrapText="1"/>
      <protection/>
    </xf>
    <xf numFmtId="0" fontId="6" fillId="0" borderId="0" xfId="62" applyFont="1" applyBorder="1" applyAlignment="1" applyProtection="1">
      <alignment horizontal="left" vertical="top" wrapText="1"/>
      <protection locked="0"/>
    </xf>
    <xf numFmtId="0" fontId="6" fillId="0" borderId="0" xfId="62" applyFont="1" applyBorder="1" applyAlignment="1" applyProtection="1">
      <alignment horizontal="centerContinuous" vertical="top" wrapText="1"/>
      <protection locked="0"/>
    </xf>
    <xf numFmtId="0" fontId="6" fillId="0" borderId="0" xfId="62" applyFont="1" applyAlignment="1" applyProtection="1">
      <alignment horizontal="left" vertical="top" wrapText="1"/>
      <protection locked="0"/>
    </xf>
    <xf numFmtId="0" fontId="8" fillId="0" borderId="0" xfId="62" applyFont="1" applyBorder="1" applyAlignment="1" applyProtection="1">
      <alignment horizontal="centerContinuous" vertical="top" wrapText="1"/>
      <protection locked="0"/>
    </xf>
    <xf numFmtId="0" fontId="6" fillId="0" borderId="0" xfId="62" applyFont="1" applyAlignment="1" applyProtection="1">
      <alignment horizontal="center" vertical="top" wrapText="1"/>
      <protection locked="0"/>
    </xf>
    <xf numFmtId="0" fontId="8" fillId="0" borderId="0" xfId="62" applyFont="1" applyAlignment="1" applyProtection="1">
      <alignment horizontal="left" vertical="top"/>
      <protection locked="0"/>
    </xf>
    <xf numFmtId="0" fontId="6" fillId="0" borderId="0" xfId="62" applyFont="1" applyBorder="1" applyAlignment="1" applyProtection="1">
      <alignment horizontal="center" vertical="top"/>
      <protection locked="0"/>
    </xf>
    <xf numFmtId="0" fontId="6" fillId="0" borderId="0" xfId="63" applyFont="1" applyAlignment="1" applyProtection="1">
      <alignment wrapText="1"/>
      <protection locked="0"/>
    </xf>
    <xf numFmtId="0" fontId="6" fillId="0" borderId="26" xfId="62" applyFont="1" applyBorder="1" applyAlignment="1" applyProtection="1">
      <alignment horizontal="center" vertical="center"/>
      <protection/>
    </xf>
    <xf numFmtId="0" fontId="6" fillId="0" borderId="27" xfId="62" applyFont="1" applyBorder="1" applyAlignment="1" applyProtection="1">
      <alignment horizontal="center" vertical="top" wrapText="1"/>
      <protection/>
    </xf>
    <xf numFmtId="14" fontId="6" fillId="0" borderId="27" xfId="62" applyNumberFormat="1" applyFont="1" applyBorder="1" applyAlignment="1" applyProtection="1">
      <alignment horizontal="center" vertical="top" wrapText="1"/>
      <protection/>
    </xf>
    <xf numFmtId="49" fontId="6" fillId="0" borderId="27" xfId="62" applyNumberFormat="1" applyFont="1" applyBorder="1" applyAlignment="1" applyProtection="1">
      <alignment horizontal="center" vertical="center" wrapText="1"/>
      <protection/>
    </xf>
    <xf numFmtId="14" fontId="6" fillId="0" borderId="28" xfId="62" applyNumberFormat="1" applyFont="1" applyBorder="1" applyAlignment="1" applyProtection="1">
      <alignment horizontal="center" vertical="top" wrapText="1"/>
      <protection/>
    </xf>
    <xf numFmtId="0" fontId="6" fillId="0" borderId="29" xfId="62" applyFont="1" applyBorder="1" applyAlignment="1" applyProtection="1">
      <alignment horizontal="center" vertical="center" wrapText="1"/>
      <protection/>
    </xf>
    <xf numFmtId="0" fontId="6" fillId="0" borderId="10" xfId="62" applyFont="1" applyBorder="1" applyAlignment="1" applyProtection="1">
      <alignment horizontal="center" vertical="top" wrapText="1"/>
      <protection/>
    </xf>
    <xf numFmtId="49" fontId="6" fillId="0" borderId="10" xfId="62" applyNumberFormat="1" applyFont="1" applyBorder="1" applyAlignment="1" applyProtection="1">
      <alignment horizontal="center" vertical="center" wrapText="1"/>
      <protection/>
    </xf>
    <xf numFmtId="0" fontId="6" fillId="0" borderId="17" xfId="62" applyFont="1" applyBorder="1" applyAlignment="1" applyProtection="1">
      <alignment horizontal="center" vertical="top" wrapText="1"/>
      <protection/>
    </xf>
    <xf numFmtId="49" fontId="6" fillId="0" borderId="10" xfId="62" applyNumberFormat="1" applyFont="1" applyBorder="1" applyAlignment="1" applyProtection="1">
      <alignment horizontal="right" vertical="top" wrapText="1"/>
      <protection/>
    </xf>
    <xf numFmtId="0" fontId="8" fillId="0" borderId="10" xfId="62" applyFont="1" applyBorder="1" applyAlignment="1" applyProtection="1">
      <alignment vertical="top" wrapText="1"/>
      <protection/>
    </xf>
    <xf numFmtId="0" fontId="8" fillId="0" borderId="12" xfId="62" applyFont="1" applyBorder="1" applyAlignment="1" applyProtection="1">
      <alignment vertical="top" wrapText="1"/>
      <protection/>
    </xf>
    <xf numFmtId="49" fontId="6" fillId="33" borderId="18" xfId="62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2" applyFont="1" applyFill="1" applyBorder="1" applyAlignment="1" applyProtection="1">
      <alignment vertical="top" wrapText="1"/>
      <protection/>
    </xf>
    <xf numFmtId="0" fontId="8" fillId="0" borderId="10" xfId="62" applyFont="1" applyBorder="1" applyAlignment="1" applyProtection="1">
      <alignment horizontal="right" vertical="top" wrapText="1"/>
      <protection/>
    </xf>
    <xf numFmtId="0" fontId="17" fillId="37" borderId="10" xfId="62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2" applyNumberFormat="1" applyFont="1" applyBorder="1" applyAlignment="1" applyProtection="1">
      <alignment horizontal="right" vertical="top" wrapText="1"/>
      <protection/>
    </xf>
    <xf numFmtId="1" fontId="4" fillId="0" borderId="10" xfId="62" applyNumberFormat="1" applyFont="1" applyBorder="1" applyAlignment="1" applyProtection="1">
      <alignment horizontal="right" vertical="top" wrapText="1"/>
      <protection/>
    </xf>
    <xf numFmtId="0" fontId="17" fillId="37" borderId="10" xfId="62" applyFont="1" applyFill="1" applyBorder="1" applyAlignment="1" applyProtection="1">
      <alignment vertical="top"/>
      <protection/>
    </xf>
    <xf numFmtId="49" fontId="4" fillId="0" borderId="10" xfId="62" applyNumberFormat="1" applyFont="1" applyFill="1" applyBorder="1" applyAlignment="1" applyProtection="1">
      <alignment horizontal="right" vertical="top" wrapText="1"/>
      <protection/>
    </xf>
    <xf numFmtId="1" fontId="5" fillId="0" borderId="10" xfId="62" applyNumberFormat="1" applyFont="1" applyBorder="1" applyAlignment="1" applyProtection="1">
      <alignment horizontal="right" vertical="top" wrapText="1"/>
      <protection/>
    </xf>
    <xf numFmtId="1" fontId="7" fillId="0" borderId="12" xfId="62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2" applyNumberFormat="1" applyFont="1" applyBorder="1" applyAlignment="1" applyProtection="1">
      <alignment horizontal="right" vertical="top" wrapText="1"/>
      <protection/>
    </xf>
    <xf numFmtId="49" fontId="5" fillId="0" borderId="10" xfId="62" applyNumberFormat="1" applyFont="1" applyFill="1" applyBorder="1" applyAlignment="1" applyProtection="1">
      <alignment horizontal="right" vertical="top" wrapText="1"/>
      <protection/>
    </xf>
    <xf numFmtId="1" fontId="17" fillId="37" borderId="10" xfId="62" applyNumberFormat="1" applyFont="1" applyFill="1" applyBorder="1" applyAlignment="1" applyProtection="1">
      <alignment vertical="top" wrapText="1"/>
      <protection/>
    </xf>
    <xf numFmtId="1" fontId="8" fillId="0" borderId="10" xfId="62" applyNumberFormat="1" applyFont="1" applyBorder="1" applyAlignment="1" applyProtection="1">
      <alignment vertical="top" wrapText="1"/>
      <protection/>
    </xf>
    <xf numFmtId="1" fontId="17" fillId="37" borderId="10" xfId="62" applyNumberFormat="1" applyFont="1" applyFill="1" applyBorder="1" applyAlignment="1" applyProtection="1">
      <alignment vertical="top"/>
      <protection/>
    </xf>
    <xf numFmtId="1" fontId="3" fillId="0" borderId="18" xfId="62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2" applyNumberFormat="1" applyFont="1" applyBorder="1" applyAlignment="1" applyProtection="1">
      <alignment horizontal="right" vertical="top" wrapText="1"/>
      <protection/>
    </xf>
    <xf numFmtId="1" fontId="6" fillId="0" borderId="18" xfId="62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2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2" applyNumberFormat="1" applyFont="1" applyFill="1" applyBorder="1" applyAlignment="1" applyProtection="1">
      <alignment vertical="top"/>
      <protection/>
    </xf>
    <xf numFmtId="0" fontId="17" fillId="37" borderId="29" xfId="62" applyNumberFormat="1" applyFont="1" applyFill="1" applyBorder="1" applyAlignment="1" applyProtection="1">
      <alignment vertical="top" wrapText="1"/>
      <protection/>
    </xf>
    <xf numFmtId="49" fontId="3" fillId="0" borderId="10" xfId="62" applyNumberFormat="1" applyFont="1" applyFill="1" applyBorder="1" applyAlignment="1" applyProtection="1">
      <alignment horizontal="right" vertical="top" wrapText="1"/>
      <protection/>
    </xf>
    <xf numFmtId="1" fontId="6" fillId="0" borderId="10" xfId="62" applyNumberFormat="1" applyFont="1" applyBorder="1" applyAlignment="1" applyProtection="1">
      <alignment horizontal="right" vertical="top" wrapText="1"/>
      <protection/>
    </xf>
    <xf numFmtId="1" fontId="8" fillId="0" borderId="10" xfId="62" applyNumberFormat="1" applyFont="1" applyBorder="1" applyAlignment="1" applyProtection="1">
      <alignment horizontal="right" vertical="top" wrapText="1"/>
      <protection/>
    </xf>
    <xf numFmtId="1" fontId="5" fillId="0" borderId="13" xfId="62" applyNumberFormat="1" applyFont="1" applyBorder="1" applyAlignment="1" applyProtection="1">
      <alignment horizontal="right" vertical="top" wrapText="1"/>
      <protection/>
    </xf>
    <xf numFmtId="1" fontId="4" fillId="0" borderId="18" xfId="62" applyNumberFormat="1" applyFont="1" applyBorder="1" applyAlignment="1" applyProtection="1">
      <alignment horizontal="right" vertical="top" wrapText="1"/>
      <protection/>
    </xf>
    <xf numFmtId="1" fontId="8" fillId="0" borderId="30" xfId="62" applyNumberFormat="1" applyFont="1" applyBorder="1" applyAlignment="1" applyProtection="1">
      <alignment vertical="top" wrapText="1"/>
      <protection/>
    </xf>
    <xf numFmtId="1" fontId="8" fillId="0" borderId="31" xfId="62" applyNumberFormat="1" applyFont="1" applyBorder="1" applyAlignment="1" applyProtection="1">
      <alignment vertical="top" wrapText="1"/>
      <protection/>
    </xf>
    <xf numFmtId="1" fontId="4" fillId="0" borderId="23" xfId="62" applyNumberFormat="1" applyFont="1" applyBorder="1" applyAlignment="1" applyProtection="1">
      <alignment horizontal="right" vertical="top" wrapText="1"/>
      <protection/>
    </xf>
    <xf numFmtId="1" fontId="8" fillId="0" borderId="32" xfId="62" applyNumberFormat="1" applyFont="1" applyBorder="1" applyAlignment="1" applyProtection="1">
      <alignment vertical="top" wrapText="1"/>
      <protection/>
    </xf>
    <xf numFmtId="1" fontId="8" fillId="0" borderId="33" xfId="62" applyNumberFormat="1" applyFont="1" applyBorder="1" applyAlignment="1" applyProtection="1">
      <alignment vertical="top" wrapText="1"/>
      <protection/>
    </xf>
    <xf numFmtId="1" fontId="5" fillId="0" borderId="11" xfId="62" applyNumberFormat="1" applyFont="1" applyBorder="1" applyAlignment="1" applyProtection="1">
      <alignment horizontal="right" vertical="top" wrapText="1"/>
      <protection/>
    </xf>
    <xf numFmtId="1" fontId="5" fillId="33" borderId="10" xfId="62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2" applyNumberFormat="1" applyFont="1" applyBorder="1" applyAlignment="1" applyProtection="1">
      <alignment horizontal="right" vertical="top" wrapText="1"/>
      <protection/>
    </xf>
    <xf numFmtId="49" fontId="3" fillId="0" borderId="36" xfId="62" applyNumberFormat="1" applyFont="1" applyBorder="1" applyAlignment="1" applyProtection="1">
      <alignment horizontal="right" vertical="top" wrapText="1"/>
      <protection/>
    </xf>
    <xf numFmtId="1" fontId="3" fillId="0" borderId="36" xfId="62" applyNumberFormat="1" applyFont="1" applyBorder="1" applyAlignment="1" applyProtection="1">
      <alignment horizontal="right" vertical="top" wrapText="1"/>
      <protection/>
    </xf>
    <xf numFmtId="0" fontId="4" fillId="0" borderId="0" xfId="62" applyFont="1" applyAlignment="1" applyProtection="1">
      <alignment vertical="top"/>
      <protection/>
    </xf>
    <xf numFmtId="1" fontId="4" fillId="0" borderId="0" xfId="62" applyNumberFormat="1" applyFont="1" applyAlignment="1" applyProtection="1">
      <alignment vertical="top"/>
      <protection/>
    </xf>
    <xf numFmtId="0" fontId="9" fillId="0" borderId="10" xfId="64" applyFont="1" applyBorder="1" applyAlignment="1" applyProtection="1">
      <alignment horizontal="center" vertical="center" wrapText="1"/>
      <protection/>
    </xf>
    <xf numFmtId="0" fontId="9" fillId="0" borderId="16" xfId="64" applyFont="1" applyBorder="1" applyAlignment="1" applyProtection="1">
      <alignment horizontal="center" vertical="center" wrapText="1"/>
      <protection/>
    </xf>
    <xf numFmtId="0" fontId="9" fillId="0" borderId="12" xfId="64" applyFont="1" applyBorder="1" applyAlignment="1" applyProtection="1">
      <alignment horizontal="center" vertical="center" wrapText="1"/>
      <protection/>
    </xf>
    <xf numFmtId="0" fontId="9" fillId="0" borderId="11" xfId="64" applyFont="1" applyBorder="1" applyAlignment="1" applyProtection="1">
      <alignment horizontal="center" vertical="center" wrapText="1"/>
      <protection/>
    </xf>
    <xf numFmtId="0" fontId="11" fillId="0" borderId="10" xfId="64" applyFont="1" applyBorder="1" applyAlignment="1" applyProtection="1">
      <alignment vertical="center" wrapText="1"/>
      <protection/>
    </xf>
    <xf numFmtId="0" fontId="10" fillId="0" borderId="10" xfId="64" applyFont="1" applyFill="1" applyBorder="1" applyProtection="1">
      <alignment/>
      <protection/>
    </xf>
    <xf numFmtId="0" fontId="10" fillId="0" borderId="10" xfId="64" applyFont="1" applyBorder="1" applyAlignment="1" applyProtection="1">
      <alignment vertical="center" wrapText="1"/>
      <protection/>
    </xf>
    <xf numFmtId="3" fontId="10" fillId="0" borderId="10" xfId="64" applyNumberFormat="1" applyFont="1" applyBorder="1" applyAlignment="1" applyProtection="1">
      <alignment horizontal="center" vertical="center"/>
      <protection/>
    </xf>
    <xf numFmtId="0" fontId="10" fillId="0" borderId="10" xfId="64" applyFont="1" applyFill="1" applyBorder="1" applyAlignment="1" applyProtection="1">
      <alignment vertical="center" wrapText="1"/>
      <protection/>
    </xf>
    <xf numFmtId="0" fontId="11" fillId="0" borderId="10" xfId="64" applyFont="1" applyBorder="1" applyAlignment="1" applyProtection="1">
      <alignment horizontal="right" vertical="center" wrapText="1"/>
      <protection/>
    </xf>
    <xf numFmtId="0" fontId="10" fillId="0" borderId="10" xfId="64" applyFont="1" applyBorder="1" applyAlignment="1" applyProtection="1">
      <alignment horizontal="left" vertical="center" wrapText="1"/>
      <protection/>
    </xf>
    <xf numFmtId="3" fontId="11" fillId="0" borderId="10" xfId="64" applyNumberFormat="1" applyFont="1" applyBorder="1" applyAlignment="1" applyProtection="1">
      <alignment horizontal="center" vertical="center"/>
      <protection/>
    </xf>
    <xf numFmtId="0" fontId="10" fillId="0" borderId="10" xfId="64" applyFont="1" applyBorder="1" applyAlignment="1" applyProtection="1">
      <alignment wrapText="1"/>
      <protection/>
    </xf>
    <xf numFmtId="0" fontId="10" fillId="0" borderId="16" xfId="64" applyFont="1" applyBorder="1" applyAlignment="1" applyProtection="1">
      <alignment horizontal="center" vertical="center" wrapText="1"/>
      <protection/>
    </xf>
    <xf numFmtId="0" fontId="11" fillId="0" borderId="16" xfId="64" applyFont="1" applyBorder="1" applyAlignment="1" applyProtection="1">
      <alignment horizontal="center" vertical="center" wrapText="1"/>
      <protection/>
    </xf>
    <xf numFmtId="0" fontId="11" fillId="0" borderId="16" xfId="64" applyFont="1" applyBorder="1" applyAlignment="1" applyProtection="1">
      <alignment horizontal="center" wrapText="1"/>
      <protection/>
    </xf>
    <xf numFmtId="0" fontId="12" fillId="0" borderId="10" xfId="64" applyFont="1" applyBorder="1" applyAlignment="1" applyProtection="1">
      <alignment vertical="center" wrapText="1"/>
      <protection/>
    </xf>
    <xf numFmtId="0" fontId="10" fillId="0" borderId="29" xfId="64" applyFont="1" applyBorder="1" applyAlignment="1" applyProtection="1">
      <alignment vertical="center" wrapText="1"/>
      <protection/>
    </xf>
    <xf numFmtId="49" fontId="10" fillId="0" borderId="16" xfId="64" applyNumberFormat="1" applyFont="1" applyBorder="1" applyAlignment="1" applyProtection="1">
      <alignment horizontal="center" vertical="center" wrapText="1"/>
      <protection/>
    </xf>
    <xf numFmtId="0" fontId="10" fillId="0" borderId="14" xfId="64" applyFont="1" applyBorder="1" applyAlignment="1" applyProtection="1">
      <alignment vertical="center" wrapText="1"/>
      <protection/>
    </xf>
    <xf numFmtId="0" fontId="9" fillId="0" borderId="12" xfId="64" applyFont="1" applyBorder="1" applyAlignment="1" applyProtection="1">
      <alignment vertical="center" wrapText="1"/>
      <protection/>
    </xf>
    <xf numFmtId="0" fontId="13" fillId="0" borderId="10" xfId="64" applyFont="1" applyBorder="1" applyAlignment="1" applyProtection="1">
      <alignment vertical="center" wrapText="1"/>
      <protection/>
    </xf>
    <xf numFmtId="0" fontId="10" fillId="0" borderId="0" xfId="64" applyFont="1" applyBorder="1" applyAlignment="1" applyProtection="1">
      <alignment wrapText="1"/>
      <protection/>
    </xf>
    <xf numFmtId="1" fontId="10" fillId="0" borderId="10" xfId="64" applyNumberFormat="1" applyFont="1" applyBorder="1" applyAlignment="1" applyProtection="1">
      <alignment vertical="center"/>
      <protection/>
    </xf>
    <xf numFmtId="1" fontId="8" fillId="38" borderId="17" xfId="62" applyNumberFormat="1" applyFont="1" applyFill="1" applyBorder="1" applyAlignment="1" applyProtection="1">
      <alignment vertical="top" wrapText="1"/>
      <protection locked="0"/>
    </xf>
    <xf numFmtId="1" fontId="8" fillId="38" borderId="12" xfId="62" applyNumberFormat="1" applyFont="1" applyFill="1" applyBorder="1" applyAlignment="1" applyProtection="1">
      <alignment vertical="top" wrapText="1"/>
      <protection locked="0"/>
    </xf>
    <xf numFmtId="0" fontId="10" fillId="0" borderId="0" xfId="63" applyFont="1" applyAlignment="1" applyProtection="1">
      <alignment wrapText="1"/>
      <protection locked="0"/>
    </xf>
    <xf numFmtId="0" fontId="10" fillId="0" borderId="0" xfId="63" applyFont="1" applyFill="1" applyAlignment="1" applyProtection="1">
      <alignment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 locked="0"/>
    </xf>
    <xf numFmtId="0" fontId="9" fillId="0" borderId="0" xfId="63" applyFont="1" applyFill="1" applyBorder="1" applyAlignment="1" applyProtection="1">
      <alignment horizontal="centerContinuous" vertical="center" wrapText="1"/>
      <protection locked="0"/>
    </xf>
    <xf numFmtId="1" fontId="10" fillId="0" borderId="0" xfId="63" applyNumberFormat="1" applyFont="1" applyBorder="1" applyAlignment="1" applyProtection="1">
      <alignment wrapText="1"/>
      <protection/>
    </xf>
    <xf numFmtId="0" fontId="10" fillId="0" borderId="0" xfId="63" applyFont="1" applyAlignment="1" applyProtection="1">
      <alignment horizontal="centerContinuous" wrapText="1"/>
      <protection/>
    </xf>
    <xf numFmtId="0" fontId="10" fillId="0" borderId="0" xfId="63" applyFont="1" applyAlignment="1" applyProtection="1">
      <alignment horizontal="center" wrapText="1"/>
      <protection/>
    </xf>
    <xf numFmtId="0" fontId="9" fillId="0" borderId="0" xfId="63" applyFont="1" applyAlignment="1" applyProtection="1">
      <alignment wrapText="1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14" fontId="9" fillId="0" borderId="10" xfId="63" applyNumberFormat="1" applyFont="1" applyFill="1" applyBorder="1" applyAlignment="1" applyProtection="1">
      <alignment horizontal="center" vertical="center" wrapText="1"/>
      <protection/>
    </xf>
    <xf numFmtId="0" fontId="10" fillId="0" borderId="0" xfId="63" applyFont="1" applyBorder="1" applyAlignment="1" applyProtection="1">
      <alignment horizontal="center" wrapText="1"/>
      <protection/>
    </xf>
    <xf numFmtId="49" fontId="9" fillId="0" borderId="10" xfId="63" applyNumberFormat="1" applyFont="1" applyFill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wrapText="1"/>
      <protection/>
    </xf>
    <xf numFmtId="49" fontId="11" fillId="0" borderId="10" xfId="63" applyNumberFormat="1" applyFont="1" applyBorder="1" applyAlignment="1" applyProtection="1">
      <alignment wrapText="1"/>
      <protection/>
    </xf>
    <xf numFmtId="0" fontId="10" fillId="0" borderId="10" xfId="63" applyFont="1" applyBorder="1" applyAlignment="1" applyProtection="1">
      <alignment wrapText="1"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Fill="1" applyBorder="1" applyAlignment="1" applyProtection="1">
      <alignment wrapText="1"/>
      <protection/>
    </xf>
    <xf numFmtId="49" fontId="10" fillId="0" borderId="10" xfId="63" applyNumberFormat="1" applyFont="1" applyFill="1" applyBorder="1" applyAlignment="1" applyProtection="1">
      <alignment horizontal="center" wrapText="1"/>
      <protection/>
    </xf>
    <xf numFmtId="0" fontId="9" fillId="0" borderId="10" xfId="63" applyFont="1" applyBorder="1" applyAlignment="1" applyProtection="1">
      <alignment horizontal="right" wrapText="1"/>
      <protection/>
    </xf>
    <xf numFmtId="49" fontId="9" fillId="0" borderId="10" xfId="63" applyNumberFormat="1" applyFont="1" applyBorder="1" applyAlignment="1" applyProtection="1">
      <alignment horizontal="center" wrapText="1"/>
      <protection/>
    </xf>
    <xf numFmtId="49" fontId="11" fillId="0" borderId="10" xfId="63" applyNumberFormat="1" applyFont="1" applyBorder="1" applyAlignment="1" applyProtection="1">
      <alignment horizontal="center" wrapText="1"/>
      <protection/>
    </xf>
    <xf numFmtId="1" fontId="10" fillId="0" borderId="10" xfId="63" applyNumberFormat="1" applyFont="1" applyFill="1" applyBorder="1" applyAlignment="1" applyProtection="1">
      <alignment wrapText="1"/>
      <protection/>
    </xf>
    <xf numFmtId="0" fontId="9" fillId="0" borderId="10" xfId="63" applyFont="1" applyBorder="1" applyAlignment="1" applyProtection="1">
      <alignment wrapText="1"/>
      <protection/>
    </xf>
    <xf numFmtId="49" fontId="10" fillId="0" borderId="0" xfId="63" applyNumberFormat="1" applyFont="1" applyBorder="1" applyAlignment="1" applyProtection="1">
      <alignment wrapText="1"/>
      <protection/>
    </xf>
    <xf numFmtId="1" fontId="10" fillId="0" borderId="0" xfId="63" applyNumberFormat="1" applyFont="1" applyFill="1" applyBorder="1" applyAlignment="1" applyProtection="1">
      <alignment wrapText="1"/>
      <protection/>
    </xf>
    <xf numFmtId="0" fontId="9" fillId="0" borderId="0" xfId="63" applyFont="1" applyAlignment="1" applyProtection="1">
      <alignment horizontal="center"/>
      <protection/>
    </xf>
    <xf numFmtId="1" fontId="10" fillId="0" borderId="10" xfId="65" applyNumberFormat="1" applyFont="1" applyFill="1" applyBorder="1" applyAlignment="1" applyProtection="1">
      <alignment vertical="center"/>
      <protection/>
    </xf>
    <xf numFmtId="1" fontId="10" fillId="0" borderId="12" xfId="65" applyNumberFormat="1" applyFont="1" applyFill="1" applyBorder="1" applyAlignment="1" applyProtection="1">
      <alignment vertical="center"/>
      <protection/>
    </xf>
    <xf numFmtId="0" fontId="9" fillId="0" borderId="0" xfId="65" applyFont="1" applyBorder="1" applyAlignment="1" applyProtection="1">
      <alignment vertical="center" wrapText="1"/>
      <protection locked="0"/>
    </xf>
    <xf numFmtId="49" fontId="9" fillId="0" borderId="0" xfId="65" applyNumberFormat="1" applyFont="1" applyBorder="1" applyAlignment="1" applyProtection="1">
      <alignment horizontal="center" vertical="center" wrapText="1"/>
      <protection locked="0"/>
    </xf>
    <xf numFmtId="0" fontId="10" fillId="0" borderId="0" xfId="65" applyFont="1" applyBorder="1" applyProtection="1">
      <alignment/>
      <protection locked="0"/>
    </xf>
    <xf numFmtId="0" fontId="10" fillId="0" borderId="0" xfId="61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1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4" applyFont="1" applyBorder="1" applyAlignment="1" applyProtection="1">
      <alignment wrapText="1"/>
      <protection locked="0"/>
    </xf>
    <xf numFmtId="1" fontId="10" fillId="0" borderId="0" xfId="64" applyNumberFormat="1" applyFont="1" applyBorder="1" applyProtection="1">
      <alignment/>
      <protection locked="0"/>
    </xf>
    <xf numFmtId="0" fontId="9" fillId="0" borderId="0" xfId="64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2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4" applyNumberFormat="1" applyFont="1" applyFill="1" applyBorder="1" applyAlignment="1" applyProtection="1">
      <alignment vertical="center"/>
      <protection locked="0"/>
    </xf>
    <xf numFmtId="0" fontId="8" fillId="0" borderId="0" xfId="62" applyFont="1" applyBorder="1" applyAlignment="1" applyProtection="1">
      <alignment vertical="top"/>
      <protection locked="0"/>
    </xf>
    <xf numFmtId="49" fontId="6" fillId="0" borderId="0" xfId="62" applyNumberFormat="1" applyFont="1" applyBorder="1" applyAlignment="1" applyProtection="1">
      <alignment vertical="top" wrapText="1"/>
      <protection locked="0"/>
    </xf>
    <xf numFmtId="1" fontId="8" fillId="0" borderId="0" xfId="62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2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2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1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2" applyFont="1" applyFill="1" applyBorder="1" applyAlignment="1" applyProtection="1">
      <alignment horizontal="left" vertical="top" wrapText="1"/>
      <protection/>
    </xf>
    <xf numFmtId="1" fontId="16" fillId="37" borderId="10" xfId="62" applyNumberFormat="1" applyFont="1" applyFill="1" applyBorder="1" applyAlignment="1" applyProtection="1">
      <alignment vertical="top" wrapText="1"/>
      <protection/>
    </xf>
    <xf numFmtId="0" fontId="16" fillId="37" borderId="37" xfId="62" applyFont="1" applyFill="1" applyBorder="1" applyAlignment="1" applyProtection="1">
      <alignment horizontal="left" vertical="top" wrapText="1"/>
      <protection/>
    </xf>
    <xf numFmtId="0" fontId="16" fillId="37" borderId="29" xfId="62" applyFont="1" applyFill="1" applyBorder="1" applyAlignment="1" applyProtection="1">
      <alignment vertical="top" wrapText="1"/>
      <protection/>
    </xf>
    <xf numFmtId="0" fontId="16" fillId="37" borderId="38" xfId="62" applyFont="1" applyFill="1" applyBorder="1" applyAlignment="1" applyProtection="1">
      <alignment vertical="top" wrapText="1"/>
      <protection/>
    </xf>
    <xf numFmtId="49" fontId="16" fillId="37" borderId="36" xfId="62" applyNumberFormat="1" applyFont="1" applyFill="1" applyBorder="1" applyAlignment="1" applyProtection="1">
      <alignment vertical="center" wrapText="1"/>
      <protection/>
    </xf>
    <xf numFmtId="0" fontId="16" fillId="37" borderId="10" xfId="62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5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4" applyNumberFormat="1" applyFont="1" applyFill="1" applyBorder="1" applyAlignment="1" applyProtection="1">
      <alignment vertical="center"/>
      <protection/>
    </xf>
    <xf numFmtId="0" fontId="8" fillId="0" borderId="10" xfId="62" applyFont="1" applyBorder="1" applyAlignment="1" applyProtection="1">
      <alignment vertical="top"/>
      <protection locked="0"/>
    </xf>
    <xf numFmtId="0" fontId="6" fillId="0" borderId="10" xfId="62" applyFont="1" applyBorder="1" applyAlignment="1" applyProtection="1">
      <alignment horizontal="left" vertical="top" wrapText="1"/>
      <protection locked="0"/>
    </xf>
    <xf numFmtId="0" fontId="9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Border="1" applyAlignment="1" applyProtection="1">
      <alignment horizontal="centerContinuous"/>
      <protection/>
    </xf>
    <xf numFmtId="0" fontId="10" fillId="0" borderId="35" xfId="64" applyFont="1" applyBorder="1" applyAlignment="1" applyProtection="1">
      <alignment horizontal="centerContinuous"/>
      <protection/>
    </xf>
    <xf numFmtId="0" fontId="10" fillId="0" borderId="0" xfId="64" applyFont="1" applyAlignment="1" applyProtection="1">
      <alignment horizontal="centerContinuous" wrapText="1"/>
      <protection/>
    </xf>
    <xf numFmtId="0" fontId="9" fillId="0" borderId="0" xfId="62" applyFont="1" applyBorder="1" applyAlignment="1" applyProtection="1">
      <alignment vertical="top" wrapText="1"/>
      <protection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9" fillId="0" borderId="0" xfId="63" applyFont="1" applyFill="1" applyBorder="1" applyAlignment="1" applyProtection="1">
      <alignment horizontal="centerContinuous" vertical="center" wrapText="1"/>
      <protection/>
    </xf>
    <xf numFmtId="0" fontId="9" fillId="0" borderId="0" xfId="62" applyFont="1" applyBorder="1" applyAlignment="1" applyProtection="1">
      <alignment horizontal="left" vertical="top"/>
      <protection/>
    </xf>
    <xf numFmtId="0" fontId="9" fillId="0" borderId="0" xfId="62" applyFont="1" applyBorder="1" applyAlignment="1" applyProtection="1">
      <alignment vertical="top"/>
      <protection/>
    </xf>
    <xf numFmtId="0" fontId="9" fillId="0" borderId="0" xfId="62" applyFont="1" applyFill="1" applyBorder="1" applyAlignment="1" applyProtection="1">
      <alignment vertical="top" wrapText="1"/>
      <protection/>
    </xf>
    <xf numFmtId="0" fontId="9" fillId="0" borderId="0" xfId="63" applyFont="1" applyFill="1" applyBorder="1" applyAlignment="1" applyProtection="1">
      <alignment horizontal="right" vertical="center" wrapText="1"/>
      <protection/>
    </xf>
    <xf numFmtId="0" fontId="9" fillId="0" borderId="0" xfId="65" applyFont="1" applyAlignment="1" applyProtection="1">
      <alignment horizontal="centerContinuous" wrapText="1"/>
      <protection/>
    </xf>
    <xf numFmtId="49" fontId="9" fillId="0" borderId="0" xfId="65" applyNumberFormat="1" applyFont="1" applyAlignment="1" applyProtection="1">
      <alignment horizontal="center" wrapText="1"/>
      <protection/>
    </xf>
    <xf numFmtId="0" fontId="9" fillId="0" borderId="0" xfId="65" applyFont="1" applyAlignment="1" applyProtection="1">
      <alignment horizontal="centerContinuous"/>
      <protection/>
    </xf>
    <xf numFmtId="0" fontId="10" fillId="0" borderId="0" xfId="65" applyFont="1" applyProtection="1">
      <alignment/>
      <protection/>
    </xf>
    <xf numFmtId="0" fontId="8" fillId="0" borderId="0" xfId="65" applyFont="1" applyAlignment="1" applyProtection="1">
      <alignment horizontal="left"/>
      <protection/>
    </xf>
    <xf numFmtId="0" fontId="9" fillId="0" borderId="0" xfId="65" applyFont="1" applyBorder="1" applyAlignment="1" applyProtection="1">
      <alignment horizontal="left" vertical="top" wrapText="1"/>
      <protection/>
    </xf>
    <xf numFmtId="0" fontId="9" fillId="0" borderId="0" xfId="65" applyFont="1" applyProtection="1">
      <alignment/>
      <protection/>
    </xf>
    <xf numFmtId="0" fontId="9" fillId="0" borderId="0" xfId="63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2" applyNumberFormat="1" applyFont="1" applyBorder="1" applyAlignment="1" applyProtection="1">
      <alignment horizontal="left" vertical="top" wrapText="1"/>
      <protection locked="0"/>
    </xf>
    <xf numFmtId="165" fontId="9" fillId="0" borderId="0" xfId="62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1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1" applyFont="1" applyAlignment="1">
      <alignment/>
      <protection/>
    </xf>
    <xf numFmtId="0" fontId="3" fillId="0" borderId="0" xfId="61" applyFont="1" applyBorder="1">
      <alignment/>
      <protection/>
    </xf>
    <xf numFmtId="0" fontId="3" fillId="0" borderId="0" xfId="61" applyFont="1">
      <alignment/>
      <protection/>
    </xf>
    <xf numFmtId="0" fontId="4" fillId="0" borderId="0" xfId="61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1" applyNumberFormat="1" applyFont="1">
      <alignment/>
      <protection/>
    </xf>
    <xf numFmtId="0" fontId="9" fillId="0" borderId="0" xfId="61" applyFont="1" applyBorder="1" applyProtection="1">
      <alignment/>
      <protection/>
    </xf>
    <xf numFmtId="0" fontId="10" fillId="0" borderId="0" xfId="61" applyFont="1" applyBorder="1" applyProtection="1">
      <alignment/>
      <protection/>
    </xf>
    <xf numFmtId="1" fontId="10" fillId="0" borderId="0" xfId="61" applyNumberFormat="1" applyFont="1" applyBorder="1" applyProtection="1">
      <alignment/>
      <protection/>
    </xf>
    <xf numFmtId="1" fontId="10" fillId="0" borderId="0" xfId="61" applyNumberFormat="1" applyFont="1" applyProtection="1">
      <alignment/>
      <protection locked="0"/>
    </xf>
    <xf numFmtId="49" fontId="10" fillId="0" borderId="0" xfId="61" applyNumberFormat="1" applyFont="1" applyProtection="1">
      <alignment/>
      <protection/>
    </xf>
    <xf numFmtId="1" fontId="10" fillId="0" borderId="0" xfId="61" applyNumberFormat="1" applyFont="1" applyProtection="1">
      <alignment/>
      <protection/>
    </xf>
    <xf numFmtId="0" fontId="8" fillId="0" borderId="0" xfId="62" applyFont="1" applyAlignment="1" applyProtection="1">
      <alignment vertical="top"/>
      <protection/>
    </xf>
    <xf numFmtId="0" fontId="8" fillId="0" borderId="0" xfId="62" applyFont="1" applyAlignment="1" applyProtection="1">
      <alignment vertical="top" wrapText="1"/>
      <protection/>
    </xf>
    <xf numFmtId="0" fontId="9" fillId="0" borderId="0" xfId="61" applyFont="1" applyAlignment="1">
      <alignment horizontal="center"/>
      <protection/>
    </xf>
    <xf numFmtId="0" fontId="10" fillId="0" borderId="0" xfId="61" applyFont="1" applyAlignment="1" applyProtection="1">
      <alignment/>
      <protection/>
    </xf>
    <xf numFmtId="0" fontId="10" fillId="0" borderId="0" xfId="61" applyFont="1" applyAlignment="1">
      <alignment/>
      <protection/>
    </xf>
    <xf numFmtId="0" fontId="10" fillId="0" borderId="0" xfId="61" applyFont="1" applyAlignment="1" applyProtection="1">
      <alignment/>
      <protection locked="0"/>
    </xf>
    <xf numFmtId="0" fontId="9" fillId="0" borderId="0" xfId="65" applyFont="1">
      <alignment/>
      <protection/>
    </xf>
    <xf numFmtId="0" fontId="9" fillId="0" borderId="0" xfId="65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5" applyFont="1" applyAlignment="1" applyProtection="1">
      <alignment wrapText="1"/>
      <protection locked="0"/>
    </xf>
    <xf numFmtId="49" fontId="10" fillId="0" borderId="0" xfId="65" applyNumberFormat="1" applyFont="1" applyAlignment="1" applyProtection="1">
      <alignment horizontal="center" wrapText="1"/>
      <protection locked="0"/>
    </xf>
    <xf numFmtId="0" fontId="10" fillId="0" borderId="0" xfId="65" applyFont="1" applyProtection="1">
      <alignment/>
      <protection locked="0"/>
    </xf>
    <xf numFmtId="0" fontId="10" fillId="0" borderId="0" xfId="65" applyFont="1" applyAlignment="1">
      <alignment wrapText="1"/>
      <protection/>
    </xf>
    <xf numFmtId="49" fontId="10" fillId="0" borderId="0" xfId="65" applyNumberFormat="1" applyFont="1" applyAlignment="1">
      <alignment horizontal="center" wrapText="1"/>
      <protection/>
    </xf>
    <xf numFmtId="0" fontId="8" fillId="0" borderId="0" xfId="62" applyFont="1" applyFill="1" applyAlignment="1" applyProtection="1">
      <alignment vertical="top"/>
      <protection/>
    </xf>
    <xf numFmtId="0" fontId="8" fillId="0" borderId="0" xfId="62" applyFont="1" applyFill="1" applyAlignment="1" applyProtection="1">
      <alignment horizontal="right" vertical="top" wrapText="1"/>
      <protection/>
    </xf>
    <xf numFmtId="0" fontId="10" fillId="0" borderId="0" xfId="63" applyFont="1" applyFill="1" applyAlignment="1" applyProtection="1">
      <alignment wrapText="1"/>
      <protection/>
    </xf>
    <xf numFmtId="0" fontId="10" fillId="0" borderId="0" xfId="64" applyFont="1" applyProtection="1">
      <alignment/>
      <protection/>
    </xf>
    <xf numFmtId="0" fontId="10" fillId="0" borderId="0" xfId="64" applyFont="1">
      <alignment/>
      <protection/>
    </xf>
    <xf numFmtId="0" fontId="4" fillId="0" borderId="0" xfId="64" applyFont="1" applyAlignment="1" applyProtection="1">
      <alignment horizontal="left" wrapText="1"/>
      <protection/>
    </xf>
    <xf numFmtId="0" fontId="9" fillId="0" borderId="0" xfId="64" applyFont="1" applyAlignment="1" applyProtection="1">
      <alignment horizontal="right"/>
      <protection/>
    </xf>
    <xf numFmtId="0" fontId="10" fillId="0" borderId="10" xfId="64" applyFont="1" applyBorder="1" applyProtection="1">
      <alignment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1" fontId="10" fillId="34" borderId="10" xfId="64" applyNumberFormat="1" applyFont="1" applyFill="1" applyBorder="1" applyProtection="1">
      <alignment/>
      <protection locked="0"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center" wrapText="1"/>
      <protection/>
    </xf>
    <xf numFmtId="1" fontId="10" fillId="0" borderId="10" xfId="64" applyNumberFormat="1" applyFont="1" applyBorder="1" applyProtection="1">
      <alignment/>
      <protection/>
    </xf>
    <xf numFmtId="0" fontId="11" fillId="0" borderId="10" xfId="64" applyFont="1" applyBorder="1" applyAlignment="1" applyProtection="1">
      <alignment horizontal="center" wrapText="1"/>
      <protection/>
    </xf>
    <xf numFmtId="1" fontId="10" fillId="36" borderId="10" xfId="64" applyNumberFormat="1" applyFont="1" applyFill="1" applyBorder="1" applyProtection="1">
      <alignment/>
      <protection locked="0"/>
    </xf>
    <xf numFmtId="0" fontId="11" fillId="0" borderId="10" xfId="64" applyFont="1" applyBorder="1" applyAlignment="1" applyProtection="1">
      <alignment horizontal="left" vertical="center" wrapText="1"/>
      <protection/>
    </xf>
    <xf numFmtId="0" fontId="10" fillId="0" borderId="10" xfId="64" applyFont="1" applyBorder="1" applyAlignment="1" applyProtection="1">
      <alignment horizontal="centerContinuous" wrapText="1"/>
      <protection/>
    </xf>
    <xf numFmtId="49" fontId="9" fillId="0" borderId="10" xfId="64" applyNumberFormat="1" applyFont="1" applyBorder="1" applyAlignment="1" applyProtection="1">
      <alignment horizontal="centerContinuous" wrapText="1"/>
      <protection/>
    </xf>
    <xf numFmtId="3" fontId="10" fillId="0" borderId="10" xfId="64" applyNumberFormat="1" applyFont="1" applyFill="1" applyBorder="1" applyProtection="1">
      <alignment/>
      <protection/>
    </xf>
    <xf numFmtId="0" fontId="10" fillId="0" borderId="0" xfId="64" applyFont="1" applyBorder="1" applyAlignment="1" applyProtection="1">
      <alignment wrapText="1"/>
      <protection locked="0"/>
    </xf>
    <xf numFmtId="0" fontId="18" fillId="0" borderId="0" xfId="64" applyFont="1" applyBorder="1" applyAlignment="1">
      <alignment vertical="center" wrapText="1"/>
      <protection/>
    </xf>
    <xf numFmtId="0" fontId="18" fillId="0" borderId="0" xfId="64" applyFont="1" applyBorder="1" applyAlignment="1" applyProtection="1">
      <alignment vertical="center" wrapText="1"/>
      <protection locked="0"/>
    </xf>
    <xf numFmtId="1" fontId="10" fillId="0" borderId="0" xfId="64" applyNumberFormat="1" applyFont="1" applyProtection="1">
      <alignment/>
      <protection locked="0"/>
    </xf>
    <xf numFmtId="0" fontId="10" fillId="0" borderId="0" xfId="64" applyFont="1" applyBorder="1" applyAlignment="1">
      <alignment wrapText="1"/>
      <protection/>
    </xf>
    <xf numFmtId="1" fontId="10" fillId="0" borderId="0" xfId="64" applyNumberFormat="1" applyFont="1" applyBorder="1">
      <alignment/>
      <protection/>
    </xf>
    <xf numFmtId="1" fontId="10" fillId="0" borderId="0" xfId="64" applyNumberFormat="1" applyFont="1">
      <alignment/>
      <protection/>
    </xf>
    <xf numFmtId="0" fontId="10" fillId="0" borderId="0" xfId="64" applyFont="1" applyBorder="1">
      <alignment/>
      <protection/>
    </xf>
    <xf numFmtId="0" fontId="10" fillId="0" borderId="0" xfId="64" applyFont="1" applyAlignment="1">
      <alignment wrapText="1"/>
      <protection/>
    </xf>
    <xf numFmtId="0" fontId="8" fillId="0" borderId="0" xfId="62" applyFont="1" applyAlignment="1" applyProtection="1">
      <alignment horizontal="right" vertical="top" wrapText="1"/>
      <protection locked="0"/>
    </xf>
    <xf numFmtId="0" fontId="8" fillId="0" borderId="0" xfId="62" applyFont="1" applyAlignment="1" applyProtection="1">
      <alignment horizontal="right" vertical="top"/>
      <protection locked="0"/>
    </xf>
    <xf numFmtId="49" fontId="19" fillId="0" borderId="10" xfId="64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1" applyFont="1" applyProtection="1">
      <alignment/>
      <protection/>
    </xf>
    <xf numFmtId="0" fontId="20" fillId="0" borderId="0" xfId="61" applyFont="1">
      <alignment/>
      <protection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1" fontId="10" fillId="0" borderId="0" xfId="65" applyNumberFormat="1" applyFont="1" applyBorder="1" applyProtection="1">
      <alignment/>
      <protection locked="0"/>
    </xf>
    <xf numFmtId="0" fontId="14" fillId="0" borderId="0" xfId="60">
      <alignment/>
      <protection/>
    </xf>
    <xf numFmtId="9" fontId="14" fillId="0" borderId="0" xfId="60" applyNumberFormat="1">
      <alignment/>
      <protection/>
    </xf>
    <xf numFmtId="0" fontId="14" fillId="0" borderId="0" xfId="60" applyFont="1">
      <alignment/>
      <protection/>
    </xf>
    <xf numFmtId="0" fontId="6" fillId="0" borderId="0" xfId="62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2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2" applyFont="1" applyBorder="1" applyAlignment="1" applyProtection="1">
      <alignment horizontal="left" vertical="top" wrapText="1"/>
      <protection locked="0"/>
    </xf>
    <xf numFmtId="0" fontId="8" fillId="0" borderId="0" xfId="62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4" applyNumberFormat="1" applyFont="1" applyBorder="1" applyAlignment="1" applyProtection="1">
      <alignment horizontal="left"/>
      <protection locked="0"/>
    </xf>
    <xf numFmtId="0" fontId="9" fillId="0" borderId="0" xfId="62" applyFont="1" applyBorder="1" applyAlignment="1" applyProtection="1">
      <alignment horizontal="left" vertical="top" wrapText="1"/>
      <protection/>
    </xf>
    <xf numFmtId="164" fontId="10" fillId="0" borderId="32" xfId="62" applyNumberFormat="1" applyFont="1" applyBorder="1" applyAlignment="1" applyProtection="1">
      <alignment horizontal="left" vertical="top" wrapText="1"/>
      <protection/>
    </xf>
    <xf numFmtId="0" fontId="4" fillId="0" borderId="0" xfId="64" applyFont="1" applyAlignment="1" applyProtection="1">
      <alignment horizontal="left" wrapText="1"/>
      <protection/>
    </xf>
    <xf numFmtId="0" fontId="9" fillId="0" borderId="0" xfId="64" applyFont="1" applyBorder="1" applyAlignment="1" applyProtection="1">
      <alignment horizontal="left" wrapText="1"/>
      <protection/>
    </xf>
    <xf numFmtId="0" fontId="10" fillId="0" borderId="0" xfId="63" applyFont="1" applyFill="1" applyAlignment="1" applyProtection="1">
      <alignment horizontal="center" wrapText="1"/>
      <protection locked="0"/>
    </xf>
    <xf numFmtId="0" fontId="9" fillId="0" borderId="0" xfId="65" applyFont="1" applyAlignment="1">
      <alignment horizontal="center" wrapText="1"/>
      <protection/>
    </xf>
    <xf numFmtId="0" fontId="9" fillId="0" borderId="0" xfId="65" applyFont="1" applyBorder="1" applyAlignment="1" applyProtection="1">
      <alignment horizontal="left"/>
      <protection locked="0"/>
    </xf>
    <xf numFmtId="0" fontId="9" fillId="0" borderId="0" xfId="62" applyNumberFormat="1" applyFont="1" applyBorder="1" applyAlignment="1" applyProtection="1">
      <alignment horizontal="left" vertical="top" wrapText="1"/>
      <protection/>
    </xf>
    <xf numFmtId="0" fontId="9" fillId="0" borderId="0" xfId="65" applyFont="1" applyBorder="1" applyAlignment="1" applyProtection="1">
      <alignment horizontal="left" vertical="center" wrapText="1"/>
      <protection locked="0"/>
    </xf>
    <xf numFmtId="0" fontId="8" fillId="0" borderId="0" xfId="65" applyFont="1" applyAlignment="1" applyProtection="1">
      <alignment horizontal="left"/>
      <protection/>
    </xf>
    <xf numFmtId="0" fontId="8" fillId="0" borderId="0" xfId="65" applyFont="1" applyAlignment="1" applyProtection="1">
      <alignment horizontal="right"/>
      <protection/>
    </xf>
    <xf numFmtId="165" fontId="9" fillId="0" borderId="32" xfId="62" applyNumberFormat="1" applyFont="1" applyBorder="1" applyAlignment="1" applyProtection="1">
      <alignment horizontal="left" vertical="top" wrapText="1"/>
      <protection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5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5" fontId="9" fillId="0" borderId="0" xfId="59" applyNumberFormat="1" applyFont="1" applyBorder="1" applyAlignment="1" applyProtection="1">
      <alignment horizontal="center" vertical="justify" wrapText="1"/>
      <protection/>
    </xf>
    <xf numFmtId="165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5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2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5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Parichen potok furnir parvo trimesechie" xfId="60"/>
    <cellStyle name="Normal_Spravki_kod" xfId="61"/>
    <cellStyle name="Normal_Баланс" xfId="62"/>
    <cellStyle name="Normal_Отч.парич.поток" xfId="63"/>
    <cellStyle name="Normal_Отч.прих-разх" xfId="64"/>
    <cellStyle name="Normal_Отч.собств.кап.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5:I11"/>
  <sheetViews>
    <sheetView zoomScalePageLayoutView="0" workbookViewId="0" topLeftCell="A1">
      <selection activeCell="G22" sqref="G22"/>
    </sheetView>
  </sheetViews>
  <sheetFormatPr defaultColWidth="10.75390625" defaultRowHeight="12.75"/>
  <cols>
    <col min="1" max="3" width="10.75390625" style="577" customWidth="1"/>
    <col min="4" max="4" width="16.125" style="577" customWidth="1"/>
    <col min="5" max="16384" width="10.75390625" style="577" customWidth="1"/>
  </cols>
  <sheetData>
    <row r="5" spans="5:9" ht="12.75">
      <c r="E5" s="577" t="s">
        <v>865</v>
      </c>
      <c r="I5" s="578">
        <v>0.05</v>
      </c>
    </row>
    <row r="6" ht="12.75">
      <c r="D6" s="579" t="s">
        <v>870</v>
      </c>
    </row>
    <row r="7" spans="4:5" ht="12.75">
      <c r="D7" s="577">
        <v>290000</v>
      </c>
      <c r="E7" s="577" t="s">
        <v>866</v>
      </c>
    </row>
    <row r="8" ht="12.75">
      <c r="E8" s="577" t="s">
        <v>867</v>
      </c>
    </row>
    <row r="9" ht="12.75">
      <c r="E9" s="577">
        <v>91</v>
      </c>
    </row>
    <row r="10" spans="4:5" ht="12.75">
      <c r="D10" s="577" t="s">
        <v>868</v>
      </c>
      <c r="E10" s="577">
        <f>D7/360*0.05</f>
        <v>40.27777777777778</v>
      </c>
    </row>
    <row r="11" spans="4:5" ht="12.75">
      <c r="D11" s="577" t="s">
        <v>869</v>
      </c>
      <c r="E11" s="577">
        <f>E10*E9</f>
        <v>3665.277777777778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6"/>
  <sheetViews>
    <sheetView zoomScale="90" zoomScaleNormal="90" zoomScalePageLayoutView="0" workbookViewId="0" topLeftCell="A87">
      <selection activeCell="A112" sqref="A112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856</v>
      </c>
      <c r="B3" s="581"/>
      <c r="C3" s="581"/>
      <c r="D3" s="581"/>
      <c r="E3" s="462" t="s">
        <v>158</v>
      </c>
      <c r="F3" s="217" t="s">
        <v>2</v>
      </c>
      <c r="G3" s="172"/>
      <c r="H3" s="461" t="s">
        <v>158</v>
      </c>
    </row>
    <row r="4" spans="1:8" ht="15">
      <c r="A4" s="580" t="s">
        <v>857</v>
      </c>
      <c r="B4" s="586"/>
      <c r="C4" s="586"/>
      <c r="D4" s="586"/>
      <c r="E4" s="504" t="s">
        <v>158</v>
      </c>
      <c r="F4" s="582" t="s">
        <v>3</v>
      </c>
      <c r="G4" s="583"/>
      <c r="H4" s="461" t="s">
        <v>158</v>
      </c>
    </row>
    <row r="5" spans="1:8" ht="15">
      <c r="A5" s="580" t="s">
        <v>874</v>
      </c>
      <c r="B5" s="581"/>
      <c r="C5" s="581"/>
      <c r="D5" s="581"/>
      <c r="E5" s="505" t="s">
        <v>158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/>
      <c r="D11" s="151"/>
      <c r="E11" s="237" t="s">
        <v>21</v>
      </c>
      <c r="F11" s="242" t="s">
        <v>22</v>
      </c>
      <c r="G11" s="152">
        <v>249</v>
      </c>
      <c r="H11" s="152">
        <v>249</v>
      </c>
    </row>
    <row r="12" spans="1:8" ht="15">
      <c r="A12" s="235" t="s">
        <v>23</v>
      </c>
      <c r="B12" s="241" t="s">
        <v>24</v>
      </c>
      <c r="C12" s="151"/>
      <c r="D12" s="151"/>
      <c r="E12" s="237" t="s">
        <v>25</v>
      </c>
      <c r="F12" s="242" t="s">
        <v>26</v>
      </c>
      <c r="G12" s="153"/>
      <c r="H12" s="153"/>
    </row>
    <row r="13" spans="1:8" ht="15">
      <c r="A13" s="235" t="s">
        <v>27</v>
      </c>
      <c r="B13" s="241" t="s">
        <v>28</v>
      </c>
      <c r="C13" s="151"/>
      <c r="D13" s="151"/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/>
      <c r="D14" s="151"/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/>
      <c r="D15" s="151"/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/>
      <c r="D16" s="151"/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/>
      <c r="D17" s="151"/>
      <c r="E17" s="243" t="s">
        <v>45</v>
      </c>
      <c r="F17" s="245" t="s">
        <v>46</v>
      </c>
      <c r="G17" s="154">
        <f>G11+G14+G15+G16</f>
        <v>249</v>
      </c>
      <c r="H17" s="154">
        <f>H11+H14+H15+H16</f>
        <v>249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0</v>
      </c>
      <c r="D19" s="155">
        <f>SUM(D11:D18)</f>
        <v>0</v>
      </c>
      <c r="E19" s="237" t="s">
        <v>52</v>
      </c>
      <c r="F19" s="242" t="s">
        <v>53</v>
      </c>
      <c r="G19" s="152">
        <v>28</v>
      </c>
      <c r="H19" s="152">
        <v>28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/>
      <c r="H20" s="158"/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117</v>
      </c>
      <c r="H21" s="156">
        <f>SUM(H22:H24)</f>
        <v>115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21</v>
      </c>
      <c r="H22" s="152">
        <v>21</v>
      </c>
    </row>
    <row r="23" spans="1:13" ht="15">
      <c r="A23" s="235" t="s">
        <v>65</v>
      </c>
      <c r="B23" s="241" t="s">
        <v>66</v>
      </c>
      <c r="C23" s="151"/>
      <c r="D23" s="151"/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/>
      <c r="D24" s="151"/>
      <c r="E24" s="237" t="s">
        <v>71</v>
      </c>
      <c r="F24" s="242" t="s">
        <v>72</v>
      </c>
      <c r="G24" s="152">
        <v>96</v>
      </c>
      <c r="H24" s="152">
        <v>94</v>
      </c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145</v>
      </c>
      <c r="H25" s="154">
        <f>H19+H20+H21</f>
        <v>143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0</v>
      </c>
      <c r="D27" s="155">
        <f>SUM(D23:D26)</f>
        <v>0</v>
      </c>
      <c r="E27" s="253" t="s">
        <v>82</v>
      </c>
      <c r="F27" s="242" t="s">
        <v>83</v>
      </c>
      <c r="G27" s="154">
        <f>SUM(G28:G30)</f>
        <v>0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0</v>
      </c>
      <c r="H28" s="152">
        <v>0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0</v>
      </c>
      <c r="H29" s="316">
        <v>0</v>
      </c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>
        <v>22</v>
      </c>
      <c r="H31" s="152">
        <v>2</v>
      </c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0</v>
      </c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22</v>
      </c>
      <c r="H33" s="154">
        <f>H27+H31+H32</f>
        <v>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845</v>
      </c>
      <c r="B34" s="244" t="s">
        <v>104</v>
      </c>
      <c r="C34" s="155">
        <f>SUM(C35:C38)</f>
        <v>4</v>
      </c>
      <c r="D34" s="155">
        <f>SUM(D35:D38)</f>
        <v>4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v>0</v>
      </c>
      <c r="D35" s="151">
        <v>0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416</v>
      </c>
      <c r="H36" s="154">
        <f>H25+H17+H33</f>
        <v>394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>
        <v>4</v>
      </c>
      <c r="D37" s="151">
        <v>4</v>
      </c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/>
      <c r="H43" s="152"/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/>
      <c r="H44" s="152"/>
    </row>
    <row r="45" spans="1:15" ht="15">
      <c r="A45" s="235" t="s">
        <v>135</v>
      </c>
      <c r="B45" s="249" t="s">
        <v>136</v>
      </c>
      <c r="C45" s="155">
        <f>C34+C39+C44</f>
        <v>4</v>
      </c>
      <c r="D45" s="155">
        <f>D34+D39+D44</f>
        <v>4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>
        <v>96</v>
      </c>
      <c r="D47" s="151">
        <v>96</v>
      </c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>
        <v>231</v>
      </c>
      <c r="D50" s="151">
        <v>232</v>
      </c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327</v>
      </c>
      <c r="D51" s="155">
        <f>SUM(D47:D50)</f>
        <v>328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/>
      <c r="H53" s="152"/>
    </row>
    <row r="54" spans="1:8" ht="15">
      <c r="A54" s="235" t="s">
        <v>165</v>
      </c>
      <c r="B54" s="249" t="s">
        <v>166</v>
      </c>
      <c r="C54" s="151"/>
      <c r="D54" s="151"/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331</v>
      </c>
      <c r="D55" s="155">
        <f>D19+D20+D21+D27+D32+D45+D51+D53+D54</f>
        <v>332</v>
      </c>
      <c r="E55" s="237" t="s">
        <v>171</v>
      </c>
      <c r="F55" s="261" t="s">
        <v>172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/>
      <c r="D58" s="151"/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/>
      <c r="D59" s="151"/>
      <c r="E59" s="251" t="s">
        <v>180</v>
      </c>
      <c r="F59" s="242" t="s">
        <v>181</v>
      </c>
      <c r="G59" s="152"/>
      <c r="H59" s="152"/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/>
      <c r="H60" s="152"/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1</v>
      </c>
      <c r="H61" s="154">
        <f>SUM(H62:H68)</f>
        <v>23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/>
      <c r="H62" s="152"/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0</v>
      </c>
      <c r="D64" s="155">
        <f>SUM(D58:D63)</f>
        <v>0</v>
      </c>
      <c r="E64" s="237" t="s">
        <v>199</v>
      </c>
      <c r="F64" s="242" t="s">
        <v>200</v>
      </c>
      <c r="G64" s="152">
        <v>0</v>
      </c>
      <c r="H64" s="152">
        <v>3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/>
      <c r="H65" s="152"/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1</v>
      </c>
      <c r="H66" s="152">
        <v>17</v>
      </c>
    </row>
    <row r="67" spans="1:8" ht="15">
      <c r="A67" s="235" t="s">
        <v>206</v>
      </c>
      <c r="B67" s="241" t="s">
        <v>207</v>
      </c>
      <c r="C67" s="151"/>
      <c r="D67" s="151"/>
      <c r="E67" s="237" t="s">
        <v>208</v>
      </c>
      <c r="F67" s="242" t="s">
        <v>209</v>
      </c>
      <c r="G67" s="152">
        <v>0</v>
      </c>
      <c r="H67" s="152">
        <v>3</v>
      </c>
    </row>
    <row r="68" spans="1:8" ht="15">
      <c r="A68" s="235" t="s">
        <v>210</v>
      </c>
      <c r="B68" s="241" t="s">
        <v>211</v>
      </c>
      <c r="C68" s="151"/>
      <c r="D68" s="151"/>
      <c r="E68" s="237" t="s">
        <v>212</v>
      </c>
      <c r="F68" s="242" t="s">
        <v>213</v>
      </c>
      <c r="G68" s="152">
        <v>0</v>
      </c>
      <c r="H68" s="152">
        <v>0</v>
      </c>
    </row>
    <row r="69" spans="1:8" ht="15">
      <c r="A69" s="235" t="s">
        <v>214</v>
      </c>
      <c r="B69" s="241" t="s">
        <v>215</v>
      </c>
      <c r="C69" s="151"/>
      <c r="D69" s="151"/>
      <c r="E69" s="251" t="s">
        <v>77</v>
      </c>
      <c r="F69" s="242" t="s">
        <v>216</v>
      </c>
      <c r="G69" s="152">
        <v>0</v>
      </c>
      <c r="H69" s="152">
        <v>0</v>
      </c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>
        <v>0</v>
      </c>
      <c r="H70" s="152">
        <v>2</v>
      </c>
    </row>
    <row r="71" spans="1:18" ht="15">
      <c r="A71" s="235" t="s">
        <v>221</v>
      </c>
      <c r="B71" s="241" t="s">
        <v>222</v>
      </c>
      <c r="C71" s="151"/>
      <c r="D71" s="151"/>
      <c r="E71" s="253" t="s">
        <v>45</v>
      </c>
      <c r="F71" s="273" t="s">
        <v>223</v>
      </c>
      <c r="G71" s="161">
        <f>G59+G60+G61+G69+G70</f>
        <v>1</v>
      </c>
      <c r="H71" s="161">
        <f>H59+H60+H61+H69+H70</f>
        <v>25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/>
      <c r="D72" s="151"/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/>
      <c r="D74" s="151"/>
      <c r="E74" s="237" t="s">
        <v>230</v>
      </c>
      <c r="F74" s="280" t="s">
        <v>231</v>
      </c>
      <c r="G74" s="152">
        <v>0</v>
      </c>
      <c r="H74" s="152"/>
    </row>
    <row r="75" spans="1:15" ht="15">
      <c r="A75" s="235" t="s">
        <v>75</v>
      </c>
      <c r="B75" s="249" t="s">
        <v>232</v>
      </c>
      <c r="C75" s="155">
        <f>SUM(C67:C74)</f>
        <v>0</v>
      </c>
      <c r="D75" s="155">
        <f>SUM(D67:D74)</f>
        <v>0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1</v>
      </c>
      <c r="H79" s="162">
        <f>H71+H74+H75+H76</f>
        <v>25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86</v>
      </c>
      <c r="D87" s="151">
        <v>87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0</v>
      </c>
      <c r="D88" s="151">
        <v>0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86</v>
      </c>
      <c r="D91" s="155">
        <f>SUM(D87:D90)</f>
        <v>87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86</v>
      </c>
      <c r="D93" s="155">
        <f>D64+D75+D84+D91+D92</f>
        <v>87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417</v>
      </c>
      <c r="D94" s="164">
        <f>D93+D55</f>
        <v>419</v>
      </c>
      <c r="E94" s="449" t="s">
        <v>269</v>
      </c>
      <c r="F94" s="289" t="s">
        <v>270</v>
      </c>
      <c r="G94" s="165">
        <f>G36+G39+G55+G79</f>
        <v>417</v>
      </c>
      <c r="H94" s="165">
        <f>H36+H39+H55+H79</f>
        <v>419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855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875</v>
      </c>
      <c r="B98" s="432"/>
      <c r="C98" s="584" t="s">
        <v>380</v>
      </c>
      <c r="D98" s="584"/>
      <c r="E98" s="584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4" t="s">
        <v>778</v>
      </c>
      <c r="D100" s="585"/>
      <c r="E100" s="58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3937007874015748" bottom="0.3937007874015748" header="0.15748031496062992" footer="0.15748031496062992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38">
      <selection activeCell="B49" sqref="B49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272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 </v>
      </c>
      <c r="C2" s="589"/>
      <c r="D2" s="589"/>
      <c r="E2" s="589"/>
      <c r="F2" s="591" t="s">
        <v>2</v>
      </c>
      <c r="G2" s="591"/>
      <c r="H2" s="526" t="str">
        <f>'справка №1-БАЛАНС'!H3</f>
        <v> </v>
      </c>
    </row>
    <row r="3" spans="1:8" ht="15">
      <c r="A3" s="467" t="s">
        <v>273</v>
      </c>
      <c r="B3" s="589" t="str">
        <f>'справка №1-БАЛАНС'!E4</f>
        <v> </v>
      </c>
      <c r="C3" s="589"/>
      <c r="D3" s="589"/>
      <c r="E3" s="589"/>
      <c r="F3" s="546" t="s">
        <v>3</v>
      </c>
      <c r="G3" s="527"/>
      <c r="H3" s="527" t="str">
        <f>'справка №1-БАЛАНС'!H4</f>
        <v> </v>
      </c>
    </row>
    <row r="4" spans="1:8" ht="17.25" customHeight="1">
      <c r="A4" s="467" t="s">
        <v>4</v>
      </c>
      <c r="B4" s="590" t="str">
        <f>'справка №1-БАЛАНС'!E5</f>
        <v> </v>
      </c>
      <c r="C4" s="590"/>
      <c r="D4" s="590"/>
      <c r="E4" s="314"/>
      <c r="F4" s="466"/>
      <c r="G4" s="544"/>
      <c r="H4" s="547" t="s">
        <v>274</v>
      </c>
    </row>
    <row r="5" spans="1:8" ht="24">
      <c r="A5" s="292" t="s">
        <v>275</v>
      </c>
      <c r="B5" s="293" t="s">
        <v>7</v>
      </c>
      <c r="C5" s="292" t="s">
        <v>8</v>
      </c>
      <c r="D5" s="294" t="s">
        <v>12</v>
      </c>
      <c r="E5" s="292" t="s">
        <v>276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277</v>
      </c>
      <c r="B7" s="127"/>
      <c r="C7" s="52"/>
      <c r="D7" s="52"/>
      <c r="E7" s="127" t="s">
        <v>278</v>
      </c>
      <c r="F7" s="304"/>
      <c r="G7" s="548"/>
      <c r="H7" s="548"/>
    </row>
    <row r="8" spans="1:8" ht="12">
      <c r="A8" s="296" t="s">
        <v>279</v>
      </c>
      <c r="B8" s="296"/>
      <c r="C8" s="297"/>
      <c r="D8" s="50"/>
      <c r="E8" s="296" t="s">
        <v>280</v>
      </c>
      <c r="F8" s="304"/>
      <c r="G8" s="548"/>
      <c r="H8" s="548"/>
    </row>
    <row r="9" spans="1:8" ht="12">
      <c r="A9" s="298" t="s">
        <v>281</v>
      </c>
      <c r="B9" s="299" t="s">
        <v>282</v>
      </c>
      <c r="C9" s="46"/>
      <c r="D9" s="46"/>
      <c r="E9" s="298" t="s">
        <v>283</v>
      </c>
      <c r="F9" s="549" t="s">
        <v>284</v>
      </c>
      <c r="G9" s="550"/>
      <c r="H9" s="550"/>
    </row>
    <row r="10" spans="1:8" ht="12">
      <c r="A10" s="298" t="s">
        <v>285</v>
      </c>
      <c r="B10" s="299" t="s">
        <v>286</v>
      </c>
      <c r="C10" s="46">
        <v>0</v>
      </c>
      <c r="D10" s="46">
        <v>0</v>
      </c>
      <c r="E10" s="298" t="s">
        <v>287</v>
      </c>
      <c r="F10" s="549" t="s">
        <v>288</v>
      </c>
      <c r="G10" s="550"/>
      <c r="H10" s="550"/>
    </row>
    <row r="11" spans="1:8" ht="12">
      <c r="A11" s="298" t="s">
        <v>289</v>
      </c>
      <c r="B11" s="299" t="s">
        <v>290</v>
      </c>
      <c r="C11" s="46">
        <v>1</v>
      </c>
      <c r="D11" s="46"/>
      <c r="E11" s="300" t="s">
        <v>291</v>
      </c>
      <c r="F11" s="549" t="s">
        <v>292</v>
      </c>
      <c r="G11" s="550"/>
      <c r="H11" s="550"/>
    </row>
    <row r="12" spans="1:8" ht="12">
      <c r="A12" s="298" t="s">
        <v>293</v>
      </c>
      <c r="B12" s="299" t="s">
        <v>294</v>
      </c>
      <c r="C12" s="46">
        <v>2</v>
      </c>
      <c r="D12" s="46">
        <v>1</v>
      </c>
      <c r="E12" s="300" t="s">
        <v>77</v>
      </c>
      <c r="F12" s="549" t="s">
        <v>295</v>
      </c>
      <c r="G12" s="550">
        <v>0</v>
      </c>
      <c r="H12" s="550">
        <v>6</v>
      </c>
    </row>
    <row r="13" spans="1:18" ht="12">
      <c r="A13" s="298" t="s">
        <v>296</v>
      </c>
      <c r="B13" s="299" t="s">
        <v>297</v>
      </c>
      <c r="C13" s="46">
        <v>0</v>
      </c>
      <c r="D13" s="46">
        <v>0</v>
      </c>
      <c r="E13" s="301" t="s">
        <v>50</v>
      </c>
      <c r="F13" s="551" t="s">
        <v>298</v>
      </c>
      <c r="G13" s="548">
        <f>SUM(G9:G12)</f>
        <v>0</v>
      </c>
      <c r="H13" s="548">
        <f>SUM(H9:H12)</f>
        <v>6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299</v>
      </c>
      <c r="B14" s="299" t="s">
        <v>300</v>
      </c>
      <c r="C14" s="46">
        <v>0</v>
      </c>
      <c r="D14" s="46">
        <v>0</v>
      </c>
      <c r="E14" s="300"/>
      <c r="F14" s="552"/>
      <c r="G14" s="553"/>
      <c r="H14" s="553"/>
    </row>
    <row r="15" spans="1:8" ht="24">
      <c r="A15" s="298" t="s">
        <v>301</v>
      </c>
      <c r="B15" s="299" t="s">
        <v>302</v>
      </c>
      <c r="C15" s="47"/>
      <c r="D15" s="47"/>
      <c r="E15" s="296" t="s">
        <v>303</v>
      </c>
      <c r="F15" s="554" t="s">
        <v>304</v>
      </c>
      <c r="G15" s="550"/>
      <c r="H15" s="550"/>
    </row>
    <row r="16" spans="1:8" ht="12">
      <c r="A16" s="298" t="s">
        <v>305</v>
      </c>
      <c r="B16" s="299" t="s">
        <v>306</v>
      </c>
      <c r="C16" s="47">
        <v>0</v>
      </c>
      <c r="D16" s="47">
        <v>0</v>
      </c>
      <c r="E16" s="298" t="s">
        <v>307</v>
      </c>
      <c r="F16" s="552" t="s">
        <v>308</v>
      </c>
      <c r="G16" s="555"/>
      <c r="H16" s="555"/>
    </row>
    <row r="17" spans="1:8" ht="12">
      <c r="A17" s="302" t="s">
        <v>309</v>
      </c>
      <c r="B17" s="299" t="s">
        <v>310</v>
      </c>
      <c r="C17" s="48"/>
      <c r="D17" s="48"/>
      <c r="E17" s="296"/>
      <c r="F17" s="304"/>
      <c r="G17" s="553"/>
      <c r="H17" s="553"/>
    </row>
    <row r="18" spans="1:8" ht="12">
      <c r="A18" s="302" t="s">
        <v>311</v>
      </c>
      <c r="B18" s="299" t="s">
        <v>312</v>
      </c>
      <c r="C18" s="48"/>
      <c r="D18" s="48"/>
      <c r="E18" s="296" t="s">
        <v>313</v>
      </c>
      <c r="F18" s="304"/>
      <c r="G18" s="553"/>
      <c r="H18" s="553"/>
    </row>
    <row r="19" spans="1:15" ht="12">
      <c r="A19" s="301" t="s">
        <v>50</v>
      </c>
      <c r="B19" s="303" t="s">
        <v>314</v>
      </c>
      <c r="C19" s="49">
        <f>SUM(C9:C15)+C16</f>
        <v>3</v>
      </c>
      <c r="D19" s="49">
        <f>SUM(D9:D15)+D16</f>
        <v>1</v>
      </c>
      <c r="E19" s="304" t="s">
        <v>315</v>
      </c>
      <c r="F19" s="552" t="s">
        <v>316</v>
      </c>
      <c r="G19" s="550">
        <v>0</v>
      </c>
      <c r="H19" s="550">
        <v>0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317</v>
      </c>
      <c r="F20" s="552" t="s">
        <v>318</v>
      </c>
      <c r="G20" s="550">
        <v>0</v>
      </c>
      <c r="H20" s="550">
        <v>0</v>
      </c>
    </row>
    <row r="21" spans="1:8" ht="24">
      <c r="A21" s="296" t="s">
        <v>319</v>
      </c>
      <c r="B21" s="305"/>
      <c r="C21" s="315"/>
      <c r="D21" s="315"/>
      <c r="E21" s="298" t="s">
        <v>320</v>
      </c>
      <c r="F21" s="552" t="s">
        <v>321</v>
      </c>
      <c r="G21" s="550"/>
      <c r="H21" s="550"/>
    </row>
    <row r="22" spans="1:8" ht="24">
      <c r="A22" s="304" t="s">
        <v>322</v>
      </c>
      <c r="B22" s="305" t="s">
        <v>323</v>
      </c>
      <c r="C22" s="46"/>
      <c r="D22" s="46"/>
      <c r="E22" s="304" t="s">
        <v>324</v>
      </c>
      <c r="F22" s="552" t="s">
        <v>325</v>
      </c>
      <c r="G22" s="550"/>
      <c r="H22" s="550"/>
    </row>
    <row r="23" spans="1:8" ht="24">
      <c r="A23" s="298" t="s">
        <v>326</v>
      </c>
      <c r="B23" s="305" t="s">
        <v>327</v>
      </c>
      <c r="C23" s="46"/>
      <c r="D23" s="46"/>
      <c r="E23" s="298" t="s">
        <v>328</v>
      </c>
      <c r="F23" s="552" t="s">
        <v>329</v>
      </c>
      <c r="G23" s="550">
        <v>25</v>
      </c>
      <c r="H23" s="550">
        <v>0</v>
      </c>
    </row>
    <row r="24" spans="1:18" ht="12">
      <c r="A24" s="298" t="s">
        <v>330</v>
      </c>
      <c r="B24" s="305" t="s">
        <v>331</v>
      </c>
      <c r="C24" s="46"/>
      <c r="D24" s="46"/>
      <c r="E24" s="301" t="s">
        <v>102</v>
      </c>
      <c r="F24" s="554" t="s">
        <v>332</v>
      </c>
      <c r="G24" s="548">
        <f>SUM(G19:G23)</f>
        <v>25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333</v>
      </c>
      <c r="C25" s="46"/>
      <c r="D25" s="46"/>
      <c r="E25" s="302"/>
      <c r="F25" s="304"/>
      <c r="G25" s="553"/>
      <c r="H25" s="553"/>
    </row>
    <row r="26" spans="1:14" ht="12">
      <c r="A26" s="301" t="s">
        <v>75</v>
      </c>
      <c r="B26" s="306" t="s">
        <v>334</v>
      </c>
      <c r="C26" s="49">
        <f>SUM(C22:C25)</f>
        <v>0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335</v>
      </c>
      <c r="B28" s="293" t="s">
        <v>336</v>
      </c>
      <c r="C28" s="50">
        <f>C26+C19</f>
        <v>3</v>
      </c>
      <c r="D28" s="50">
        <f>D26+D19</f>
        <v>1</v>
      </c>
      <c r="E28" s="127" t="s">
        <v>337</v>
      </c>
      <c r="F28" s="554" t="s">
        <v>338</v>
      </c>
      <c r="G28" s="548">
        <f>G13+G15+G24</f>
        <v>25</v>
      </c>
      <c r="H28" s="548">
        <f>H13+H15+H24</f>
        <v>6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339</v>
      </c>
      <c r="B30" s="293" t="s">
        <v>340</v>
      </c>
      <c r="C30" s="50">
        <f>IF((G28-C28)&gt;0,G28-C28,0)</f>
        <v>22</v>
      </c>
      <c r="D30" s="50">
        <f>IF((H28-D28)&gt;0,H28-D28,0)</f>
        <v>5</v>
      </c>
      <c r="E30" s="127" t="s">
        <v>341</v>
      </c>
      <c r="F30" s="554" t="s">
        <v>342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846</v>
      </c>
      <c r="B31" s="306" t="s">
        <v>343</v>
      </c>
      <c r="C31" s="46"/>
      <c r="D31" s="46"/>
      <c r="E31" s="296" t="s">
        <v>849</v>
      </c>
      <c r="F31" s="552" t="s">
        <v>344</v>
      </c>
      <c r="G31" s="550"/>
      <c r="H31" s="550"/>
    </row>
    <row r="32" spans="1:8" ht="12">
      <c r="A32" s="296" t="s">
        <v>345</v>
      </c>
      <c r="B32" s="307" t="s">
        <v>346</v>
      </c>
      <c r="C32" s="46"/>
      <c r="D32" s="46"/>
      <c r="E32" s="296" t="s">
        <v>347</v>
      </c>
      <c r="F32" s="552" t="s">
        <v>348</v>
      </c>
      <c r="G32" s="550">
        <v>0</v>
      </c>
      <c r="H32" s="550"/>
    </row>
    <row r="33" spans="1:18" ht="12">
      <c r="A33" s="128" t="s">
        <v>349</v>
      </c>
      <c r="B33" s="306" t="s">
        <v>350</v>
      </c>
      <c r="C33" s="49">
        <f>C28+C31+C32</f>
        <v>3</v>
      </c>
      <c r="D33" s="49">
        <f>D28+D31+D32</f>
        <v>1</v>
      </c>
      <c r="E33" s="127" t="s">
        <v>351</v>
      </c>
      <c r="F33" s="554" t="s">
        <v>352</v>
      </c>
      <c r="G33" s="53">
        <f>G32+G31+G28</f>
        <v>25</v>
      </c>
      <c r="H33" s="53">
        <f>H32+H31+H28</f>
        <v>6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353</v>
      </c>
      <c r="B34" s="293" t="s">
        <v>354</v>
      </c>
      <c r="C34" s="50">
        <f>IF((G33-C33)&gt;0,G33-C33,0)</f>
        <v>22</v>
      </c>
      <c r="D34" s="50">
        <f>IF((H33-D33)&gt;0,H33-D33,0)</f>
        <v>5</v>
      </c>
      <c r="E34" s="128" t="s">
        <v>355</v>
      </c>
      <c r="F34" s="554" t="s">
        <v>356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357</v>
      </c>
      <c r="B35" s="306" t="s">
        <v>358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359</v>
      </c>
      <c r="B36" s="305" t="s">
        <v>360</v>
      </c>
      <c r="C36" s="46">
        <v>0</v>
      </c>
      <c r="D36" s="46"/>
      <c r="E36" s="308"/>
      <c r="F36" s="304"/>
      <c r="G36" s="553"/>
      <c r="H36" s="553"/>
    </row>
    <row r="37" spans="1:8" ht="24">
      <c r="A37" s="309" t="s">
        <v>361</v>
      </c>
      <c r="B37" s="310" t="s">
        <v>362</v>
      </c>
      <c r="C37" s="430"/>
      <c r="D37" s="430"/>
      <c r="E37" s="308"/>
      <c r="F37" s="557"/>
      <c r="G37" s="553"/>
      <c r="H37" s="553"/>
    </row>
    <row r="38" spans="1:8" ht="12">
      <c r="A38" s="311" t="s">
        <v>363</v>
      </c>
      <c r="B38" s="310" t="s">
        <v>364</v>
      </c>
      <c r="C38" s="126"/>
      <c r="D38" s="126"/>
      <c r="E38" s="308"/>
      <c r="F38" s="557"/>
      <c r="G38" s="553"/>
      <c r="H38" s="553"/>
    </row>
    <row r="39" spans="1:18" ht="12">
      <c r="A39" s="312" t="s">
        <v>365</v>
      </c>
      <c r="B39" s="129" t="s">
        <v>366</v>
      </c>
      <c r="C39" s="460">
        <f>+IF((G33-C33-C35)&gt;0,G33-C33-C35,0)</f>
        <v>22</v>
      </c>
      <c r="D39" s="460">
        <f>+IF((H33-D33-D35)&gt;0,H33-D33-D35,0)</f>
        <v>5</v>
      </c>
      <c r="E39" s="313" t="s">
        <v>367</v>
      </c>
      <c r="F39" s="558" t="s">
        <v>368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369</v>
      </c>
      <c r="B40" s="295" t="s">
        <v>370</v>
      </c>
      <c r="C40" s="51"/>
      <c r="D40" s="51"/>
      <c r="E40" s="127" t="s">
        <v>369</v>
      </c>
      <c r="F40" s="558" t="s">
        <v>371</v>
      </c>
      <c r="G40" s="550"/>
      <c r="H40" s="550"/>
    </row>
    <row r="41" spans="1:18" ht="12">
      <c r="A41" s="127" t="s">
        <v>372</v>
      </c>
      <c r="B41" s="292" t="s">
        <v>373</v>
      </c>
      <c r="C41" s="52">
        <f>IF(G39=0,IF(C39-C40&gt;0,C39-C40+G40,0),IF(G39-G40&lt;0,G40-G39+C39,0))</f>
        <v>22</v>
      </c>
      <c r="D41" s="52">
        <f>IF(H39=0,IF(D39-D40&gt;0,D39-D40+H40,0),IF(H39-H40&lt;0,H40-H39+D39,0))</f>
        <v>5</v>
      </c>
      <c r="E41" s="127" t="s">
        <v>374</v>
      </c>
      <c r="F41" s="571" t="s">
        <v>375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376</v>
      </c>
      <c r="B42" s="292" t="s">
        <v>377</v>
      </c>
      <c r="C42" s="53">
        <f>C33+C35+C39</f>
        <v>25</v>
      </c>
      <c r="D42" s="53">
        <f>D33+D35+D39</f>
        <v>6</v>
      </c>
      <c r="E42" s="128" t="s">
        <v>378</v>
      </c>
      <c r="F42" s="129" t="s">
        <v>379</v>
      </c>
      <c r="G42" s="53">
        <f>G39+G33</f>
        <v>25</v>
      </c>
      <c r="H42" s="53">
        <f>H39+H33</f>
        <v>6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2" t="s">
        <v>853</v>
      </c>
      <c r="B45" s="592"/>
      <c r="C45" s="592"/>
      <c r="D45" s="592"/>
      <c r="E45" s="592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575">
        <v>41846</v>
      </c>
      <c r="C48" s="427" t="s">
        <v>380</v>
      </c>
      <c r="D48" s="587"/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778</v>
      </c>
      <c r="D50" s="588"/>
      <c r="E50" s="588"/>
      <c r="F50" s="588"/>
      <c r="G50" s="588"/>
      <c r="H50" s="588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2">
      <selection activeCell="A50" sqref="A50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 </v>
      </c>
      <c r="C4" s="541" t="s">
        <v>2</v>
      </c>
      <c r="D4" s="541" t="str">
        <f>'справка №1-БАЛАНС'!H3</f>
        <v> </v>
      </c>
      <c r="E4" s="323"/>
      <c r="F4" s="323"/>
    </row>
    <row r="5" spans="1:4" ht="15">
      <c r="A5" s="470" t="s">
        <v>273</v>
      </c>
      <c r="B5" s="470" t="str">
        <f>'справка №1-БАЛАНС'!E4</f>
        <v> </v>
      </c>
      <c r="C5" s="542" t="s">
        <v>3</v>
      </c>
      <c r="D5" s="541" t="str">
        <f>'справка №1-БАЛАНС'!H4</f>
        <v> </v>
      </c>
    </row>
    <row r="6" spans="1:6" ht="12" customHeight="1">
      <c r="A6" s="471" t="s">
        <v>4</v>
      </c>
      <c r="B6" s="506" t="str">
        <f>'справка №1-БАЛАНС'!E5</f>
        <v> </v>
      </c>
      <c r="C6" s="472"/>
      <c r="D6" s="473" t="s">
        <v>274</v>
      </c>
      <c r="F6" s="325"/>
    </row>
    <row r="7" spans="1:6" ht="33.75" customHeight="1">
      <c r="A7" s="326" t="s">
        <v>383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/>
      <c r="D10" s="54"/>
      <c r="E10" s="130"/>
      <c r="F10" s="130"/>
    </row>
    <row r="11" spans="1:13" ht="12">
      <c r="A11" s="332" t="s">
        <v>387</v>
      </c>
      <c r="B11" s="333" t="s">
        <v>388</v>
      </c>
      <c r="C11" s="54">
        <v>-1</v>
      </c>
      <c r="D11" s="54">
        <v>0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>
        <v>0</v>
      </c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-1</v>
      </c>
      <c r="D13" s="54">
        <v>-1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>
        <v>0</v>
      </c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>
        <v>0</v>
      </c>
      <c r="D19" s="54">
        <v>0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-2</v>
      </c>
      <c r="D20" s="55">
        <f>SUM(D10:D19)</f>
        <v>-1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/>
      <c r="D22" s="54">
        <v>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>
        <v>0</v>
      </c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>
        <v>0</v>
      </c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/>
      <c r="D29" s="54">
        <v>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/>
      <c r="D31" s="54">
        <v>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/>
      <c r="D34" s="54"/>
      <c r="E34" s="130"/>
      <c r="F34" s="130"/>
    </row>
    <row r="35" spans="1:6" ht="12">
      <c r="A35" s="334" t="s">
        <v>432</v>
      </c>
      <c r="B35" s="333" t="s">
        <v>433</v>
      </c>
      <c r="C35" s="54"/>
      <c r="D35" s="54"/>
      <c r="E35" s="130"/>
      <c r="F35" s="130"/>
    </row>
    <row r="36" spans="1:6" ht="12">
      <c r="A36" s="332" t="s">
        <v>434</v>
      </c>
      <c r="B36" s="333" t="s">
        <v>435</v>
      </c>
      <c r="C36" s="54">
        <v>1</v>
      </c>
      <c r="D36" s="54">
        <v>1</v>
      </c>
      <c r="E36" s="130"/>
      <c r="F36" s="130"/>
    </row>
    <row r="37" spans="1:6" ht="12">
      <c r="A37" s="332" t="s">
        <v>436</v>
      </c>
      <c r="B37" s="333" t="s">
        <v>437</v>
      </c>
      <c r="C37" s="54"/>
      <c r="D37" s="54"/>
      <c r="E37" s="130"/>
      <c r="F37" s="130"/>
    </row>
    <row r="38" spans="1:6" ht="12">
      <c r="A38" s="332" t="s">
        <v>438</v>
      </c>
      <c r="B38" s="333" t="s">
        <v>439</v>
      </c>
      <c r="C38" s="54"/>
      <c r="D38" s="54"/>
      <c r="E38" s="130"/>
      <c r="F38" s="130"/>
    </row>
    <row r="39" spans="1:6" ht="12">
      <c r="A39" s="332" t="s">
        <v>440</v>
      </c>
      <c r="B39" s="333" t="s">
        <v>441</v>
      </c>
      <c r="C39" s="54">
        <v>0</v>
      </c>
      <c r="D39" s="54">
        <v>0</v>
      </c>
      <c r="E39" s="130"/>
      <c r="F39" s="130"/>
    </row>
    <row r="40" spans="1:6" ht="12">
      <c r="A40" s="332" t="s">
        <v>442</v>
      </c>
      <c r="B40" s="333" t="s">
        <v>443</v>
      </c>
      <c r="C40" s="54"/>
      <c r="D40" s="54"/>
      <c r="E40" s="130"/>
      <c r="F40" s="130"/>
    </row>
    <row r="41" spans="1:8" ht="12">
      <c r="A41" s="332" t="s">
        <v>444</v>
      </c>
      <c r="B41" s="333" t="s">
        <v>445</v>
      </c>
      <c r="C41" s="54"/>
      <c r="D41" s="54"/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1</v>
      </c>
      <c r="D42" s="55">
        <f>SUM(D34:D41)</f>
        <v>1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-1</v>
      </c>
      <c r="D43" s="55">
        <f>D42+D32+D20</f>
        <v>0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88</v>
      </c>
      <c r="D44" s="132">
        <v>34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87</v>
      </c>
      <c r="D45" s="55">
        <f>D44+D43</f>
        <v>34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>
        <v>87</v>
      </c>
      <c r="D46" s="56">
        <v>88</v>
      </c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876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871</v>
      </c>
      <c r="C50" s="593"/>
      <c r="D50" s="593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862</v>
      </c>
      <c r="C52" s="593"/>
      <c r="D52" s="593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 ПО ОБРАЗЕЦ № 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23">
      <selection activeCell="A39" sqref="A39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4" t="s">
        <v>458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6" t="str">
        <f>'справка №1-БАЛАНС'!E3</f>
        <v> </v>
      </c>
      <c r="C3" s="596"/>
      <c r="D3" s="596"/>
      <c r="E3" s="596"/>
      <c r="F3" s="596"/>
      <c r="G3" s="596"/>
      <c r="H3" s="596"/>
      <c r="I3" s="596"/>
      <c r="J3" s="476"/>
      <c r="K3" s="598" t="s">
        <v>2</v>
      </c>
      <c r="L3" s="598"/>
      <c r="M3" s="478" t="str">
        <f>'справка №1-БАЛАНС'!H3</f>
        <v> </v>
      </c>
      <c r="N3" s="2"/>
    </row>
    <row r="4" spans="1:15" s="532" customFormat="1" ht="13.5" customHeight="1">
      <c r="A4" s="467" t="s">
        <v>459</v>
      </c>
      <c r="B4" s="596" t="str">
        <f>'справка №1-БАЛАНС'!E4</f>
        <v> </v>
      </c>
      <c r="C4" s="596"/>
      <c r="D4" s="596"/>
      <c r="E4" s="596"/>
      <c r="F4" s="596"/>
      <c r="G4" s="596"/>
      <c r="H4" s="596"/>
      <c r="I4" s="596"/>
      <c r="J4" s="136"/>
      <c r="K4" s="599" t="s">
        <v>3</v>
      </c>
      <c r="L4" s="599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4</v>
      </c>
      <c r="B5" s="600" t="str">
        <f>'справка №1-БАЛАНС'!E5</f>
        <v> </v>
      </c>
      <c r="C5" s="600"/>
      <c r="D5" s="600"/>
      <c r="E5" s="600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3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476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477</v>
      </c>
      <c r="L10" s="8" t="s">
        <v>110</v>
      </c>
      <c r="M10" s="9" t="s">
        <v>118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249</v>
      </c>
      <c r="D11" s="58">
        <f>'справка №1-БАЛАНС'!H19</f>
        <v>28</v>
      </c>
      <c r="E11" s="58">
        <f>'справка №1-БАЛАНС'!H20</f>
        <v>0</v>
      </c>
      <c r="F11" s="58">
        <f>'справка №1-БАЛАНС'!H22</f>
        <v>21</v>
      </c>
      <c r="G11" s="58">
        <f>'справка №1-БАЛАНС'!H23</f>
        <v>0</v>
      </c>
      <c r="H11" s="60">
        <v>94</v>
      </c>
      <c r="I11" s="58">
        <f>'справка №1-БАЛАНС'!H28+'справка №1-БАЛАНС'!H31</f>
        <v>2</v>
      </c>
      <c r="J11" s="58">
        <f>'справка №1-БАЛАНС'!H29+'справка №1-БАЛАНС'!H32</f>
        <v>0</v>
      </c>
      <c r="K11" s="60"/>
      <c r="L11" s="344">
        <f>SUM(C11:K11)</f>
        <v>394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249</v>
      </c>
      <c r="D15" s="61">
        <f aca="true" t="shared" si="2" ref="D15:M15">D11+D12</f>
        <v>28</v>
      </c>
      <c r="E15" s="61">
        <f t="shared" si="2"/>
        <v>0</v>
      </c>
      <c r="F15" s="61">
        <f t="shared" si="2"/>
        <v>21</v>
      </c>
      <c r="G15" s="61">
        <f t="shared" si="2"/>
        <v>0</v>
      </c>
      <c r="H15" s="61">
        <f t="shared" si="2"/>
        <v>94</v>
      </c>
      <c r="I15" s="61">
        <f t="shared" si="2"/>
        <v>2</v>
      </c>
      <c r="J15" s="61">
        <f t="shared" si="2"/>
        <v>0</v>
      </c>
      <c r="K15" s="61">
        <f t="shared" si="2"/>
        <v>0</v>
      </c>
      <c r="L15" s="344">
        <f t="shared" si="1"/>
        <v>394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22</v>
      </c>
      <c r="J16" s="345">
        <f>+'справка №1-БАЛАНС'!G32</f>
        <v>0</v>
      </c>
      <c r="K16" s="60"/>
      <c r="L16" s="344">
        <f t="shared" si="1"/>
        <v>22</v>
      </c>
      <c r="M16" s="60">
        <v>0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2</v>
      </c>
      <c r="I17" s="62">
        <f t="shared" si="3"/>
        <v>-2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/>
      <c r="E19" s="60"/>
      <c r="F19" s="60">
        <v>0</v>
      </c>
      <c r="G19" s="60"/>
      <c r="H19" s="60">
        <v>2</v>
      </c>
      <c r="I19" s="60">
        <v>-2</v>
      </c>
      <c r="J19" s="60"/>
      <c r="K19" s="60"/>
      <c r="L19" s="344">
        <f t="shared" si="1"/>
        <v>0</v>
      </c>
      <c r="M19" s="60">
        <v>0</v>
      </c>
      <c r="N19" s="11"/>
    </row>
    <row r="20" spans="1:14" ht="12.75" customHeight="1">
      <c r="A20" s="12" t="s">
        <v>496</v>
      </c>
      <c r="B20" s="8" t="s">
        <v>497</v>
      </c>
      <c r="C20" s="60"/>
      <c r="D20" s="60"/>
      <c r="E20" s="60"/>
      <c r="F20" s="60"/>
      <c r="G20" s="60"/>
      <c r="H20" s="60">
        <v>0</v>
      </c>
      <c r="I20" s="60"/>
      <c r="J20" s="60">
        <v>0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249</v>
      </c>
      <c r="D29" s="59">
        <f aca="true" t="shared" si="6" ref="D29:M29">D17+D20+D21+D24+D28+D27+D15+D16</f>
        <v>28</v>
      </c>
      <c r="E29" s="59">
        <f t="shared" si="6"/>
        <v>0</v>
      </c>
      <c r="F29" s="59">
        <f t="shared" si="6"/>
        <v>21</v>
      </c>
      <c r="G29" s="59">
        <f t="shared" si="6"/>
        <v>0</v>
      </c>
      <c r="H29" s="59">
        <f t="shared" si="6"/>
        <v>96</v>
      </c>
      <c r="I29" s="59">
        <f t="shared" si="6"/>
        <v>22</v>
      </c>
      <c r="J29" s="59">
        <f t="shared" si="6"/>
        <v>0</v>
      </c>
      <c r="K29" s="59">
        <f t="shared" si="6"/>
        <v>0</v>
      </c>
      <c r="L29" s="344">
        <f t="shared" si="1"/>
        <v>416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249</v>
      </c>
      <c r="D32" s="59">
        <f t="shared" si="7"/>
        <v>28</v>
      </c>
      <c r="E32" s="59">
        <f t="shared" si="7"/>
        <v>0</v>
      </c>
      <c r="F32" s="59">
        <f t="shared" si="7"/>
        <v>21</v>
      </c>
      <c r="G32" s="59">
        <f t="shared" si="7"/>
        <v>0</v>
      </c>
      <c r="H32" s="59">
        <f t="shared" si="7"/>
        <v>96</v>
      </c>
      <c r="I32" s="59">
        <f t="shared" si="7"/>
        <v>22</v>
      </c>
      <c r="J32" s="59">
        <f t="shared" si="7"/>
        <v>0</v>
      </c>
      <c r="K32" s="59">
        <f t="shared" si="7"/>
        <v>0</v>
      </c>
      <c r="L32" s="344">
        <f t="shared" si="1"/>
        <v>416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576"/>
      <c r="M34" s="348"/>
      <c r="N34" s="11"/>
    </row>
    <row r="35" spans="1:14" ht="14.25" customHeight="1">
      <c r="A35" s="597" t="s">
        <v>854</v>
      </c>
      <c r="B35" s="597"/>
      <c r="C35" s="597"/>
      <c r="D35" s="597"/>
      <c r="E35" s="597"/>
      <c r="F35" s="597"/>
      <c r="G35" s="597"/>
      <c r="H35" s="597"/>
      <c r="I35" s="597"/>
      <c r="J35" s="597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877</v>
      </c>
      <c r="B38" s="19"/>
      <c r="C38" s="15"/>
      <c r="D38" s="595" t="s">
        <v>872</v>
      </c>
      <c r="E38" s="595"/>
      <c r="F38" s="595"/>
      <c r="G38" s="595"/>
      <c r="H38" s="595"/>
      <c r="I38" s="595"/>
      <c r="J38" s="15" t="s">
        <v>863</v>
      </c>
      <c r="K38" s="15"/>
      <c r="L38" s="595"/>
      <c r="M38" s="595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300" verticalDpi="300" orientation="landscape" paperSize="9" scale="75" r:id="rId1"/>
  <headerFooter alignWithMargins="0">
    <oddHeader>&amp;R&amp;"Times New Roman Cyr,Regular"&amp;9СПРАВКА ПО ОБРАЗЕЦ  № 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28">
      <selection activeCell="B45" sqref="B4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3" t="s">
        <v>382</v>
      </c>
      <c r="B2" s="614"/>
      <c r="C2" s="615" t="str">
        <f>'справка №1-БАЛАНС'!E3</f>
        <v> </v>
      </c>
      <c r="D2" s="615"/>
      <c r="E2" s="615"/>
      <c r="F2" s="615"/>
      <c r="G2" s="615"/>
      <c r="H2" s="615"/>
      <c r="I2" s="483"/>
      <c r="J2" s="483"/>
      <c r="K2" s="483"/>
      <c r="L2" s="483"/>
      <c r="M2" s="484" t="s">
        <v>2</v>
      </c>
      <c r="N2" s="482"/>
      <c r="O2" s="482" t="str">
        <f>'справка №1-БАЛАНС'!H3</f>
        <v> </v>
      </c>
      <c r="P2" s="483"/>
      <c r="Q2" s="483"/>
      <c r="R2" s="526"/>
    </row>
    <row r="3" spans="1:18" ht="15">
      <c r="A3" s="613" t="s">
        <v>4</v>
      </c>
      <c r="B3" s="614"/>
      <c r="C3" s="616" t="str">
        <f>'справка №1-БАЛАНС'!E5</f>
        <v> </v>
      </c>
      <c r="D3" s="616"/>
      <c r="E3" s="616"/>
      <c r="F3" s="485"/>
      <c r="G3" s="485"/>
      <c r="H3" s="485"/>
      <c r="I3" s="485"/>
      <c r="J3" s="485"/>
      <c r="K3" s="485"/>
      <c r="L3" s="485"/>
      <c r="M3" s="603" t="s">
        <v>3</v>
      </c>
      <c r="N3" s="603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521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522</v>
      </c>
    </row>
    <row r="5" spans="1:18" s="100" customFormat="1" ht="30.75" customHeight="1">
      <c r="A5" s="607" t="s">
        <v>462</v>
      </c>
      <c r="B5" s="608"/>
      <c r="C5" s="611" t="s">
        <v>7</v>
      </c>
      <c r="D5" s="357" t="s">
        <v>523</v>
      </c>
      <c r="E5" s="357"/>
      <c r="F5" s="357"/>
      <c r="G5" s="357"/>
      <c r="H5" s="357" t="s">
        <v>524</v>
      </c>
      <c r="I5" s="357"/>
      <c r="J5" s="601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601" t="s">
        <v>527</v>
      </c>
      <c r="R5" s="601" t="s">
        <v>528</v>
      </c>
    </row>
    <row r="6" spans="1:18" s="100" customFormat="1" ht="48">
      <c r="A6" s="609"/>
      <c r="B6" s="610"/>
      <c r="C6" s="612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602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602"/>
      <c r="R6" s="602"/>
    </row>
    <row r="7" spans="1:18" s="100" customFormat="1" ht="12">
      <c r="A7" s="360" t="s">
        <v>538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850</v>
      </c>
      <c r="B15" s="374" t="s">
        <v>851</v>
      </c>
      <c r="C15" s="456" t="s">
        <v>852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559</v>
      </c>
      <c r="B16" s="193" t="s">
        <v>560</v>
      </c>
      <c r="C16" s="367" t="s">
        <v>561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834</v>
      </c>
      <c r="C25" s="376" t="s">
        <v>580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847</v>
      </c>
      <c r="C27" s="380" t="s">
        <v>583</v>
      </c>
      <c r="D27" s="192">
        <f>SUM(D28:D31)</f>
        <v>271</v>
      </c>
      <c r="E27" s="192">
        <f aca="true" t="shared" si="8" ref="E27:P27">SUM(E28:E31)</f>
        <v>0</v>
      </c>
      <c r="F27" s="192">
        <f t="shared" si="8"/>
        <v>267</v>
      </c>
      <c r="G27" s="71">
        <f t="shared" si="2"/>
        <v>4</v>
      </c>
      <c r="H27" s="70">
        <f t="shared" si="8"/>
        <v>0</v>
      </c>
      <c r="I27" s="70">
        <f t="shared" si="8"/>
        <v>0</v>
      </c>
      <c r="J27" s="71">
        <f t="shared" si="3"/>
        <v>4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4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584</v>
      </c>
      <c r="D28" s="189">
        <v>198</v>
      </c>
      <c r="E28" s="189"/>
      <c r="F28" s="189">
        <v>198</v>
      </c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585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586</v>
      </c>
      <c r="D30" s="189">
        <v>73</v>
      </c>
      <c r="E30" s="189"/>
      <c r="F30" s="189">
        <v>69</v>
      </c>
      <c r="G30" s="74">
        <f t="shared" si="2"/>
        <v>4</v>
      </c>
      <c r="H30" s="72"/>
      <c r="I30" s="72"/>
      <c r="J30" s="74">
        <f t="shared" si="3"/>
        <v>4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4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587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590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848</v>
      </c>
      <c r="C38" s="369" t="s">
        <v>599</v>
      </c>
      <c r="D38" s="194">
        <f>D27+D32+D37</f>
        <v>271</v>
      </c>
      <c r="E38" s="194">
        <f aca="true" t="shared" si="12" ref="E38:P38">E27+E32+E37</f>
        <v>0</v>
      </c>
      <c r="F38" s="194">
        <f t="shared" si="12"/>
        <v>267</v>
      </c>
      <c r="G38" s="74">
        <f t="shared" si="2"/>
        <v>4</v>
      </c>
      <c r="H38" s="75">
        <f t="shared" si="12"/>
        <v>0</v>
      </c>
      <c r="I38" s="75">
        <f t="shared" si="12"/>
        <v>0</v>
      </c>
      <c r="J38" s="74">
        <f t="shared" si="3"/>
        <v>4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4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600</v>
      </c>
      <c r="B39" s="370" t="s">
        <v>601</v>
      </c>
      <c r="C39" s="369" t="s">
        <v>602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603</v>
      </c>
      <c r="C40" s="359" t="s">
        <v>604</v>
      </c>
      <c r="D40" s="438">
        <f>D17+D18+D19+D25+D38+D39</f>
        <v>271</v>
      </c>
      <c r="E40" s="438">
        <f>E17+E18+E19+E25+E38+E39</f>
        <v>0</v>
      </c>
      <c r="F40" s="438">
        <f aca="true" t="shared" si="13" ref="F40:R40">F17+F18+F19+F25+F38+F39</f>
        <v>267</v>
      </c>
      <c r="G40" s="438">
        <f t="shared" si="13"/>
        <v>4</v>
      </c>
      <c r="H40" s="438">
        <f t="shared" si="13"/>
        <v>0</v>
      </c>
      <c r="I40" s="438">
        <f t="shared" si="13"/>
        <v>0</v>
      </c>
      <c r="J40" s="438">
        <f t="shared" si="13"/>
        <v>4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4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605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878</v>
      </c>
      <c r="C44" s="354"/>
      <c r="D44" s="355"/>
      <c r="E44" s="355"/>
      <c r="F44" s="355"/>
      <c r="G44" s="351"/>
      <c r="H44" s="356" t="s">
        <v>873</v>
      </c>
      <c r="I44" s="356"/>
      <c r="J44" s="356"/>
      <c r="K44" s="604"/>
      <c r="L44" s="604"/>
      <c r="M44" s="604"/>
      <c r="N44" s="604"/>
      <c r="O44" s="605" t="s">
        <v>864</v>
      </c>
      <c r="P44" s="606"/>
      <c r="Q44" s="606"/>
      <c r="R44" s="606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5:B6"/>
    <mergeCell ref="C5:C6"/>
    <mergeCell ref="A2:B2"/>
    <mergeCell ref="C2:H2"/>
    <mergeCell ref="A3:B3"/>
    <mergeCell ref="C3:E3"/>
    <mergeCell ref="J5:J6"/>
    <mergeCell ref="M3:N3"/>
    <mergeCell ref="K44:N44"/>
    <mergeCell ref="O44:R44"/>
    <mergeCell ref="Q5:Q6"/>
    <mergeCell ref="R5:R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00">
      <selection activeCell="A110" sqref="A110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0" t="s">
        <v>606</v>
      </c>
      <c r="B1" s="620"/>
      <c r="C1" s="620"/>
      <c r="D1" s="620"/>
      <c r="E1" s="620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23" t="str">
        <f>'справка №1-БАЛАНС'!E3</f>
        <v> </v>
      </c>
      <c r="C3" s="624"/>
      <c r="D3" s="526" t="s">
        <v>2</v>
      </c>
      <c r="E3" s="107" t="str">
        <f>'справка №1-БАЛАНС'!H3</f>
        <v> 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21" t="str">
        <f>'справка №1-БАЛАНС'!E5</f>
        <v> </v>
      </c>
      <c r="C4" s="622"/>
      <c r="D4" s="527" t="s">
        <v>3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607</v>
      </c>
      <c r="B5" s="496"/>
      <c r="C5" s="497"/>
      <c r="D5" s="107"/>
      <c r="E5" s="498" t="s">
        <v>608</v>
      </c>
    </row>
    <row r="6" spans="1:14" s="100" customFormat="1" ht="12">
      <c r="A6" s="389" t="s">
        <v>462</v>
      </c>
      <c r="B6" s="390" t="s">
        <v>7</v>
      </c>
      <c r="C6" s="391" t="s">
        <v>609</v>
      </c>
      <c r="D6" s="138" t="s">
        <v>610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611</v>
      </c>
      <c r="E7" s="124" t="s">
        <v>612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613</v>
      </c>
      <c r="B9" s="394" t="s">
        <v>614</v>
      </c>
      <c r="C9" s="108"/>
      <c r="D9" s="108"/>
      <c r="E9" s="120">
        <f>C9-D9</f>
        <v>0</v>
      </c>
      <c r="F9" s="106"/>
    </row>
    <row r="10" spans="1:6" ht="12">
      <c r="A10" s="393" t="s">
        <v>615</v>
      </c>
      <c r="B10" s="395"/>
      <c r="C10" s="104"/>
      <c r="D10" s="104"/>
      <c r="E10" s="120"/>
      <c r="F10" s="106"/>
    </row>
    <row r="11" spans="1:15" ht="12">
      <c r="A11" s="396" t="s">
        <v>616</v>
      </c>
      <c r="B11" s="397" t="s">
        <v>617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618</v>
      </c>
      <c r="B12" s="397" t="s">
        <v>619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620</v>
      </c>
      <c r="B13" s="397" t="s">
        <v>621</v>
      </c>
      <c r="C13" s="108"/>
      <c r="D13" s="108"/>
      <c r="E13" s="120">
        <f t="shared" si="0"/>
        <v>0</v>
      </c>
      <c r="F13" s="106"/>
    </row>
    <row r="14" spans="1:6" ht="12">
      <c r="A14" s="396" t="s">
        <v>622</v>
      </c>
      <c r="B14" s="397" t="s">
        <v>623</v>
      </c>
      <c r="C14" s="108"/>
      <c r="D14" s="108"/>
      <c r="E14" s="120">
        <f t="shared" si="0"/>
        <v>0</v>
      </c>
      <c r="F14" s="106"/>
    </row>
    <row r="15" spans="1:6" ht="12">
      <c r="A15" s="396" t="s">
        <v>624</v>
      </c>
      <c r="B15" s="397" t="s">
        <v>625</v>
      </c>
      <c r="C15" s="108"/>
      <c r="D15" s="108"/>
      <c r="E15" s="120">
        <f t="shared" si="0"/>
        <v>0</v>
      </c>
      <c r="F15" s="106"/>
    </row>
    <row r="16" spans="1:15" ht="12">
      <c r="A16" s="396" t="s">
        <v>626</v>
      </c>
      <c r="B16" s="397" t="s">
        <v>627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628</v>
      </c>
      <c r="B17" s="397" t="s">
        <v>629</v>
      </c>
      <c r="C17" s="108"/>
      <c r="D17" s="108"/>
      <c r="E17" s="120">
        <f t="shared" si="0"/>
        <v>0</v>
      </c>
      <c r="F17" s="106"/>
    </row>
    <row r="18" spans="1:6" ht="12">
      <c r="A18" s="396" t="s">
        <v>622</v>
      </c>
      <c r="B18" s="397" t="s">
        <v>630</v>
      </c>
      <c r="C18" s="108"/>
      <c r="D18" s="108"/>
      <c r="E18" s="120">
        <f t="shared" si="0"/>
        <v>0</v>
      </c>
      <c r="F18" s="106"/>
    </row>
    <row r="19" spans="1:15" ht="12">
      <c r="A19" s="398" t="s">
        <v>631</v>
      </c>
      <c r="B19" s="394" t="s">
        <v>632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633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634</v>
      </c>
      <c r="B21" s="394" t="s">
        <v>635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636</v>
      </c>
      <c r="B23" s="399"/>
      <c r="C23" s="119"/>
      <c r="D23" s="104"/>
      <c r="E23" s="120"/>
      <c r="F23" s="106"/>
    </row>
    <row r="24" spans="1:15" ht="12">
      <c r="A24" s="396" t="s">
        <v>637</v>
      </c>
      <c r="B24" s="397" t="s">
        <v>638</v>
      </c>
      <c r="C24" s="119">
        <f>SUM(C25:C27)</f>
        <v>98</v>
      </c>
      <c r="D24" s="119">
        <f>SUM(D25:D27)</f>
        <v>101</v>
      </c>
      <c r="E24" s="120">
        <f>SUM(E25:E27)</f>
        <v>-3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639</v>
      </c>
      <c r="B25" s="397" t="s">
        <v>640</v>
      </c>
      <c r="C25" s="108"/>
      <c r="D25" s="108"/>
      <c r="E25" s="120">
        <f t="shared" si="0"/>
        <v>0</v>
      </c>
      <c r="F25" s="106"/>
    </row>
    <row r="26" spans="1:6" ht="12">
      <c r="A26" s="396" t="s">
        <v>641</v>
      </c>
      <c r="B26" s="397" t="s">
        <v>642</v>
      </c>
      <c r="C26" s="108"/>
      <c r="D26" s="108"/>
      <c r="E26" s="120">
        <f t="shared" si="0"/>
        <v>0</v>
      </c>
      <c r="F26" s="106"/>
    </row>
    <row r="27" spans="1:6" ht="12">
      <c r="A27" s="396" t="s">
        <v>643</v>
      </c>
      <c r="B27" s="397" t="s">
        <v>644</v>
      </c>
      <c r="C27" s="108">
        <v>98</v>
      </c>
      <c r="D27" s="108">
        <v>101</v>
      </c>
      <c r="E27" s="120">
        <f t="shared" si="0"/>
        <v>-3</v>
      </c>
      <c r="F27" s="106"/>
    </row>
    <row r="28" spans="1:6" ht="12">
      <c r="A28" s="396" t="s">
        <v>645</v>
      </c>
      <c r="B28" s="397" t="s">
        <v>646</v>
      </c>
      <c r="C28" s="108"/>
      <c r="D28" s="108"/>
      <c r="E28" s="120">
        <f t="shared" si="0"/>
        <v>0</v>
      </c>
      <c r="F28" s="106"/>
    </row>
    <row r="29" spans="1:6" ht="12">
      <c r="A29" s="396" t="s">
        <v>647</v>
      </c>
      <c r="B29" s="397" t="s">
        <v>648</v>
      </c>
      <c r="C29" s="108"/>
      <c r="D29" s="108"/>
      <c r="E29" s="120">
        <f t="shared" si="0"/>
        <v>0</v>
      </c>
      <c r="F29" s="106"/>
    </row>
    <row r="30" spans="1:6" ht="12">
      <c r="A30" s="396" t="s">
        <v>649</v>
      </c>
      <c r="B30" s="397" t="s">
        <v>650</v>
      </c>
      <c r="C30" s="108"/>
      <c r="D30" s="108"/>
      <c r="E30" s="120">
        <f t="shared" si="0"/>
        <v>0</v>
      </c>
      <c r="F30" s="106"/>
    </row>
    <row r="31" spans="1:6" ht="12">
      <c r="A31" s="396" t="s">
        <v>651</v>
      </c>
      <c r="B31" s="397" t="s">
        <v>652</v>
      </c>
      <c r="C31" s="108"/>
      <c r="D31" s="108"/>
      <c r="E31" s="120">
        <f t="shared" si="0"/>
        <v>0</v>
      </c>
      <c r="F31" s="106"/>
    </row>
    <row r="32" spans="1:6" ht="12">
      <c r="A32" s="396" t="s">
        <v>653</v>
      </c>
      <c r="B32" s="397" t="s">
        <v>654</v>
      </c>
      <c r="C32" s="108"/>
      <c r="D32" s="108"/>
      <c r="E32" s="120">
        <f t="shared" si="0"/>
        <v>0</v>
      </c>
      <c r="F32" s="106"/>
    </row>
    <row r="33" spans="1:15" ht="12">
      <c r="A33" s="396" t="s">
        <v>655</v>
      </c>
      <c r="B33" s="397" t="s">
        <v>656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657</v>
      </c>
      <c r="B34" s="397" t="s">
        <v>658</v>
      </c>
      <c r="C34" s="108"/>
      <c r="D34" s="108"/>
      <c r="E34" s="120">
        <f t="shared" si="0"/>
        <v>0</v>
      </c>
      <c r="F34" s="106"/>
    </row>
    <row r="35" spans="1:6" ht="12">
      <c r="A35" s="396" t="s">
        <v>659</v>
      </c>
      <c r="B35" s="397" t="s">
        <v>660</v>
      </c>
      <c r="C35" s="108"/>
      <c r="D35" s="108"/>
      <c r="E35" s="120">
        <f t="shared" si="0"/>
        <v>0</v>
      </c>
      <c r="F35" s="106"/>
    </row>
    <row r="36" spans="1:6" ht="12">
      <c r="A36" s="396" t="s">
        <v>661</v>
      </c>
      <c r="B36" s="397" t="s">
        <v>662</v>
      </c>
      <c r="C36" s="108"/>
      <c r="D36" s="108"/>
      <c r="E36" s="120">
        <f t="shared" si="0"/>
        <v>0</v>
      </c>
      <c r="F36" s="106"/>
    </row>
    <row r="37" spans="1:6" ht="12">
      <c r="A37" s="396" t="s">
        <v>663</v>
      </c>
      <c r="B37" s="397" t="s">
        <v>664</v>
      </c>
      <c r="C37" s="108"/>
      <c r="D37" s="108"/>
      <c r="E37" s="120">
        <f t="shared" si="0"/>
        <v>0</v>
      </c>
      <c r="F37" s="106"/>
    </row>
    <row r="38" spans="1:15" ht="12">
      <c r="A38" s="396" t="s">
        <v>665</v>
      </c>
      <c r="B38" s="397" t="s">
        <v>666</v>
      </c>
      <c r="C38" s="119">
        <f>SUM(C39:C42)</f>
        <v>324</v>
      </c>
      <c r="D38" s="105">
        <f>SUM(D39:D42)</f>
        <v>311</v>
      </c>
      <c r="E38" s="121">
        <f>SUM(E39:E42)</f>
        <v>13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667</v>
      </c>
      <c r="B39" s="397" t="s">
        <v>668</v>
      </c>
      <c r="C39" s="108"/>
      <c r="D39" s="108"/>
      <c r="E39" s="120">
        <f t="shared" si="0"/>
        <v>0</v>
      </c>
      <c r="F39" s="106"/>
    </row>
    <row r="40" spans="1:6" ht="12">
      <c r="A40" s="396" t="s">
        <v>669</v>
      </c>
      <c r="B40" s="397" t="s">
        <v>670</v>
      </c>
      <c r="C40" s="108"/>
      <c r="D40" s="108"/>
      <c r="E40" s="120">
        <f t="shared" si="0"/>
        <v>0</v>
      </c>
      <c r="F40" s="106"/>
    </row>
    <row r="41" spans="1:6" ht="12">
      <c r="A41" s="396" t="s">
        <v>671</v>
      </c>
      <c r="B41" s="397" t="s">
        <v>672</v>
      </c>
      <c r="C41" s="108"/>
      <c r="D41" s="108"/>
      <c r="E41" s="120">
        <f t="shared" si="0"/>
        <v>0</v>
      </c>
      <c r="F41" s="106"/>
    </row>
    <row r="42" spans="1:6" ht="12">
      <c r="A42" s="396" t="s">
        <v>673</v>
      </c>
      <c r="B42" s="397" t="s">
        <v>674</v>
      </c>
      <c r="C42" s="108">
        <v>324</v>
      </c>
      <c r="D42" s="108">
        <v>311</v>
      </c>
      <c r="E42" s="120">
        <f t="shared" si="0"/>
        <v>13</v>
      </c>
      <c r="F42" s="106"/>
    </row>
    <row r="43" spans="1:15" ht="12">
      <c r="A43" s="398" t="s">
        <v>675</v>
      </c>
      <c r="B43" s="394" t="s">
        <v>676</v>
      </c>
      <c r="C43" s="104">
        <f>C24+C28+C29+C31+C30+C32+C33+C38</f>
        <v>422</v>
      </c>
      <c r="D43" s="104">
        <f>D24+D28+D29+D31+D30+D32+D33+D38</f>
        <v>412</v>
      </c>
      <c r="E43" s="118">
        <f>E24+E28+E29+E31+E30+E32+E33+E38</f>
        <v>10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677</v>
      </c>
      <c r="B44" s="395" t="s">
        <v>678</v>
      </c>
      <c r="C44" s="103">
        <f>C43+C21+C19+C9</f>
        <v>422</v>
      </c>
      <c r="D44" s="103">
        <f>D43+D21+D19+D9</f>
        <v>412</v>
      </c>
      <c r="E44" s="118">
        <f>E43+E21+E19+E9</f>
        <v>10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679</v>
      </c>
      <c r="B47" s="401"/>
      <c r="C47" s="403"/>
      <c r="D47" s="403"/>
      <c r="E47" s="403"/>
      <c r="F47" s="122" t="s">
        <v>274</v>
      </c>
    </row>
    <row r="48" spans="1:6" s="100" customFormat="1" ht="24">
      <c r="A48" s="389" t="s">
        <v>462</v>
      </c>
      <c r="B48" s="390" t="s">
        <v>7</v>
      </c>
      <c r="C48" s="404" t="s">
        <v>680</v>
      </c>
      <c r="D48" s="138" t="s">
        <v>681</v>
      </c>
      <c r="E48" s="138"/>
      <c r="F48" s="138" t="s">
        <v>682</v>
      </c>
    </row>
    <row r="49" spans="1:6" s="100" customFormat="1" ht="12">
      <c r="A49" s="389"/>
      <c r="B49" s="392"/>
      <c r="C49" s="404"/>
      <c r="D49" s="393" t="s">
        <v>611</v>
      </c>
      <c r="E49" s="393" t="s">
        <v>612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683</v>
      </c>
      <c r="B51" s="399"/>
      <c r="C51" s="103"/>
      <c r="D51" s="103"/>
      <c r="E51" s="103"/>
      <c r="F51" s="405"/>
    </row>
    <row r="52" spans="1:16" ht="24">
      <c r="A52" s="396" t="s">
        <v>684</v>
      </c>
      <c r="B52" s="397" t="s">
        <v>685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686</v>
      </c>
      <c r="B53" s="397" t="s">
        <v>687</v>
      </c>
      <c r="C53" s="108"/>
      <c r="D53" s="108"/>
      <c r="E53" s="119">
        <f>C53-D53</f>
        <v>0</v>
      </c>
      <c r="F53" s="108"/>
    </row>
    <row r="54" spans="1:6" ht="12">
      <c r="A54" s="396" t="s">
        <v>688</v>
      </c>
      <c r="B54" s="397" t="s">
        <v>689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673</v>
      </c>
      <c r="B55" s="397" t="s">
        <v>690</v>
      </c>
      <c r="C55" s="108"/>
      <c r="D55" s="108"/>
      <c r="E55" s="119">
        <f t="shared" si="1"/>
        <v>0</v>
      </c>
      <c r="F55" s="108"/>
    </row>
    <row r="56" spans="1:16" ht="24">
      <c r="A56" s="396" t="s">
        <v>691</v>
      </c>
      <c r="B56" s="397" t="s">
        <v>692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693</v>
      </c>
      <c r="B57" s="397" t="s">
        <v>694</v>
      </c>
      <c r="C57" s="108"/>
      <c r="D57" s="108"/>
      <c r="E57" s="119">
        <f t="shared" si="1"/>
        <v>0</v>
      </c>
      <c r="F57" s="108"/>
    </row>
    <row r="58" spans="1:6" ht="12">
      <c r="A58" s="406" t="s">
        <v>695</v>
      </c>
      <c r="B58" s="397" t="s">
        <v>696</v>
      </c>
      <c r="C58" s="109"/>
      <c r="D58" s="109"/>
      <c r="E58" s="119">
        <f t="shared" si="1"/>
        <v>0</v>
      </c>
      <c r="F58" s="109"/>
    </row>
    <row r="59" spans="1:6" ht="12">
      <c r="A59" s="406" t="s">
        <v>697</v>
      </c>
      <c r="B59" s="397" t="s">
        <v>698</v>
      </c>
      <c r="C59" s="108"/>
      <c r="D59" s="108"/>
      <c r="E59" s="119">
        <f t="shared" si="1"/>
        <v>0</v>
      </c>
      <c r="F59" s="108"/>
    </row>
    <row r="60" spans="1:6" ht="12">
      <c r="A60" s="406" t="s">
        <v>695</v>
      </c>
      <c r="B60" s="397" t="s">
        <v>699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700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701</v>
      </c>
      <c r="C62" s="108"/>
      <c r="D62" s="108"/>
      <c r="E62" s="119">
        <f t="shared" si="1"/>
        <v>0</v>
      </c>
      <c r="F62" s="110"/>
    </row>
    <row r="63" spans="1:6" ht="12">
      <c r="A63" s="396" t="s">
        <v>702</v>
      </c>
      <c r="B63" s="397" t="s">
        <v>703</v>
      </c>
      <c r="C63" s="108"/>
      <c r="D63" s="108"/>
      <c r="E63" s="119">
        <f t="shared" si="1"/>
        <v>0</v>
      </c>
      <c r="F63" s="110"/>
    </row>
    <row r="64" spans="1:6" ht="12">
      <c r="A64" s="396" t="s">
        <v>704</v>
      </c>
      <c r="B64" s="397" t="s">
        <v>705</v>
      </c>
      <c r="C64" s="108"/>
      <c r="D64" s="108"/>
      <c r="E64" s="119">
        <f t="shared" si="1"/>
        <v>0</v>
      </c>
      <c r="F64" s="110"/>
    </row>
    <row r="65" spans="1:6" ht="12">
      <c r="A65" s="396" t="s">
        <v>706</v>
      </c>
      <c r="B65" s="397" t="s">
        <v>707</v>
      </c>
      <c r="C65" s="109"/>
      <c r="D65" s="109"/>
      <c r="E65" s="119">
        <f t="shared" si="1"/>
        <v>0</v>
      </c>
      <c r="F65" s="111"/>
    </row>
    <row r="66" spans="1:16" ht="12">
      <c r="A66" s="398" t="s">
        <v>708</v>
      </c>
      <c r="B66" s="394" t="s">
        <v>709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710</v>
      </c>
      <c r="B67" s="395"/>
      <c r="C67" s="104"/>
      <c r="D67" s="104"/>
      <c r="E67" s="119"/>
      <c r="F67" s="112"/>
    </row>
    <row r="68" spans="1:6" ht="12">
      <c r="A68" s="396" t="s">
        <v>711</v>
      </c>
      <c r="B68" s="407" t="s">
        <v>712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713</v>
      </c>
      <c r="B70" s="399"/>
      <c r="C70" s="104"/>
      <c r="D70" s="104"/>
      <c r="E70" s="119"/>
      <c r="F70" s="112"/>
    </row>
    <row r="71" spans="1:16" ht="24">
      <c r="A71" s="396" t="s">
        <v>684</v>
      </c>
      <c r="B71" s="397" t="s">
        <v>714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715</v>
      </c>
      <c r="B72" s="397" t="s">
        <v>716</v>
      </c>
      <c r="C72" s="108"/>
      <c r="D72" s="108"/>
      <c r="E72" s="119">
        <f t="shared" si="1"/>
        <v>0</v>
      </c>
      <c r="F72" s="110"/>
    </row>
    <row r="73" spans="1:6" ht="12">
      <c r="A73" s="396" t="s">
        <v>717</v>
      </c>
      <c r="B73" s="397" t="s">
        <v>718</v>
      </c>
      <c r="C73" s="108"/>
      <c r="D73" s="108"/>
      <c r="E73" s="119">
        <f t="shared" si="1"/>
        <v>0</v>
      </c>
      <c r="F73" s="110"/>
    </row>
    <row r="74" spans="1:6" ht="12">
      <c r="A74" s="408" t="s">
        <v>719</v>
      </c>
      <c r="B74" s="397" t="s">
        <v>720</v>
      </c>
      <c r="C74" s="108"/>
      <c r="D74" s="108"/>
      <c r="E74" s="119">
        <f t="shared" si="1"/>
        <v>0</v>
      </c>
      <c r="F74" s="110"/>
    </row>
    <row r="75" spans="1:16" ht="24">
      <c r="A75" s="396" t="s">
        <v>691</v>
      </c>
      <c r="B75" s="397" t="s">
        <v>721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722</v>
      </c>
      <c r="B76" s="397" t="s">
        <v>723</v>
      </c>
      <c r="C76" s="108"/>
      <c r="D76" s="108"/>
      <c r="E76" s="119">
        <f t="shared" si="1"/>
        <v>0</v>
      </c>
      <c r="F76" s="108"/>
    </row>
    <row r="77" spans="1:6" ht="12">
      <c r="A77" s="396" t="s">
        <v>724</v>
      </c>
      <c r="B77" s="397" t="s">
        <v>725</v>
      </c>
      <c r="C77" s="109"/>
      <c r="D77" s="109"/>
      <c r="E77" s="119">
        <f t="shared" si="1"/>
        <v>0</v>
      </c>
      <c r="F77" s="109"/>
    </row>
    <row r="78" spans="1:6" ht="12">
      <c r="A78" s="396" t="s">
        <v>726</v>
      </c>
      <c r="B78" s="397" t="s">
        <v>727</v>
      </c>
      <c r="C78" s="108"/>
      <c r="D78" s="108"/>
      <c r="E78" s="119">
        <f t="shared" si="1"/>
        <v>0</v>
      </c>
      <c r="F78" s="108"/>
    </row>
    <row r="79" spans="1:6" ht="12">
      <c r="A79" s="396" t="s">
        <v>695</v>
      </c>
      <c r="B79" s="397" t="s">
        <v>728</v>
      </c>
      <c r="C79" s="109"/>
      <c r="D79" s="109"/>
      <c r="E79" s="119">
        <f t="shared" si="1"/>
        <v>0</v>
      </c>
      <c r="F79" s="109"/>
    </row>
    <row r="80" spans="1:16" ht="12">
      <c r="A80" s="396" t="s">
        <v>729</v>
      </c>
      <c r="B80" s="397" t="s">
        <v>730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731</v>
      </c>
      <c r="B81" s="397" t="s">
        <v>732</v>
      </c>
      <c r="C81" s="108"/>
      <c r="D81" s="108"/>
      <c r="E81" s="119">
        <f t="shared" si="1"/>
        <v>0</v>
      </c>
      <c r="F81" s="108"/>
    </row>
    <row r="82" spans="1:6" ht="12">
      <c r="A82" s="396" t="s">
        <v>733</v>
      </c>
      <c r="B82" s="397" t="s">
        <v>734</v>
      </c>
      <c r="C82" s="108"/>
      <c r="D82" s="108"/>
      <c r="E82" s="119">
        <f t="shared" si="1"/>
        <v>0</v>
      </c>
      <c r="F82" s="108"/>
    </row>
    <row r="83" spans="1:6" ht="24">
      <c r="A83" s="396" t="s">
        <v>735</v>
      </c>
      <c r="B83" s="397" t="s">
        <v>736</v>
      </c>
      <c r="C83" s="108"/>
      <c r="D83" s="108"/>
      <c r="E83" s="119">
        <f t="shared" si="1"/>
        <v>0</v>
      </c>
      <c r="F83" s="108"/>
    </row>
    <row r="84" spans="1:6" ht="12">
      <c r="A84" s="396" t="s">
        <v>737</v>
      </c>
      <c r="B84" s="397" t="s">
        <v>738</v>
      </c>
      <c r="C84" s="108"/>
      <c r="D84" s="108"/>
      <c r="E84" s="119">
        <f t="shared" si="1"/>
        <v>0</v>
      </c>
      <c r="F84" s="108"/>
    </row>
    <row r="85" spans="1:16" ht="12">
      <c r="A85" s="396" t="s">
        <v>739</v>
      </c>
      <c r="B85" s="397" t="s">
        <v>740</v>
      </c>
      <c r="C85" s="104">
        <f>SUM(C86:C90)+C94</f>
        <v>36</v>
      </c>
      <c r="D85" s="104">
        <f>SUM(D86:D90)+D94</f>
        <v>34</v>
      </c>
      <c r="E85" s="104">
        <f>SUM(E86:E90)+E94</f>
        <v>2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741</v>
      </c>
      <c r="B86" s="397" t="s">
        <v>742</v>
      </c>
      <c r="C86" s="108"/>
      <c r="D86" s="108"/>
      <c r="E86" s="119">
        <f t="shared" si="1"/>
        <v>0</v>
      </c>
      <c r="F86" s="108"/>
    </row>
    <row r="87" spans="1:6" ht="12">
      <c r="A87" s="396" t="s">
        <v>743</v>
      </c>
      <c r="B87" s="397" t="s">
        <v>744</v>
      </c>
      <c r="C87" s="108">
        <v>4</v>
      </c>
      <c r="D87" s="108">
        <v>4</v>
      </c>
      <c r="E87" s="119">
        <f t="shared" si="1"/>
        <v>0</v>
      </c>
      <c r="F87" s="108"/>
    </row>
    <row r="88" spans="1:6" ht="12">
      <c r="A88" s="396" t="s">
        <v>745</v>
      </c>
      <c r="B88" s="397" t="s">
        <v>746</v>
      </c>
      <c r="C88" s="108"/>
      <c r="D88" s="108"/>
      <c r="E88" s="119">
        <f t="shared" si="1"/>
        <v>0</v>
      </c>
      <c r="F88" s="108"/>
    </row>
    <row r="89" spans="1:6" ht="12">
      <c r="A89" s="396" t="s">
        <v>747</v>
      </c>
      <c r="B89" s="397" t="s">
        <v>748</v>
      </c>
      <c r="C89" s="108">
        <v>23</v>
      </c>
      <c r="D89" s="108">
        <v>21</v>
      </c>
      <c r="E89" s="119">
        <f t="shared" si="1"/>
        <v>2</v>
      </c>
      <c r="F89" s="108"/>
    </row>
    <row r="90" spans="1:16" ht="12">
      <c r="A90" s="396" t="s">
        <v>749</v>
      </c>
      <c r="B90" s="397" t="s">
        <v>750</v>
      </c>
      <c r="C90" s="103">
        <f>SUM(C91:C93)</f>
        <v>6</v>
      </c>
      <c r="D90" s="103">
        <f>SUM(D91:D93)</f>
        <v>6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751</v>
      </c>
      <c r="B91" s="397" t="s">
        <v>752</v>
      </c>
      <c r="C91" s="108"/>
      <c r="D91" s="108"/>
      <c r="E91" s="119">
        <f t="shared" si="1"/>
        <v>0</v>
      </c>
      <c r="F91" s="108"/>
    </row>
    <row r="92" spans="1:6" ht="12">
      <c r="A92" s="396" t="s">
        <v>659</v>
      </c>
      <c r="B92" s="397" t="s">
        <v>753</v>
      </c>
      <c r="C92" s="108"/>
      <c r="D92" s="108"/>
      <c r="E92" s="119">
        <f t="shared" si="1"/>
        <v>0</v>
      </c>
      <c r="F92" s="108"/>
    </row>
    <row r="93" spans="1:6" ht="12">
      <c r="A93" s="396" t="s">
        <v>663</v>
      </c>
      <c r="B93" s="397" t="s">
        <v>754</v>
      </c>
      <c r="C93" s="108">
        <v>6</v>
      </c>
      <c r="D93" s="108">
        <v>6</v>
      </c>
      <c r="E93" s="119">
        <f t="shared" si="1"/>
        <v>0</v>
      </c>
      <c r="F93" s="108"/>
    </row>
    <row r="94" spans="1:6" ht="12">
      <c r="A94" s="396" t="s">
        <v>755</v>
      </c>
      <c r="B94" s="397" t="s">
        <v>756</v>
      </c>
      <c r="C94" s="108">
        <v>3</v>
      </c>
      <c r="D94" s="108">
        <v>3</v>
      </c>
      <c r="E94" s="119">
        <f t="shared" si="1"/>
        <v>0</v>
      </c>
      <c r="F94" s="108"/>
    </row>
    <row r="95" spans="1:6" ht="12">
      <c r="A95" s="396" t="s">
        <v>757</v>
      </c>
      <c r="B95" s="397" t="s">
        <v>758</v>
      </c>
      <c r="C95" s="108">
        <v>0</v>
      </c>
      <c r="D95" s="108">
        <v>0</v>
      </c>
      <c r="E95" s="119">
        <f t="shared" si="1"/>
        <v>0</v>
      </c>
      <c r="F95" s="110"/>
    </row>
    <row r="96" spans="1:16" ht="12">
      <c r="A96" s="398" t="s">
        <v>759</v>
      </c>
      <c r="B96" s="407" t="s">
        <v>760</v>
      </c>
      <c r="C96" s="104">
        <f>C85+C80+C75+C71+C95</f>
        <v>36</v>
      </c>
      <c r="D96" s="104">
        <f>D85+D80+D75+D71+D95</f>
        <v>34</v>
      </c>
      <c r="E96" s="104">
        <f>E85+E80+E75+E71+E95</f>
        <v>2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761</v>
      </c>
      <c r="B97" s="395" t="s">
        <v>762</v>
      </c>
      <c r="C97" s="104">
        <f>C96+C68+C66</f>
        <v>36</v>
      </c>
      <c r="D97" s="104">
        <f>D96+D68+D66</f>
        <v>34</v>
      </c>
      <c r="E97" s="104">
        <f>E96+E68+E66</f>
        <v>2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763</v>
      </c>
      <c r="B99" s="410"/>
      <c r="C99" s="113"/>
      <c r="D99" s="113"/>
      <c r="E99" s="113"/>
      <c r="F99" s="411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462</v>
      </c>
      <c r="B100" s="395" t="s">
        <v>463</v>
      </c>
      <c r="C100" s="115" t="s">
        <v>764</v>
      </c>
      <c r="D100" s="115" t="s">
        <v>765</v>
      </c>
      <c r="E100" s="115" t="s">
        <v>766</v>
      </c>
      <c r="F100" s="115" t="s">
        <v>767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768</v>
      </c>
      <c r="B102" s="397" t="s">
        <v>769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770</v>
      </c>
      <c r="B103" s="397" t="s">
        <v>771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772</v>
      </c>
      <c r="B104" s="397" t="s">
        <v>773</v>
      </c>
      <c r="C104" s="108">
        <v>2</v>
      </c>
      <c r="D104" s="108">
        <v>0</v>
      </c>
      <c r="E104" s="108"/>
      <c r="F104" s="125">
        <f>C104+D104-E104</f>
        <v>2</v>
      </c>
    </row>
    <row r="105" spans="1:16" ht="12">
      <c r="A105" s="412" t="s">
        <v>774</v>
      </c>
      <c r="B105" s="395" t="s">
        <v>775</v>
      </c>
      <c r="C105" s="103">
        <f>SUM(C102:C104)</f>
        <v>2</v>
      </c>
      <c r="D105" s="103">
        <f>SUM(D102:D104)</f>
        <v>0</v>
      </c>
      <c r="E105" s="103">
        <f>SUM(E102:E104)</f>
        <v>0</v>
      </c>
      <c r="F105" s="103">
        <f>SUM(F102:F104)</f>
        <v>2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776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9" t="s">
        <v>777</v>
      </c>
      <c r="B107" s="619"/>
      <c r="C107" s="619"/>
      <c r="D107" s="619"/>
      <c r="E107" s="619"/>
      <c r="F107" s="619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8" t="s">
        <v>875</v>
      </c>
      <c r="B109" s="618"/>
      <c r="C109" s="618" t="s">
        <v>871</v>
      </c>
      <c r="D109" s="618"/>
      <c r="E109" s="618"/>
      <c r="F109" s="618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7" t="s">
        <v>864</v>
      </c>
      <c r="D111" s="617"/>
      <c r="E111" s="617"/>
      <c r="F111" s="617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9">
      <selection activeCell="A32" sqref="A32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779</v>
      </c>
      <c r="F2" s="418"/>
      <c r="G2" s="418"/>
      <c r="H2" s="416"/>
      <c r="I2" s="416"/>
    </row>
    <row r="3" spans="1:9" ht="12">
      <c r="A3" s="416"/>
      <c r="B3" s="417"/>
      <c r="C3" s="419" t="s">
        <v>780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5" t="str">
        <f>'справка №1-БАЛАНС'!E3</f>
        <v> </v>
      </c>
      <c r="C4" s="625"/>
      <c r="D4" s="625"/>
      <c r="E4" s="625"/>
      <c r="F4" s="625"/>
      <c r="G4" s="631" t="s">
        <v>2</v>
      </c>
      <c r="H4" s="631"/>
      <c r="I4" s="500" t="str">
        <f>'справка №1-БАЛАНС'!H3</f>
        <v> </v>
      </c>
    </row>
    <row r="5" spans="1:9" ht="15">
      <c r="A5" s="501" t="s">
        <v>4</v>
      </c>
      <c r="B5" s="626" t="str">
        <f>'справка №1-БАЛАНС'!E5</f>
        <v> </v>
      </c>
      <c r="C5" s="626"/>
      <c r="D5" s="626"/>
      <c r="E5" s="626"/>
      <c r="F5" s="626"/>
      <c r="G5" s="629" t="s">
        <v>3</v>
      </c>
      <c r="H5" s="630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781</v>
      </c>
    </row>
    <row r="7" spans="1:9" s="520" customFormat="1" ht="12">
      <c r="A7" s="140" t="s">
        <v>462</v>
      </c>
      <c r="B7" s="79"/>
      <c r="C7" s="140" t="s">
        <v>782</v>
      </c>
      <c r="D7" s="141"/>
      <c r="E7" s="142"/>
      <c r="F7" s="143" t="s">
        <v>783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784</v>
      </c>
      <c r="D8" s="82" t="s">
        <v>785</v>
      </c>
      <c r="E8" s="82" t="s">
        <v>786</v>
      </c>
      <c r="F8" s="142" t="s">
        <v>787</v>
      </c>
      <c r="G8" s="144" t="s">
        <v>788</v>
      </c>
      <c r="H8" s="144"/>
      <c r="I8" s="144" t="s">
        <v>789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790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791</v>
      </c>
      <c r="B12" s="90" t="s">
        <v>792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793</v>
      </c>
      <c r="B13" s="90" t="s">
        <v>794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593</v>
      </c>
      <c r="B14" s="90" t="s">
        <v>795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796</v>
      </c>
      <c r="B15" s="90" t="s">
        <v>797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798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562</v>
      </c>
      <c r="B17" s="92" t="s">
        <v>799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800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791</v>
      </c>
      <c r="B19" s="90" t="s">
        <v>801</v>
      </c>
      <c r="C19" s="98">
        <v>21</v>
      </c>
      <c r="D19" s="98"/>
      <c r="E19" s="98"/>
      <c r="F19" s="98">
        <v>4</v>
      </c>
      <c r="G19" s="98"/>
      <c r="H19" s="98"/>
      <c r="I19" s="434">
        <f t="shared" si="0"/>
        <v>4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802</v>
      </c>
      <c r="B20" s="90" t="s">
        <v>803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804</v>
      </c>
      <c r="B21" s="90" t="s">
        <v>805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806</v>
      </c>
      <c r="B22" s="90" t="s">
        <v>807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808</v>
      </c>
      <c r="B23" s="90" t="s">
        <v>809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810</v>
      </c>
      <c r="B24" s="90" t="s">
        <v>811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812</v>
      </c>
      <c r="B25" s="95" t="s">
        <v>813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579</v>
      </c>
      <c r="B26" s="92" t="s">
        <v>814</v>
      </c>
      <c r="C26" s="85">
        <f aca="true" t="shared" si="2" ref="C26:H26">SUM(C19:C25)</f>
        <v>21</v>
      </c>
      <c r="D26" s="85">
        <f t="shared" si="2"/>
        <v>0</v>
      </c>
      <c r="E26" s="85">
        <f t="shared" si="2"/>
        <v>0</v>
      </c>
      <c r="F26" s="85">
        <f t="shared" si="2"/>
        <v>4</v>
      </c>
      <c r="G26" s="85">
        <f t="shared" si="2"/>
        <v>0</v>
      </c>
      <c r="H26" s="85">
        <f t="shared" si="2"/>
        <v>0</v>
      </c>
      <c r="I26" s="434">
        <f t="shared" si="0"/>
        <v>4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815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879</v>
      </c>
      <c r="B30" s="628"/>
      <c r="C30" s="628"/>
      <c r="D30" s="459" t="s">
        <v>871</v>
      </c>
      <c r="E30" s="627"/>
      <c r="F30" s="627"/>
      <c r="G30" s="627"/>
      <c r="H30" s="420" t="s">
        <v>864</v>
      </c>
      <c r="I30" s="627"/>
      <c r="J30" s="627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PageLayoutView="0" workbookViewId="0" topLeftCell="A127">
      <selection activeCell="A153" sqref="A153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816</v>
      </c>
      <c r="B2" s="145"/>
      <c r="C2" s="145"/>
      <c r="D2" s="145"/>
      <c r="E2" s="145"/>
      <c r="F2" s="145"/>
    </row>
    <row r="3" spans="1:6" ht="12.75" customHeight="1">
      <c r="A3" s="145" t="s">
        <v>817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32" t="str">
        <f>'справка №1-БАЛАНС'!E3</f>
        <v> </v>
      </c>
      <c r="C5" s="632"/>
      <c r="D5" s="632"/>
      <c r="E5" s="570" t="s">
        <v>2</v>
      </c>
      <c r="F5" s="451" t="str">
        <f>'справка №1-БАЛАНС'!H3</f>
        <v> </v>
      </c>
    </row>
    <row r="6" spans="1:13" ht="15" customHeight="1">
      <c r="A6" s="27" t="s">
        <v>818</v>
      </c>
      <c r="B6" s="633" t="str">
        <f>'справка №1-БАЛАНС'!E5</f>
        <v> </v>
      </c>
      <c r="C6" s="633"/>
      <c r="D6" s="510"/>
      <c r="E6" s="569" t="s">
        <v>3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819</v>
      </c>
      <c r="B8" s="32" t="s">
        <v>7</v>
      </c>
      <c r="C8" s="33" t="s">
        <v>820</v>
      </c>
      <c r="D8" s="33" t="s">
        <v>821</v>
      </c>
      <c r="E8" s="33" t="s">
        <v>822</v>
      </c>
      <c r="F8" s="33" t="s">
        <v>823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824</v>
      </c>
      <c r="B10" s="35"/>
      <c r="C10" s="429"/>
      <c r="D10" s="429"/>
      <c r="E10" s="429"/>
      <c r="F10" s="429"/>
    </row>
    <row r="11" spans="1:6" ht="18" customHeight="1">
      <c r="A11" s="36" t="s">
        <v>825</v>
      </c>
      <c r="B11" s="37"/>
      <c r="C11" s="429"/>
      <c r="D11" s="429"/>
      <c r="E11" s="429"/>
      <c r="F11" s="429"/>
    </row>
    <row r="12" spans="1:6" ht="14.25" customHeight="1">
      <c r="A12" s="36" t="s">
        <v>858</v>
      </c>
      <c r="B12" s="37"/>
      <c r="C12" s="441">
        <v>0</v>
      </c>
      <c r="D12" s="441">
        <v>0</v>
      </c>
      <c r="E12" s="441"/>
      <c r="F12" s="443">
        <f>C12-E12</f>
        <v>0</v>
      </c>
    </row>
    <row r="13" spans="1:6" ht="12.75">
      <c r="A13" s="36" t="s">
        <v>859</v>
      </c>
      <c r="B13" s="37"/>
      <c r="C13" s="441">
        <v>0</v>
      </c>
      <c r="D13" s="441">
        <v>0</v>
      </c>
      <c r="E13" s="441"/>
      <c r="F13" s="443">
        <f aca="true" t="shared" si="0" ref="F13:F26">C13-E13</f>
        <v>0</v>
      </c>
    </row>
    <row r="14" spans="1:6" ht="12.75">
      <c r="A14" s="36" t="s">
        <v>547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550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562</v>
      </c>
      <c r="B27" s="39" t="s">
        <v>828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829</v>
      </c>
      <c r="B28" s="40"/>
      <c r="C28" s="429"/>
      <c r="D28" s="429"/>
      <c r="E28" s="429"/>
      <c r="F28" s="442"/>
    </row>
    <row r="29" spans="1:6" ht="12.75">
      <c r="A29" s="36" t="s">
        <v>541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544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547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550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579</v>
      </c>
      <c r="B44" s="39" t="s">
        <v>830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831</v>
      </c>
      <c r="B45" s="40"/>
      <c r="C45" s="429"/>
      <c r="D45" s="429"/>
      <c r="E45" s="429"/>
      <c r="F45" s="442"/>
    </row>
    <row r="46" spans="1:6" ht="12.75">
      <c r="A46" s="36" t="s">
        <v>860</v>
      </c>
      <c r="B46" s="40"/>
      <c r="C46" s="441">
        <v>0</v>
      </c>
      <c r="D46" s="441">
        <v>0</v>
      </c>
      <c r="E46" s="441"/>
      <c r="F46" s="443">
        <f>C46-E46</f>
        <v>0</v>
      </c>
    </row>
    <row r="47" spans="1:6" ht="12.75">
      <c r="A47" s="36" t="s">
        <v>861</v>
      </c>
      <c r="B47" s="40"/>
      <c r="C47" s="441">
        <v>4</v>
      </c>
      <c r="D47" s="441">
        <v>26</v>
      </c>
      <c r="E47" s="441"/>
      <c r="F47" s="443">
        <f aca="true" t="shared" si="2" ref="F47:F60">C47-E47</f>
        <v>4</v>
      </c>
    </row>
    <row r="48" spans="1:6" ht="12.75">
      <c r="A48" s="36" t="s">
        <v>547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550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598</v>
      </c>
      <c r="B61" s="39" t="s">
        <v>832</v>
      </c>
      <c r="C61" s="429">
        <f>SUM(C46:C60)</f>
        <v>4</v>
      </c>
      <c r="D61" s="429"/>
      <c r="E61" s="429">
        <f>SUM(E46:E60)</f>
        <v>0</v>
      </c>
      <c r="F61" s="442">
        <f>SUM(F46:F60)</f>
        <v>4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833</v>
      </c>
      <c r="B62" s="40"/>
      <c r="C62" s="429"/>
      <c r="D62" s="429"/>
      <c r="E62" s="429"/>
      <c r="F62" s="442"/>
    </row>
    <row r="63" spans="1:6" ht="12.75">
      <c r="A63" s="36" t="s">
        <v>541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544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547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550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834</v>
      </c>
      <c r="B78" s="39" t="s">
        <v>835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836</v>
      </c>
      <c r="B79" s="39" t="s">
        <v>837</v>
      </c>
      <c r="C79" s="429">
        <f>C78+C61+C44+C27</f>
        <v>4</v>
      </c>
      <c r="D79" s="429"/>
      <c r="E79" s="429">
        <f>E78+E61+E44+E27</f>
        <v>0</v>
      </c>
      <c r="F79" s="442">
        <f>F78+F61+F44+F27</f>
        <v>4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838</v>
      </c>
      <c r="B80" s="39"/>
      <c r="C80" s="429"/>
      <c r="D80" s="429"/>
      <c r="E80" s="429"/>
      <c r="F80" s="442"/>
    </row>
    <row r="81" spans="1:6" ht="14.25" customHeight="1">
      <c r="A81" s="36" t="s">
        <v>825</v>
      </c>
      <c r="B81" s="40"/>
      <c r="C81" s="429"/>
      <c r="D81" s="429"/>
      <c r="E81" s="429"/>
      <c r="F81" s="442"/>
    </row>
    <row r="82" spans="1:6" ht="12.75">
      <c r="A82" s="36" t="s">
        <v>826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827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547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550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562</v>
      </c>
      <c r="B97" s="39" t="s">
        <v>839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829</v>
      </c>
      <c r="B98" s="40"/>
      <c r="C98" s="429"/>
      <c r="D98" s="429"/>
      <c r="E98" s="429"/>
      <c r="F98" s="442"/>
    </row>
    <row r="99" spans="1:6" ht="12.75">
      <c r="A99" s="36" t="s">
        <v>541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544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547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550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579</v>
      </c>
      <c r="B114" s="39" t="s">
        <v>840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831</v>
      </c>
      <c r="B115" s="40"/>
      <c r="C115" s="429"/>
      <c r="D115" s="429"/>
      <c r="E115" s="429"/>
      <c r="F115" s="442"/>
    </row>
    <row r="116" spans="1:6" ht="12.75">
      <c r="A116" s="36" t="s">
        <v>541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544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547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550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598</v>
      </c>
      <c r="B131" s="39" t="s">
        <v>841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833</v>
      </c>
      <c r="B132" s="40"/>
      <c r="C132" s="429"/>
      <c r="D132" s="429"/>
      <c r="E132" s="429"/>
      <c r="F132" s="442"/>
    </row>
    <row r="133" spans="1:6" ht="12.75">
      <c r="A133" s="36" t="s">
        <v>541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544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547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550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834</v>
      </c>
      <c r="B148" s="39" t="s">
        <v>842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843</v>
      </c>
      <c r="B149" s="39" t="s">
        <v>844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880</v>
      </c>
      <c r="B151" s="453"/>
      <c r="C151" s="634" t="s">
        <v>872</v>
      </c>
      <c r="D151" s="634"/>
      <c r="E151" s="634"/>
      <c r="F151" s="634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4" t="s">
        <v>862</v>
      </c>
      <c r="D153" s="634"/>
      <c r="E153" s="634"/>
      <c r="F153" s="634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Tanja</cp:lastModifiedBy>
  <cp:lastPrinted>2013-01-24T10:39:18Z</cp:lastPrinted>
  <dcterms:created xsi:type="dcterms:W3CDTF">2000-06-29T12:02:40Z</dcterms:created>
  <dcterms:modified xsi:type="dcterms:W3CDTF">2014-08-02T08:17:06Z</dcterms:modified>
  <cp:category/>
  <cp:version/>
  <cp:contentType/>
  <cp:contentStatus/>
</cp:coreProperties>
</file>