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<sst xmlns="http://schemas.openxmlformats.org/spreadsheetml/2006/main" count="234" uniqueCount="197">
  <si>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</si>
  <si>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</si>
  <si>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</si>
  <si>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</si>
  <si>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</si>
  <si>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</si>
  <si>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</si>
  <si>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</si>
  <si>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</si>
  <si>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</si>
  <si>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</si>
  <si>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</si>
  <si>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</si>
  <si>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</si>
  <si>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</si>
  <si>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</si>
  <si>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</si>
  <si>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</si>
  <si>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</si>
  <si>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</si>
  <si>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</si>
  <si>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</si>
  <si>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</si>
  <si>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</si>
  <si>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</si>
  <si>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</si>
  <si>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</si>
  <si>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</si>
  <si>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</si>
  <si>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</si>
  <si>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</si>
  <si>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</si>
  <si>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</si>
  <si>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</si>
  <si>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</si>
  <si>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</si>
  <si>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</si>
  <si>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</si>
  <si>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</si>
  <si>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</si>
  <si>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</si>
  <si>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</si>
  <si>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</si>
  <si>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</si>
  <si>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</si>
  <si>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</si>
  <si>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</si>
  <si>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</si>
  <si>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</si>
  <si>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</si>
  <si>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</si>
  <si>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</si>
  <si>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</si>
  <si>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</si>
  <si>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</si>
  <si>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</si>
  <si>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</si>
  <si>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</si>
  <si>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</si>
  <si>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</si>
  <si>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</si>
  <si>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</si>
  <si>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</si>
  <si>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</si>
  <si>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</si>
  <si>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</si>
  <si>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</si>
  <si>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</si>
  <si>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</si>
  <si>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</si>
  <si>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</si>
  <si>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</si>
  <si>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</si>
  <si>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</si>
  <si>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</si>
  <si>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</si>
  <si>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</si>
  <si>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</si>
  <si>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</si>
  <si>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</si>
  <si>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</si>
  <si>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</si>
  <si>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</si>
  <si>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</si>
  <si>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</si>
  <si>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</si>
  <si>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</si>
  <si>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</si>
  <si>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</si>
  <si>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</si>
  <si>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</si>
  <si>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</si>
  <si>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</si>
  <si>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</si>
  <si>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</si>
  <si>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</si>
  <si>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</si>
  <si>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</si>
  <si>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</si>
  <si>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</si>
  <si>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</si>
  <si>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</si>
  <si>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</si>
  <si>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</si>
  <si>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</si>
  <si>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</si>
  <si>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</si>
  <si>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</si>
  <si>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</si>
  <si>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</si>
  <si>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</si>
  <si>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</si>
  <si>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</si>
  <si>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</si>
  <si>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</si>
  <si>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</si>
  <si>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</si>
  <si>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</si>
  <si>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</si>
  <si>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</si>
  <si>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</si>
  <si>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</si>
  <si>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</si>
  <si>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</si>
  <si>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</si>
  <si>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</si>
  <si>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</si>
  <si>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</si>
  <si>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</si>
  <si>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</si>
  <si>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</si>
  <si>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</si>
  <si>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</si>
  <si>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</si>
  <si>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</si>
  <si>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</si>
  <si>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</si>
  <si>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</si>
  <si>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</si>
  <si>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</si>
  <si>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</si>
  <si>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</si>
  <si>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</si>
  <si>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</si>
  <si>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</si>
  <si>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</si>
  <si>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</si>
  <si>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</si>
  <si>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</si>
  <si>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</si>
  <si>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</si>
  <si>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</si>
  <si>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</si>
  <si>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</si>
  <si>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</si>
  <si>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</si>
  <si>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</si>
  <si>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</si>
  <si>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</si>
  <si>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</si>
  <si>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</si>
  <si>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</si>
  <si>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</si>
  <si>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</si>
  <si>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</si>
  <si>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</si>
  <si>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</si>
  <si>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</si>
  <si>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</si>
  <si>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</si>
  <si>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</si>
  <si>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</si>
  <si>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</si>
  <si>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</si>
  <si>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</si>
  <si>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</si>
  <si>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</si>
  <si>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</si>
  <si>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</si>
  <si>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</si>
  <si>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</si>
  <si>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</si>
  <si>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</si>
  <si>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</si>
  <si>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</si>
  <si>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</si>
  <si>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</si>
  <si>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</si>
  <si>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</si>
  <si>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</si>
  <si>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Наименование на КИС:ИД КАПМАН КАПИТАЛ АД</t>
  </si>
  <si>
    <t>Наименование на КИС: ИД КАПМАН КАПИТАЛ АД</t>
  </si>
  <si>
    <t>Отчетен период:31.12.2008г.</t>
  </si>
  <si>
    <t>Дата:30.01.2009г.</t>
  </si>
  <si>
    <t>Дата: 30.01.2009г.</t>
  </si>
  <si>
    <t>Отчетен период:31.12.2008г-</t>
  </si>
  <si>
    <t xml:space="preserve">Дата:30.01.2009г.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</si>
</sst>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Alignment="1" applyProtection="1">
      <alignment vertical="top"/>
      <protection locked="0"/>
    </xf>
    <xf numFmtId="0" fontId="9" fillId="0" borderId="0" xfId="21" applyFont="1" applyFill="1" applyAlignment="1" applyProtection="1">
      <alignment vertical="top" wrapText="1"/>
      <protection locked="0"/>
    </xf>
    <xf numFmtId="0" fontId="8" fillId="0" borderId="0" xfId="21" applyFont="1" applyFill="1" applyBorder="1" applyAlignment="1" applyProtection="1">
      <alignment vertical="top" wrapText="1"/>
      <protection locked="0"/>
    </xf>
    <xf numFmtId="0" fontId="8" fillId="0" borderId="0" xfId="22" applyFont="1" applyFill="1" applyBorder="1" applyAlignment="1" applyProtection="1">
      <alignment horizontal="right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9" fillId="0" borderId="0" xfId="23" applyFont="1" applyBorder="1" applyAlignment="1" applyProtection="1">
      <alignment horizontal="centerContinuous"/>
      <protection locked="0"/>
    </xf>
    <xf numFmtId="0" fontId="9" fillId="0" borderId="0" xfId="21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left"/>
      <protection locked="0"/>
    </xf>
    <xf numFmtId="0" fontId="8" fillId="0" borderId="0" xfId="24" applyFont="1" applyFill="1" applyBorder="1" applyAlignment="1" applyProtection="1">
      <alignment horizontal="left"/>
      <protection locked="0"/>
    </xf>
    <xf numFmtId="49" fontId="9" fillId="0" borderId="0" xfId="24" applyNumberFormat="1" applyFont="1" applyFill="1" applyBorder="1" applyAlignment="1" applyProtection="1">
      <alignment horizontal="left"/>
      <protection locked="0"/>
    </xf>
    <xf numFmtId="0" fontId="9" fillId="0" borderId="0" xfId="24" applyFont="1" applyFill="1" applyBorder="1" applyAlignment="1" applyProtection="1">
      <alignment/>
      <protection locked="0"/>
    </xf>
    <xf numFmtId="0" fontId="5" fillId="0" borderId="1" xfId="24" applyFont="1" applyFill="1" applyBorder="1" applyAlignment="1">
      <alignment horizontal="center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4" fillId="0" borderId="1" xfId="24" applyFont="1" applyFill="1" applyBorder="1" applyAlignment="1">
      <alignment horizontal="left" vertical="justify" wrapText="1"/>
      <protection/>
    </xf>
    <xf numFmtId="0" fontId="5" fillId="2" borderId="1" xfId="24" applyFont="1" applyFill="1" applyBorder="1" applyAlignment="1">
      <alignment horizontal="left" vertical="justify" wrapText="1"/>
      <protection/>
    </xf>
    <xf numFmtId="3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 locked="0"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0" fontId="5" fillId="0" borderId="3" xfId="24" applyFont="1" applyFill="1" applyBorder="1" applyAlignment="1">
      <alignment horizontal="center" vertical="center" wrapText="1"/>
      <protection/>
    </xf>
    <xf numFmtId="0" fontId="5" fillId="0" borderId="4" xfId="2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9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5" xfId="24" applyFont="1" applyFill="1" applyBorder="1" applyAlignment="1">
      <alignment horizontal="center" vertical="center" wrapText="1"/>
      <protection/>
    </xf>
    <xf numFmtId="0" fontId="5" fillId="0" borderId="6" xfId="24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7" xfId="24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5" fillId="0" borderId="5" xfId="24" applyFont="1" applyFill="1" applyBorder="1" applyAlignment="1">
      <alignment horizontal="center" vertical="justify" wrapText="1"/>
      <protection/>
    </xf>
    <xf numFmtId="0" fontId="5" fillId="0" borderId="6" xfId="24" applyFont="1" applyFill="1" applyBorder="1" applyAlignment="1">
      <alignment horizontal="center" vertical="justify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6">
      <selection activeCell="B20" sqref="B20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7" t="s">
        <v>162</v>
      </c>
      <c r="F1" s="127"/>
    </row>
    <row r="2" spans="1:6" ht="12">
      <c r="A2" s="71"/>
      <c r="B2" s="72"/>
      <c r="C2" s="129" t="s">
        <v>0</v>
      </c>
      <c r="D2" s="129"/>
      <c r="E2" s="74"/>
      <c r="F2" s="74"/>
    </row>
    <row r="3" spans="1:6" ht="12">
      <c r="A3" s="71"/>
      <c r="B3" s="72"/>
      <c r="C3" s="73"/>
      <c r="D3" s="73"/>
      <c r="E3" s="74"/>
      <c r="F3" s="74"/>
    </row>
    <row r="4" spans="1:6" ht="15" customHeight="1">
      <c r="A4" s="105" t="s">
        <v>188</v>
      </c>
      <c r="B4" s="106"/>
      <c r="C4" s="71"/>
      <c r="D4" s="71"/>
      <c r="E4" s="128" t="s">
        <v>189</v>
      </c>
      <c r="F4" s="128"/>
    </row>
    <row r="5" spans="1:6" ht="12">
      <c r="A5" s="105" t="s">
        <v>192</v>
      </c>
      <c r="B5" s="106"/>
      <c r="C5" s="75"/>
      <c r="D5" s="75"/>
      <c r="E5" s="74"/>
      <c r="F5" s="76" t="s">
        <v>82</v>
      </c>
    </row>
    <row r="6" spans="1:6" ht="50.25" customHeight="1">
      <c r="A6" s="77" t="s">
        <v>1</v>
      </c>
      <c r="B6" s="78" t="s">
        <v>2</v>
      </c>
      <c r="C6" s="78" t="s">
        <v>3</v>
      </c>
      <c r="D6" s="79" t="s">
        <v>7</v>
      </c>
      <c r="E6" s="78" t="s">
        <v>4</v>
      </c>
      <c r="F6" s="78" t="s">
        <v>5</v>
      </c>
    </row>
    <row r="7" spans="1:6" ht="12">
      <c r="A7" s="77" t="s">
        <v>6</v>
      </c>
      <c r="B7" s="77">
        <v>1</v>
      </c>
      <c r="C7" s="77">
        <v>2</v>
      </c>
      <c r="D7" s="79" t="s">
        <v>6</v>
      </c>
      <c r="E7" s="77">
        <v>1</v>
      </c>
      <c r="F7" s="77">
        <v>2</v>
      </c>
    </row>
    <row r="8" spans="1:6" ht="12">
      <c r="A8" s="80" t="s">
        <v>8</v>
      </c>
      <c r="B8" s="56"/>
      <c r="C8" s="56"/>
      <c r="D8" s="57" t="s">
        <v>28</v>
      </c>
      <c r="E8" s="56"/>
      <c r="F8" s="56"/>
    </row>
    <row r="9" spans="1:30" ht="12">
      <c r="A9" s="61" t="s">
        <v>29</v>
      </c>
      <c r="B9" s="60"/>
      <c r="C9" s="60"/>
      <c r="D9" s="61" t="s">
        <v>30</v>
      </c>
      <c r="E9" s="60">
        <v>3748950</v>
      </c>
      <c r="F9" s="60">
        <v>4032860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60" t="s">
        <v>156</v>
      </c>
      <c r="B10" s="60">
        <f>(B11+B12)</f>
        <v>0</v>
      </c>
      <c r="C10" s="60">
        <f>(C11+C12)</f>
        <v>0</v>
      </c>
      <c r="D10" s="61" t="s">
        <v>31</v>
      </c>
      <c r="E10" s="60"/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60" t="s">
        <v>103</v>
      </c>
      <c r="B11" s="60">
        <v>0</v>
      </c>
      <c r="C11" s="60">
        <v>0</v>
      </c>
      <c r="D11" s="60" t="s">
        <v>155</v>
      </c>
      <c r="E11" s="60">
        <v>1814471</v>
      </c>
      <c r="F11" s="60">
        <v>2190234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60" t="s">
        <v>112</v>
      </c>
      <c r="B12" s="60">
        <v>0</v>
      </c>
      <c r="C12" s="60">
        <v>0</v>
      </c>
      <c r="D12" s="60" t="s">
        <v>32</v>
      </c>
      <c r="E12" s="60">
        <v>0</v>
      </c>
      <c r="F12" s="60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60" t="s">
        <v>147</v>
      </c>
      <c r="B13" s="60">
        <v>0</v>
      </c>
      <c r="C13" s="60">
        <v>0</v>
      </c>
      <c r="D13" s="60" t="s">
        <v>119</v>
      </c>
      <c r="E13" s="60">
        <v>272522</v>
      </c>
      <c r="F13" s="60">
        <v>272522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1" t="s">
        <v>12</v>
      </c>
      <c r="B14" s="60">
        <f>(B10+B13)</f>
        <v>0</v>
      </c>
      <c r="C14" s="60">
        <f>(C10+C13)</f>
        <v>0</v>
      </c>
      <c r="D14" s="81" t="s">
        <v>27</v>
      </c>
      <c r="E14" s="60">
        <f>(E11+E12+E13)</f>
        <v>2086993</v>
      </c>
      <c r="F14" s="60">
        <f>(F11+F12+F13)</f>
        <v>2462756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61" t="s">
        <v>184</v>
      </c>
      <c r="B15" s="60">
        <v>0</v>
      </c>
      <c r="C15" s="60">
        <v>0</v>
      </c>
      <c r="D15" s="61" t="s">
        <v>33</v>
      </c>
      <c r="E15" s="60"/>
      <c r="F15" s="6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81" t="s">
        <v>39</v>
      </c>
      <c r="B16" s="60">
        <f>(B14+B15)</f>
        <v>0</v>
      </c>
      <c r="C16" s="60">
        <f>(C14+C15)</f>
        <v>0</v>
      </c>
      <c r="D16" s="60" t="s">
        <v>34</v>
      </c>
      <c r="E16" s="60"/>
      <c r="F16" s="6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57" t="s">
        <v>41</v>
      </c>
      <c r="B17" s="60"/>
      <c r="C17" s="60"/>
      <c r="D17" s="60" t="s">
        <v>35</v>
      </c>
      <c r="E17" s="60">
        <v>10603506</v>
      </c>
      <c r="F17" s="60">
        <v>10603506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7" t="s">
        <v>43</v>
      </c>
      <c r="B18" s="60"/>
      <c r="C18" s="60"/>
      <c r="D18" s="60" t="s">
        <v>36</v>
      </c>
      <c r="E18" s="60">
        <v>0</v>
      </c>
      <c r="F18" s="60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6" t="s">
        <v>9</v>
      </c>
      <c r="B19" s="60">
        <v>559</v>
      </c>
      <c r="C19" s="60">
        <v>680</v>
      </c>
      <c r="D19" s="56" t="s">
        <v>37</v>
      </c>
      <c r="E19" s="60">
        <v>-9118346</v>
      </c>
      <c r="F19" s="60">
        <v>-6176732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6" t="s">
        <v>10</v>
      </c>
      <c r="B20" s="60">
        <v>6224</v>
      </c>
      <c r="C20" s="60">
        <v>179433</v>
      </c>
      <c r="D20" s="81" t="s">
        <v>38</v>
      </c>
      <c r="E20" s="60">
        <f>(E17+E19+E18)</f>
        <v>1485160</v>
      </c>
      <c r="F20" s="60">
        <f>(F17+F19+F18)</f>
        <v>4426774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6" t="s">
        <v>185</v>
      </c>
      <c r="B21" s="60">
        <v>1558167</v>
      </c>
      <c r="C21" s="60">
        <v>1685186</v>
      </c>
      <c r="D21" s="82" t="s">
        <v>40</v>
      </c>
      <c r="E21" s="60">
        <f>(E9+E14+E20)</f>
        <v>7321103</v>
      </c>
      <c r="F21" s="60">
        <f>(F9+F14+F20)</f>
        <v>10922390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6" t="s">
        <v>146</v>
      </c>
      <c r="B22" s="60">
        <v>0</v>
      </c>
      <c r="C22" s="60">
        <v>0</v>
      </c>
      <c r="D22" s="83"/>
      <c r="E22" s="60"/>
      <c r="F22" s="6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82" t="s">
        <v>12</v>
      </c>
      <c r="B23" s="60">
        <f>(B19+B20+B21+B22)</f>
        <v>1564950</v>
      </c>
      <c r="C23" s="60">
        <f>(C19+C20+C21+C22)</f>
        <v>1865299</v>
      </c>
      <c r="D23" s="56"/>
      <c r="E23" s="60"/>
      <c r="F23" s="6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7" t="s">
        <v>121</v>
      </c>
      <c r="B24" s="60"/>
      <c r="C24" s="60"/>
      <c r="D24" s="57" t="s">
        <v>42</v>
      </c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6" t="s">
        <v>156</v>
      </c>
      <c r="B25" s="60">
        <f>(B26+B27+B28+B29)</f>
        <v>4782313</v>
      </c>
      <c r="C25" s="60">
        <f>(C26+C27+C28+C29)</f>
        <v>6427717</v>
      </c>
      <c r="D25" s="84" t="s">
        <v>157</v>
      </c>
      <c r="E25" s="60">
        <v>0</v>
      </c>
      <c r="F25" s="6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56" t="s">
        <v>103</v>
      </c>
      <c r="B26" s="60">
        <v>2368684</v>
      </c>
      <c r="C26" s="60">
        <v>3470117</v>
      </c>
      <c r="D26" s="60" t="s">
        <v>143</v>
      </c>
      <c r="E26" s="60">
        <f>(E27+E28+E29)</f>
        <v>12890</v>
      </c>
      <c r="F26" s="60">
        <f>(F27+F28+F29)</f>
        <v>16573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">
      <c r="A27" s="56" t="s">
        <v>117</v>
      </c>
      <c r="B27" s="56">
        <v>0</v>
      </c>
      <c r="C27" s="56">
        <v>0</v>
      </c>
      <c r="D27" s="60" t="s">
        <v>186</v>
      </c>
      <c r="E27" s="56">
        <v>0</v>
      </c>
      <c r="F27" s="56">
        <v>0</v>
      </c>
    </row>
    <row r="28" spans="1:6" ht="12">
      <c r="A28" s="56" t="s">
        <v>112</v>
      </c>
      <c r="B28" s="56">
        <v>2413629</v>
      </c>
      <c r="C28" s="56">
        <v>2957600</v>
      </c>
      <c r="D28" s="60" t="s">
        <v>105</v>
      </c>
      <c r="E28" s="56">
        <v>12890</v>
      </c>
      <c r="F28" s="56">
        <v>16573</v>
      </c>
    </row>
    <row r="29" spans="1:6" ht="12">
      <c r="A29" s="56" t="s">
        <v>11</v>
      </c>
      <c r="B29" s="56">
        <v>0</v>
      </c>
      <c r="C29" s="56">
        <v>0</v>
      </c>
      <c r="D29" s="4" t="s">
        <v>116</v>
      </c>
      <c r="E29" s="56">
        <v>0</v>
      </c>
      <c r="F29" s="56">
        <v>0</v>
      </c>
    </row>
    <row r="30" spans="1:6" ht="12">
      <c r="A30" s="56" t="s">
        <v>148</v>
      </c>
      <c r="B30" s="56">
        <v>0</v>
      </c>
      <c r="C30" s="56">
        <v>0</v>
      </c>
      <c r="D30" s="84" t="s">
        <v>139</v>
      </c>
      <c r="E30" s="56">
        <v>0</v>
      </c>
      <c r="F30" s="56">
        <v>0</v>
      </c>
    </row>
    <row r="31" spans="1:6" ht="12">
      <c r="A31" s="56" t="s">
        <v>149</v>
      </c>
      <c r="B31" s="56">
        <v>983790</v>
      </c>
      <c r="C31" s="56">
        <v>1371110</v>
      </c>
      <c r="D31" s="4" t="s">
        <v>158</v>
      </c>
      <c r="E31" s="56">
        <v>0</v>
      </c>
      <c r="F31" s="56">
        <v>0</v>
      </c>
    </row>
    <row r="32" spans="1:6" ht="12">
      <c r="A32" s="56" t="s">
        <v>150</v>
      </c>
      <c r="B32" s="56">
        <v>0</v>
      </c>
      <c r="C32" s="56">
        <v>0</v>
      </c>
      <c r="D32" s="84" t="s">
        <v>114</v>
      </c>
      <c r="E32" s="56">
        <v>0</v>
      </c>
      <c r="F32" s="56">
        <v>0</v>
      </c>
    </row>
    <row r="33" spans="1:6" ht="12">
      <c r="A33" s="56" t="s">
        <v>151</v>
      </c>
      <c r="B33" s="56">
        <v>0</v>
      </c>
      <c r="C33" s="56">
        <v>598067</v>
      </c>
      <c r="D33" s="84" t="s">
        <v>115</v>
      </c>
      <c r="E33" s="56">
        <v>0</v>
      </c>
      <c r="F33" s="56">
        <v>0</v>
      </c>
    </row>
    <row r="34" spans="1:6" ht="12">
      <c r="A34" s="56" t="s">
        <v>152</v>
      </c>
      <c r="B34" s="56">
        <v>0</v>
      </c>
      <c r="C34" s="56">
        <v>0</v>
      </c>
      <c r="D34" s="84" t="s">
        <v>159</v>
      </c>
      <c r="E34" s="56">
        <v>65</v>
      </c>
      <c r="F34" s="56">
        <v>86</v>
      </c>
    </row>
    <row r="35" spans="1:6" ht="12">
      <c r="A35" s="82" t="s">
        <v>13</v>
      </c>
      <c r="B35" s="56">
        <f>(B25+B30+B31+B32+B33+B34)</f>
        <v>5766103</v>
      </c>
      <c r="C35" s="56">
        <f>(C25+C30+C31+C32+C33+C34)</f>
        <v>8396894</v>
      </c>
      <c r="D35" s="56" t="s">
        <v>160</v>
      </c>
      <c r="E35" s="56">
        <v>0</v>
      </c>
      <c r="F35" s="56">
        <v>0</v>
      </c>
    </row>
    <row r="36" spans="1:6" ht="15" customHeight="1">
      <c r="A36" s="57" t="s">
        <v>118</v>
      </c>
      <c r="B36" s="56"/>
      <c r="C36" s="56"/>
      <c r="D36" s="84" t="s">
        <v>161</v>
      </c>
      <c r="E36" s="56">
        <v>0</v>
      </c>
      <c r="F36" s="56">
        <v>0</v>
      </c>
    </row>
    <row r="37" spans="1:6" ht="13.5" customHeight="1">
      <c r="A37" s="60" t="s">
        <v>153</v>
      </c>
      <c r="B37" s="56">
        <v>2624</v>
      </c>
      <c r="C37" s="56">
        <v>2349</v>
      </c>
      <c r="D37" s="84" t="s">
        <v>120</v>
      </c>
      <c r="E37" s="56">
        <v>0</v>
      </c>
      <c r="F37" s="56">
        <v>0</v>
      </c>
    </row>
    <row r="38" spans="1:6" ht="12">
      <c r="A38" s="60" t="s">
        <v>104</v>
      </c>
      <c r="B38" s="56">
        <v>0</v>
      </c>
      <c r="C38" s="56">
        <v>671812</v>
      </c>
      <c r="D38" s="82" t="s">
        <v>12</v>
      </c>
      <c r="E38" s="56">
        <f>(E25+E26+E30+E31+E32+E33+E34+E35+E36+E37)</f>
        <v>12955</v>
      </c>
      <c r="F38" s="56">
        <f>(F25+F26+F30+F31+F32+F33+F34+F35+F36+F37)</f>
        <v>16659</v>
      </c>
    </row>
    <row r="39" spans="1:6" ht="12">
      <c r="A39" s="60" t="s">
        <v>154</v>
      </c>
      <c r="B39" s="56">
        <v>155</v>
      </c>
      <c r="C39" s="56">
        <v>1699</v>
      </c>
      <c r="D39" s="82" t="s">
        <v>45</v>
      </c>
      <c r="E39" s="56">
        <f>(E38)</f>
        <v>12955</v>
      </c>
      <c r="F39" s="56">
        <f>(F38)</f>
        <v>16659</v>
      </c>
    </row>
    <row r="40" spans="1:6" ht="12">
      <c r="A40" s="60" t="s">
        <v>113</v>
      </c>
      <c r="B40" s="56">
        <v>226</v>
      </c>
      <c r="C40" s="56">
        <v>996</v>
      </c>
      <c r="D40" s="56"/>
      <c r="E40" s="56"/>
      <c r="F40" s="56"/>
    </row>
    <row r="41" spans="1:6" ht="12">
      <c r="A41" s="81" t="s">
        <v>14</v>
      </c>
      <c r="B41" s="56">
        <f>(B37+B38+B39+B40)</f>
        <v>3005</v>
      </c>
      <c r="C41" s="56">
        <f>(C37+C38+C39+C40)</f>
        <v>676856</v>
      </c>
      <c r="D41" s="56"/>
      <c r="E41" s="56"/>
      <c r="F41" s="56"/>
    </row>
    <row r="42" spans="1:6" ht="12">
      <c r="A42" s="61" t="s">
        <v>44</v>
      </c>
      <c r="B42" s="56">
        <v>0</v>
      </c>
      <c r="C42" s="56">
        <v>0</v>
      </c>
      <c r="D42" s="56"/>
      <c r="E42" s="56"/>
      <c r="F42" s="56"/>
    </row>
    <row r="43" spans="1:6" ht="12">
      <c r="A43" s="81" t="s">
        <v>45</v>
      </c>
      <c r="B43" s="56">
        <f>(B23+B35+B41+B42)</f>
        <v>7334058</v>
      </c>
      <c r="C43" s="56">
        <f>(C23+C35+C41+C42)</f>
        <v>10939049</v>
      </c>
      <c r="D43" s="56"/>
      <c r="E43" s="56"/>
      <c r="F43" s="56"/>
    </row>
    <row r="44" spans="2:6" ht="12.75" customHeight="1">
      <c r="B44" s="56"/>
      <c r="C44" s="56"/>
      <c r="D44" s="56"/>
      <c r="E44" s="56"/>
      <c r="F44" s="56"/>
    </row>
    <row r="45" spans="1:6" ht="12">
      <c r="A45" s="81" t="s">
        <v>47</v>
      </c>
      <c r="B45" s="60">
        <f>(B16+B43)</f>
        <v>7334058</v>
      </c>
      <c r="C45" s="60">
        <f>(C16+C43)</f>
        <v>10939049</v>
      </c>
      <c r="D45" s="81" t="s">
        <v>46</v>
      </c>
      <c r="E45" s="56">
        <f>(E21+E39)</f>
        <v>7334058</v>
      </c>
      <c r="F45" s="56">
        <f>(F21+F39)</f>
        <v>10939049</v>
      </c>
    </row>
    <row r="46" spans="2:7" ht="12">
      <c r="B46" s="3"/>
      <c r="C46" s="3"/>
      <c r="D46" s="3"/>
      <c r="E46" s="3"/>
      <c r="F46" s="3"/>
      <c r="G46" s="3"/>
    </row>
    <row r="47" spans="1:7" s="86" customFormat="1" ht="11.25">
      <c r="A47" s="107" t="s">
        <v>193</v>
      </c>
      <c r="B47" s="130" t="s">
        <v>187</v>
      </c>
      <c r="C47" s="130"/>
      <c r="D47" s="130" t="s">
        <v>98</v>
      </c>
      <c r="E47" s="130"/>
      <c r="F47" s="107"/>
      <c r="G47" s="87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3:6" ht="12">
      <c r="C50" s="3"/>
      <c r="D50" s="3"/>
      <c r="E50" s="5"/>
      <c r="F50" s="5"/>
    </row>
    <row r="51" spans="1:7" ht="12">
      <c r="A51" s="3"/>
      <c r="B51" s="3"/>
      <c r="C51" s="3"/>
      <c r="D51" s="3"/>
      <c r="E51" s="3"/>
      <c r="F51" s="3"/>
      <c r="G51" s="3"/>
    </row>
    <row r="52" ht="12"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5"/>
      <c r="E60" s="3"/>
      <c r="F60" s="3"/>
      <c r="G60" s="3"/>
    </row>
    <row r="61" spans="1:7" s="6" customFormat="1" ht="12">
      <c r="A61" s="5"/>
      <c r="B61" s="5"/>
      <c r="C61" s="5"/>
      <c r="D61" s="5"/>
      <c r="E61" s="5"/>
      <c r="F61" s="5"/>
      <c r="G61" s="5"/>
    </row>
    <row r="62" spans="1:7" s="6" customFormat="1" ht="12">
      <c r="A62" s="5"/>
      <c r="B62" s="5"/>
      <c r="C62" s="5"/>
      <c r="D62" s="85"/>
      <c r="E62" s="5"/>
      <c r="F62" s="5"/>
      <c r="G62" s="5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0">
      <selection activeCell="A22" sqref="A22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9.8515625" style="1" customWidth="1"/>
    <col min="6" max="16384" width="9.140625" style="1" customWidth="1"/>
  </cols>
  <sheetData>
    <row r="1" spans="5:6" ht="25.5" customHeight="1">
      <c r="E1" s="132" t="s">
        <v>163</v>
      </c>
      <c r="F1" s="132"/>
    </row>
    <row r="2" spans="1:6" ht="12.75" customHeight="1">
      <c r="A2" s="13"/>
      <c r="C2" s="133" t="s">
        <v>15</v>
      </c>
      <c r="D2" s="133"/>
      <c r="E2" s="12"/>
      <c r="F2" s="12"/>
    </row>
    <row r="3" spans="1:6" ht="12.75" customHeight="1">
      <c r="A3" s="13"/>
      <c r="C3" s="90"/>
      <c r="D3" s="90"/>
      <c r="E3" s="12"/>
      <c r="F3" s="12"/>
    </row>
    <row r="4" spans="1:6" ht="15">
      <c r="A4" s="104" t="s">
        <v>190</v>
      </c>
      <c r="B4" s="104"/>
      <c r="C4" s="86"/>
      <c r="D4" s="86"/>
      <c r="E4" s="22"/>
      <c r="F4" s="22"/>
    </row>
    <row r="5" spans="1:6" ht="15">
      <c r="A5" s="96" t="s">
        <v>192</v>
      </c>
      <c r="B5" s="101"/>
      <c r="C5" s="102"/>
      <c r="D5" s="103" t="s">
        <v>189</v>
      </c>
      <c r="E5" s="22"/>
      <c r="F5" s="22"/>
    </row>
    <row r="6" spans="1:7" ht="15">
      <c r="A6" s="23"/>
      <c r="B6" s="24"/>
      <c r="C6" s="24"/>
      <c r="D6" s="25"/>
      <c r="E6" s="26"/>
      <c r="F6" s="27" t="s">
        <v>82</v>
      </c>
      <c r="G6" s="14"/>
    </row>
    <row r="7" spans="1:7" ht="42.75">
      <c r="A7" s="28" t="s">
        <v>16</v>
      </c>
      <c r="B7" s="28" t="s">
        <v>2</v>
      </c>
      <c r="C7" s="28" t="s">
        <v>5</v>
      </c>
      <c r="D7" s="28" t="s">
        <v>17</v>
      </c>
      <c r="E7" s="28" t="s">
        <v>2</v>
      </c>
      <c r="F7" s="28" t="s">
        <v>5</v>
      </c>
      <c r="G7" s="14"/>
    </row>
    <row r="8" spans="1:7" ht="14.25">
      <c r="A8" s="28" t="s">
        <v>6</v>
      </c>
      <c r="B8" s="28">
        <v>1</v>
      </c>
      <c r="C8" s="28">
        <v>2</v>
      </c>
      <c r="D8" s="28" t="s">
        <v>6</v>
      </c>
      <c r="E8" s="28">
        <v>1</v>
      </c>
      <c r="F8" s="28">
        <v>2</v>
      </c>
      <c r="G8" s="14"/>
    </row>
    <row r="9" spans="1:7" ht="18" customHeight="1">
      <c r="A9" s="29" t="s">
        <v>18</v>
      </c>
      <c r="B9" s="30"/>
      <c r="C9" s="30"/>
      <c r="D9" s="29" t="s">
        <v>19</v>
      </c>
      <c r="E9" s="31"/>
      <c r="F9" s="31"/>
      <c r="G9" s="14"/>
    </row>
    <row r="10" spans="1:7" s="4" customFormat="1" ht="15">
      <c r="A10" s="32" t="s">
        <v>20</v>
      </c>
      <c r="B10" s="33"/>
      <c r="C10" s="33"/>
      <c r="D10" s="32" t="s">
        <v>48</v>
      </c>
      <c r="E10" s="33"/>
      <c r="F10" s="33"/>
      <c r="G10" s="3"/>
    </row>
    <row r="11" spans="1:7" s="6" customFormat="1" ht="15">
      <c r="A11" s="34" t="s">
        <v>21</v>
      </c>
      <c r="B11" s="34">
        <v>170</v>
      </c>
      <c r="C11" s="34">
        <v>116</v>
      </c>
      <c r="D11" s="34" t="s">
        <v>49</v>
      </c>
      <c r="E11" s="34">
        <v>66666</v>
      </c>
      <c r="F11" s="34">
        <v>63130</v>
      </c>
      <c r="G11" s="5"/>
    </row>
    <row r="12" spans="1:7" s="6" customFormat="1" ht="31.5" customHeight="1">
      <c r="A12" s="34" t="s">
        <v>164</v>
      </c>
      <c r="B12" s="34">
        <v>18721202</v>
      </c>
      <c r="C12" s="34">
        <v>12657366</v>
      </c>
      <c r="D12" s="34" t="s">
        <v>50</v>
      </c>
      <c r="E12" s="34">
        <v>9494472</v>
      </c>
      <c r="F12" s="34">
        <v>6398586</v>
      </c>
      <c r="G12" s="5"/>
    </row>
    <row r="13" spans="1:7" s="6" customFormat="1" ht="15.75" customHeight="1">
      <c r="A13" s="34" t="s">
        <v>22</v>
      </c>
      <c r="B13" s="34">
        <v>18672149</v>
      </c>
      <c r="C13" s="34">
        <v>12629946</v>
      </c>
      <c r="D13" s="34" t="s">
        <v>51</v>
      </c>
      <c r="E13" s="34">
        <v>9467219</v>
      </c>
      <c r="F13" s="34">
        <v>6374784</v>
      </c>
      <c r="G13" s="5"/>
    </row>
    <row r="14" spans="1:7" s="6" customFormat="1" ht="15">
      <c r="A14" s="34" t="s">
        <v>165</v>
      </c>
      <c r="B14" s="34">
        <v>212</v>
      </c>
      <c r="C14" s="34">
        <v>12</v>
      </c>
      <c r="D14" s="34" t="s">
        <v>170</v>
      </c>
      <c r="E14" s="34">
        <v>0</v>
      </c>
      <c r="F14" s="34">
        <v>0</v>
      </c>
      <c r="G14" s="5"/>
    </row>
    <row r="15" spans="1:7" s="6" customFormat="1" ht="15">
      <c r="A15" s="34" t="s">
        <v>23</v>
      </c>
      <c r="B15" s="34">
        <v>11102</v>
      </c>
      <c r="C15" s="34">
        <v>9456</v>
      </c>
      <c r="D15" s="35" t="s">
        <v>52</v>
      </c>
      <c r="E15" s="34">
        <v>359714</v>
      </c>
      <c r="F15" s="34">
        <v>281264</v>
      </c>
      <c r="G15" s="5"/>
    </row>
    <row r="16" spans="1:7" s="6" customFormat="1" ht="15">
      <c r="A16" s="36"/>
      <c r="B16" s="34"/>
      <c r="C16" s="34"/>
      <c r="D16" s="34" t="s">
        <v>26</v>
      </c>
      <c r="E16" s="34">
        <v>0</v>
      </c>
      <c r="F16" s="34">
        <v>0</v>
      </c>
      <c r="G16" s="5"/>
    </row>
    <row r="17" spans="1:7" s="6" customFormat="1" ht="15">
      <c r="A17" s="36" t="s">
        <v>24</v>
      </c>
      <c r="B17" s="34">
        <f>(B11+B12+B14+B15)</f>
        <v>18732686</v>
      </c>
      <c r="C17" s="34">
        <f>(C11+C12+C14+C15)</f>
        <v>12666950</v>
      </c>
      <c r="D17" s="36" t="s">
        <v>24</v>
      </c>
      <c r="E17" s="34">
        <f>(E11+E12+E14+E15+E16)</f>
        <v>9920852</v>
      </c>
      <c r="F17" s="34">
        <f>(F11+F12+F14+F15+F16)</f>
        <v>6742980</v>
      </c>
      <c r="G17" s="5"/>
    </row>
    <row r="18" spans="1:6" s="6" customFormat="1" ht="15">
      <c r="A18" s="59" t="s">
        <v>110</v>
      </c>
      <c r="B18" s="34"/>
      <c r="C18" s="34"/>
      <c r="D18" s="59" t="s">
        <v>110</v>
      </c>
      <c r="E18" s="34"/>
      <c r="F18" s="34"/>
    </row>
    <row r="19" spans="1:6" s="6" customFormat="1" ht="15">
      <c r="A19" s="37" t="s">
        <v>127</v>
      </c>
      <c r="B19" s="34"/>
      <c r="C19" s="34"/>
      <c r="D19" s="37" t="s">
        <v>53</v>
      </c>
      <c r="E19" s="34">
        <v>0</v>
      </c>
      <c r="F19" s="34">
        <v>0</v>
      </c>
    </row>
    <row r="20" spans="1:6" s="6" customFormat="1" ht="15">
      <c r="A20" s="38" t="s">
        <v>122</v>
      </c>
      <c r="B20" s="34">
        <v>0</v>
      </c>
      <c r="C20" s="34">
        <v>0</v>
      </c>
      <c r="D20" s="59"/>
      <c r="E20" s="34"/>
      <c r="F20" s="34"/>
    </row>
    <row r="21" spans="1:6" s="6" customFormat="1" ht="15">
      <c r="A21" s="34" t="s">
        <v>140</v>
      </c>
      <c r="B21" s="34">
        <v>270054</v>
      </c>
      <c r="C21" s="34">
        <v>225268</v>
      </c>
      <c r="D21" s="37"/>
      <c r="E21" s="34"/>
      <c r="F21" s="34"/>
    </row>
    <row r="22" spans="1:6" s="6" customFormat="1" ht="15">
      <c r="A22" s="34" t="s">
        <v>25</v>
      </c>
      <c r="B22" s="34">
        <v>0</v>
      </c>
      <c r="C22" s="34">
        <v>0</v>
      </c>
      <c r="D22" s="36"/>
      <c r="E22" s="34"/>
      <c r="F22" s="34"/>
    </row>
    <row r="23" spans="1:6" s="6" customFormat="1" ht="15">
      <c r="A23" s="34" t="s">
        <v>166</v>
      </c>
      <c r="B23" s="34">
        <v>35690</v>
      </c>
      <c r="C23" s="34">
        <v>26726</v>
      </c>
      <c r="D23" s="60"/>
      <c r="E23" s="34"/>
      <c r="F23" s="34"/>
    </row>
    <row r="24" spans="1:6" s="6" customFormat="1" ht="15">
      <c r="A24" s="34" t="s">
        <v>26</v>
      </c>
      <c r="B24" s="34">
        <v>768</v>
      </c>
      <c r="C24" s="34">
        <v>768</v>
      </c>
      <c r="D24" s="60"/>
      <c r="E24" s="34"/>
      <c r="F24" s="34"/>
    </row>
    <row r="25" spans="1:6" s="6" customFormat="1" ht="15">
      <c r="A25" s="36" t="s">
        <v>27</v>
      </c>
      <c r="B25" s="34">
        <f>(B20+B21+B22+B23+B24)</f>
        <v>306512</v>
      </c>
      <c r="C25" s="34">
        <f>(C20+C21+C22+C23+C24)</f>
        <v>252762</v>
      </c>
      <c r="D25" s="36" t="s">
        <v>27</v>
      </c>
      <c r="E25" s="34">
        <f>E19</f>
        <v>0</v>
      </c>
      <c r="F25" s="34">
        <f>F19</f>
        <v>0</v>
      </c>
    </row>
    <row r="26" spans="1:6" s="6" customFormat="1" ht="15">
      <c r="A26" s="59" t="s">
        <v>111</v>
      </c>
      <c r="B26" s="34"/>
      <c r="C26" s="34"/>
      <c r="D26" s="61" t="s">
        <v>111</v>
      </c>
      <c r="E26" s="34"/>
      <c r="F26" s="34"/>
    </row>
    <row r="27" spans="1:6" s="6" customFormat="1" ht="15">
      <c r="A27" s="37" t="s">
        <v>167</v>
      </c>
      <c r="B27" s="34">
        <f>(B17+B25)</f>
        <v>19039198</v>
      </c>
      <c r="C27" s="34">
        <f>(C17+C25)</f>
        <v>12919712</v>
      </c>
      <c r="D27" s="37" t="s">
        <v>54</v>
      </c>
      <c r="E27" s="34">
        <f>(E17+E25)</f>
        <v>9920852</v>
      </c>
      <c r="F27" s="34">
        <f>(F17+F25)</f>
        <v>6742980</v>
      </c>
    </row>
    <row r="28" spans="1:6" s="6" customFormat="1" ht="15">
      <c r="A28" s="37" t="s">
        <v>123</v>
      </c>
      <c r="B28" s="34">
        <v>0</v>
      </c>
      <c r="C28" s="34">
        <v>0</v>
      </c>
      <c r="D28" s="37" t="s">
        <v>126</v>
      </c>
      <c r="E28" s="34">
        <v>9118346</v>
      </c>
      <c r="F28" s="34">
        <v>6176732</v>
      </c>
    </row>
    <row r="29" spans="1:6" s="6" customFormat="1" ht="18.75" customHeight="1">
      <c r="A29" s="37" t="s">
        <v>168</v>
      </c>
      <c r="B29" s="34">
        <v>0</v>
      </c>
      <c r="C29" s="34">
        <v>0</v>
      </c>
      <c r="D29" s="60"/>
      <c r="E29" s="34"/>
      <c r="F29" s="34"/>
    </row>
    <row r="30" spans="1:6" s="6" customFormat="1" ht="24" customHeight="1">
      <c r="A30" s="37" t="s">
        <v>169</v>
      </c>
      <c r="B30" s="34">
        <f>(B28-B29)</f>
        <v>0</v>
      </c>
      <c r="C30" s="34">
        <f>(C28-C29)</f>
        <v>0</v>
      </c>
      <c r="D30" s="37" t="s">
        <v>171</v>
      </c>
      <c r="E30" s="34">
        <f>E28</f>
        <v>9118346</v>
      </c>
      <c r="F30" s="34">
        <f>F28</f>
        <v>6176732</v>
      </c>
    </row>
    <row r="31" spans="1:6" s="6" customFormat="1" ht="14.25" customHeight="1">
      <c r="A31" s="68" t="s">
        <v>124</v>
      </c>
      <c r="B31" s="34">
        <f>(B27+B29+B30)</f>
        <v>19039198</v>
      </c>
      <c r="C31" s="34">
        <f>(C27+C29+C30)</f>
        <v>12919712</v>
      </c>
      <c r="D31" s="37" t="s">
        <v>125</v>
      </c>
      <c r="E31" s="34">
        <f>(E27+E30)</f>
        <v>19039198</v>
      </c>
      <c r="F31" s="34">
        <f>(F27+F30)</f>
        <v>12919712</v>
      </c>
    </row>
    <row r="32" spans="1:6" s="6" customFormat="1" ht="13.5" customHeight="1">
      <c r="A32" s="67"/>
      <c r="B32" s="62"/>
      <c r="C32" s="62"/>
      <c r="D32" s="63"/>
      <c r="E32" s="62"/>
      <c r="F32" s="62"/>
    </row>
    <row r="33" spans="1:6" s="107" customFormat="1" ht="17.25" customHeight="1">
      <c r="A33" s="107" t="s">
        <v>193</v>
      </c>
      <c r="C33" s="131" t="s">
        <v>55</v>
      </c>
      <c r="D33" s="131"/>
      <c r="E33" s="134" t="s">
        <v>172</v>
      </c>
      <c r="F33" s="134"/>
    </row>
    <row r="34" spans="1:6" s="6" customFormat="1" ht="15.75" customHeight="1">
      <c r="A34" s="5"/>
      <c r="B34" s="62"/>
      <c r="C34" s="62"/>
      <c r="D34" s="64"/>
      <c r="E34" s="62"/>
      <c r="F34" s="62"/>
    </row>
    <row r="35" spans="1:6" s="6" customFormat="1" ht="15.75" customHeight="1">
      <c r="A35" s="65"/>
      <c r="B35" s="62"/>
      <c r="C35" s="62"/>
      <c r="D35" s="62"/>
      <c r="E35" s="62"/>
      <c r="F35" s="62"/>
    </row>
    <row r="36" spans="1:6" s="6" customFormat="1" ht="15.75" customHeight="1">
      <c r="A36" s="65"/>
      <c r="B36" s="62"/>
      <c r="C36" s="62"/>
      <c r="D36" s="62"/>
      <c r="E36" s="62"/>
      <c r="F36" s="62"/>
    </row>
    <row r="37" spans="1:6" s="6" customFormat="1" ht="15.75" customHeight="1">
      <c r="A37" s="66"/>
      <c r="B37" s="62"/>
      <c r="C37" s="62"/>
      <c r="D37" s="62"/>
      <c r="E37" s="62"/>
      <c r="F37" s="62"/>
    </row>
    <row r="38" spans="1:6" s="6" customFormat="1" ht="15" customHeight="1">
      <c r="A38" s="5"/>
      <c r="B38" s="62"/>
      <c r="C38" s="62"/>
      <c r="D38" s="5"/>
      <c r="E38" s="62"/>
      <c r="F38" s="62"/>
    </row>
    <row r="39" spans="1:6" s="6" customFormat="1" ht="17.25" customHeight="1">
      <c r="A39" s="5"/>
      <c r="B39" s="62"/>
      <c r="C39" s="62"/>
      <c r="D39" s="5"/>
      <c r="E39" s="62"/>
      <c r="F39" s="62"/>
    </row>
    <row r="40" spans="1:6" s="6" customFormat="1" ht="15">
      <c r="A40" s="39"/>
      <c r="B40" s="39"/>
      <c r="C40" s="39"/>
      <c r="D40" s="39"/>
      <c r="E40" s="39"/>
      <c r="F40" s="39"/>
    </row>
    <row r="41" spans="1:6" s="6" customFormat="1" ht="15">
      <c r="A41" s="39"/>
      <c r="B41" s="39"/>
      <c r="C41" s="39"/>
      <c r="D41" s="39"/>
      <c r="E41" s="39"/>
      <c r="F41" s="39"/>
    </row>
    <row r="42" s="6" customFormat="1" ht="12.75" customHeight="1"/>
    <row r="43" s="6" customFormat="1" ht="12"/>
    <row r="44" s="6" customFormat="1" ht="12"/>
    <row r="45" s="6" customFormat="1" ht="12"/>
    <row r="46" s="6" customFormat="1" ht="12"/>
    <row r="47" s="6" customFormat="1" ht="12">
      <c r="A47" s="4"/>
    </row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.75">
      <c r="A58" s="1"/>
    </row>
  </sheetData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6">
      <selection activeCell="G39" sqref="G39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135" t="s">
        <v>173</v>
      </c>
      <c r="F1" s="135"/>
      <c r="G1" s="16"/>
    </row>
    <row r="2" spans="1:7" ht="15">
      <c r="A2" s="138" t="s">
        <v>97</v>
      </c>
      <c r="B2" s="139"/>
      <c r="C2" s="139"/>
      <c r="D2" s="139"/>
      <c r="E2" s="139"/>
      <c r="F2" s="139"/>
      <c r="G2" s="16"/>
    </row>
    <row r="3" spans="1:7" ht="15">
      <c r="A3" s="88"/>
      <c r="B3" s="89"/>
      <c r="C3" s="89"/>
      <c r="D3" s="89"/>
      <c r="E3" s="89"/>
      <c r="F3" s="89"/>
      <c r="G3" s="16"/>
    </row>
    <row r="4" spans="1:7" ht="12.75">
      <c r="A4" s="96" t="s">
        <v>190</v>
      </c>
      <c r="B4" s="96"/>
      <c r="C4" s="86"/>
      <c r="D4" s="97" t="s">
        <v>189</v>
      </c>
      <c r="E4" s="86"/>
      <c r="F4" s="97"/>
      <c r="G4" s="16"/>
    </row>
    <row r="5" spans="1:7" ht="15">
      <c r="A5" s="96" t="s">
        <v>192</v>
      </c>
      <c r="B5" s="96"/>
      <c r="C5" s="86"/>
      <c r="D5" s="86"/>
      <c r="E5" s="98"/>
      <c r="F5" s="98"/>
      <c r="G5" s="40"/>
    </row>
    <row r="6" spans="1:7" ht="14.25">
      <c r="A6" s="96"/>
      <c r="B6" s="96"/>
      <c r="C6" s="99"/>
      <c r="D6" s="100"/>
      <c r="E6" s="93"/>
      <c r="F6" s="93"/>
      <c r="G6" s="41" t="s">
        <v>82</v>
      </c>
    </row>
    <row r="7" spans="1:7" ht="13.5" customHeight="1">
      <c r="A7" s="136" t="s">
        <v>83</v>
      </c>
      <c r="B7" s="136" t="s">
        <v>4</v>
      </c>
      <c r="C7" s="136"/>
      <c r="D7" s="136"/>
      <c r="E7" s="136" t="s">
        <v>5</v>
      </c>
      <c r="F7" s="136"/>
      <c r="G7" s="136"/>
    </row>
    <row r="8" spans="1:7" ht="30.75" customHeight="1">
      <c r="A8" s="137"/>
      <c r="B8" s="42" t="s">
        <v>84</v>
      </c>
      <c r="C8" s="42" t="s">
        <v>85</v>
      </c>
      <c r="D8" s="42" t="s">
        <v>86</v>
      </c>
      <c r="E8" s="42" t="s">
        <v>84</v>
      </c>
      <c r="F8" s="42" t="s">
        <v>85</v>
      </c>
      <c r="G8" s="42" t="s">
        <v>86</v>
      </c>
    </row>
    <row r="9" spans="1:7" s="15" customFormat="1" ht="14.25">
      <c r="A9" s="42" t="s">
        <v>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</row>
    <row r="10" spans="1:7" ht="15">
      <c r="A10" s="43" t="s">
        <v>174</v>
      </c>
      <c r="B10" s="44"/>
      <c r="C10" s="44"/>
      <c r="D10" s="44"/>
      <c r="E10" s="44"/>
      <c r="F10" s="44"/>
      <c r="G10" s="44"/>
    </row>
    <row r="11" spans="1:7" ht="15">
      <c r="A11" s="45" t="s">
        <v>130</v>
      </c>
      <c r="B11" s="44">
        <v>15090</v>
      </c>
      <c r="C11" s="44">
        <v>677110</v>
      </c>
      <c r="D11" s="44">
        <f>B11-C11</f>
        <v>-662020</v>
      </c>
      <c r="E11" s="44">
        <v>42000</v>
      </c>
      <c r="F11" s="44">
        <v>867166</v>
      </c>
      <c r="G11" s="44">
        <f>E11-F11</f>
        <v>-825166</v>
      </c>
    </row>
    <row r="12" spans="1:7" ht="15">
      <c r="A12" s="45" t="s">
        <v>175</v>
      </c>
      <c r="B12" s="44"/>
      <c r="C12" s="44"/>
      <c r="D12" s="44">
        <f aca="true" t="shared" si="0" ref="D12:D34">B12-C12</f>
        <v>0</v>
      </c>
      <c r="E12" s="44">
        <v>0</v>
      </c>
      <c r="F12" s="44">
        <v>0</v>
      </c>
      <c r="G12" s="44">
        <f aca="true" t="shared" si="1" ref="G12:G34">E12-F12</f>
        <v>0</v>
      </c>
    </row>
    <row r="13" spans="1:7" ht="15">
      <c r="A13" s="45" t="s">
        <v>96</v>
      </c>
      <c r="B13" s="33"/>
      <c r="C13" s="33"/>
      <c r="D13" s="44">
        <f t="shared" si="0"/>
        <v>0</v>
      </c>
      <c r="E13" s="33">
        <v>4348</v>
      </c>
      <c r="F13" s="33">
        <v>0</v>
      </c>
      <c r="G13" s="44">
        <f t="shared" si="1"/>
        <v>4348</v>
      </c>
    </row>
    <row r="14" spans="1:7" ht="15">
      <c r="A14" s="33" t="s">
        <v>134</v>
      </c>
      <c r="B14" s="2"/>
      <c r="C14" s="2"/>
      <c r="D14" s="44">
        <f t="shared" si="0"/>
        <v>0</v>
      </c>
      <c r="E14" s="2">
        <v>0</v>
      </c>
      <c r="F14" s="2">
        <v>0</v>
      </c>
      <c r="G14" s="44">
        <f t="shared" si="1"/>
        <v>0</v>
      </c>
    </row>
    <row r="15" spans="1:7" ht="15">
      <c r="A15" s="33" t="s">
        <v>144</v>
      </c>
      <c r="B15" s="2"/>
      <c r="C15" s="2"/>
      <c r="D15" s="44">
        <f t="shared" si="0"/>
        <v>0</v>
      </c>
      <c r="E15" s="2">
        <v>0</v>
      </c>
      <c r="F15" s="2">
        <v>0</v>
      </c>
      <c r="G15" s="44">
        <f t="shared" si="1"/>
        <v>0</v>
      </c>
    </row>
    <row r="16" spans="1:7" ht="15">
      <c r="A16" s="45" t="s">
        <v>131</v>
      </c>
      <c r="B16" s="58">
        <v>3450</v>
      </c>
      <c r="C16" s="44"/>
      <c r="D16" s="44">
        <f t="shared" si="0"/>
        <v>3450</v>
      </c>
      <c r="E16" s="58">
        <v>2009</v>
      </c>
      <c r="F16" s="44">
        <v>2479</v>
      </c>
      <c r="G16" s="44">
        <f t="shared" si="1"/>
        <v>-470</v>
      </c>
    </row>
    <row r="17" spans="1:7" ht="15">
      <c r="A17" s="43" t="s">
        <v>128</v>
      </c>
      <c r="B17" s="44">
        <f>SUM(B11:B16)</f>
        <v>18540</v>
      </c>
      <c r="C17" s="44">
        <f>SUM(C11:C16)</f>
        <v>677110</v>
      </c>
      <c r="D17" s="44">
        <f t="shared" si="0"/>
        <v>-658570</v>
      </c>
      <c r="E17" s="44">
        <f>SUM(E11:E16)</f>
        <v>48357</v>
      </c>
      <c r="F17" s="44">
        <f>SUM(F11:F16)</f>
        <v>869645</v>
      </c>
      <c r="G17" s="44">
        <f t="shared" si="1"/>
        <v>-821288</v>
      </c>
    </row>
    <row r="18" spans="1:7" ht="15">
      <c r="A18" s="43" t="s">
        <v>141</v>
      </c>
      <c r="B18" s="44"/>
      <c r="C18" s="44"/>
      <c r="D18" s="44">
        <f t="shared" si="0"/>
        <v>0</v>
      </c>
      <c r="E18" s="44"/>
      <c r="F18" s="44"/>
      <c r="G18" s="44">
        <f t="shared" si="1"/>
        <v>0</v>
      </c>
    </row>
    <row r="19" spans="1:7" ht="15">
      <c r="A19" s="45" t="s">
        <v>87</v>
      </c>
      <c r="B19" s="44">
        <v>259667</v>
      </c>
      <c r="C19" s="44">
        <v>289073</v>
      </c>
      <c r="D19" s="44">
        <f t="shared" si="0"/>
        <v>-29406</v>
      </c>
      <c r="E19" s="44">
        <v>662556</v>
      </c>
      <c r="F19" s="44">
        <v>601949</v>
      </c>
      <c r="G19" s="44">
        <f t="shared" si="1"/>
        <v>60607</v>
      </c>
    </row>
    <row r="20" spans="1:7" ht="15">
      <c r="A20" s="45" t="s">
        <v>88</v>
      </c>
      <c r="B20" s="44"/>
      <c r="C20" s="44"/>
      <c r="D20" s="44">
        <f t="shared" si="0"/>
        <v>0</v>
      </c>
      <c r="E20" s="44"/>
      <c r="F20" s="44"/>
      <c r="G20" s="44">
        <f t="shared" si="1"/>
        <v>0</v>
      </c>
    </row>
    <row r="21" spans="1:7" ht="15">
      <c r="A21" s="46" t="s">
        <v>94</v>
      </c>
      <c r="B21" s="44">
        <v>72493</v>
      </c>
      <c r="C21" s="44">
        <v>3637</v>
      </c>
      <c r="D21" s="44">
        <f t="shared" si="0"/>
        <v>68856</v>
      </c>
      <c r="E21" s="44">
        <v>68619</v>
      </c>
      <c r="F21" s="44">
        <v>7960</v>
      </c>
      <c r="G21" s="44">
        <f t="shared" si="1"/>
        <v>60659</v>
      </c>
    </row>
    <row r="22" spans="1:7" ht="15">
      <c r="A22" s="45" t="s">
        <v>92</v>
      </c>
      <c r="B22" s="44">
        <v>3536</v>
      </c>
      <c r="C22" s="44"/>
      <c r="D22" s="44">
        <f t="shared" si="0"/>
        <v>3536</v>
      </c>
      <c r="E22" s="44">
        <v>32692</v>
      </c>
      <c r="F22" s="44">
        <v>0</v>
      </c>
      <c r="G22" s="44">
        <f t="shared" si="1"/>
        <v>32692</v>
      </c>
    </row>
    <row r="23" spans="1:7" ht="15">
      <c r="A23" s="69" t="s">
        <v>106</v>
      </c>
      <c r="B23" s="44"/>
      <c r="C23" s="44">
        <v>43236</v>
      </c>
      <c r="D23" s="44">
        <f t="shared" si="0"/>
        <v>-43236</v>
      </c>
      <c r="E23" s="44">
        <v>0</v>
      </c>
      <c r="F23" s="44">
        <v>62617</v>
      </c>
      <c r="G23" s="44">
        <f t="shared" si="1"/>
        <v>-62617</v>
      </c>
    </row>
    <row r="24" spans="1:7" ht="15">
      <c r="A24" s="69" t="s">
        <v>107</v>
      </c>
      <c r="B24" s="44"/>
      <c r="C24" s="2">
        <v>1511</v>
      </c>
      <c r="D24" s="44">
        <f t="shared" si="0"/>
        <v>-1511</v>
      </c>
      <c r="E24" s="44"/>
      <c r="F24" s="2"/>
      <c r="G24" s="44">
        <f t="shared" si="1"/>
        <v>0</v>
      </c>
    </row>
    <row r="25" spans="1:7" ht="15">
      <c r="A25" s="33" t="s">
        <v>176</v>
      </c>
      <c r="B25" s="44"/>
      <c r="C25" s="44">
        <v>135</v>
      </c>
      <c r="D25" s="44">
        <f t="shared" si="0"/>
        <v>-135</v>
      </c>
      <c r="E25" s="44"/>
      <c r="F25" s="44">
        <v>2</v>
      </c>
      <c r="G25" s="44">
        <f t="shared" si="1"/>
        <v>-2</v>
      </c>
    </row>
    <row r="26" spans="1:7" ht="15">
      <c r="A26" s="45" t="s">
        <v>93</v>
      </c>
      <c r="B26" s="44">
        <v>657647</v>
      </c>
      <c r="C26" s="44">
        <v>299242</v>
      </c>
      <c r="D26" s="44">
        <f t="shared" si="0"/>
        <v>358405</v>
      </c>
      <c r="E26" s="44"/>
      <c r="F26" s="44"/>
      <c r="G26" s="44">
        <f t="shared" si="1"/>
        <v>0</v>
      </c>
    </row>
    <row r="27" spans="1:7" ht="28.5">
      <c r="A27" s="43" t="s">
        <v>129</v>
      </c>
      <c r="B27" s="44">
        <f>SUM(B19:B26)</f>
        <v>993343</v>
      </c>
      <c r="C27" s="44">
        <f>SUM(C19:C26)</f>
        <v>636834</v>
      </c>
      <c r="D27" s="44">
        <f t="shared" si="0"/>
        <v>356509</v>
      </c>
      <c r="E27" s="44">
        <f>SUM(E19:E26)</f>
        <v>763867</v>
      </c>
      <c r="F27" s="44">
        <f>SUM(F19:F26)</f>
        <v>672528</v>
      </c>
      <c r="G27" s="44">
        <f t="shared" si="1"/>
        <v>91339</v>
      </c>
    </row>
    <row r="28" spans="1:7" ht="15">
      <c r="A28" s="47" t="s">
        <v>142</v>
      </c>
      <c r="B28" s="44"/>
      <c r="C28" s="44"/>
      <c r="D28" s="44">
        <f t="shared" si="0"/>
        <v>0</v>
      </c>
      <c r="E28" s="44"/>
      <c r="F28" s="44"/>
      <c r="G28" s="44">
        <f t="shared" si="1"/>
        <v>0</v>
      </c>
    </row>
    <row r="29" spans="1:7" ht="15">
      <c r="A29" s="45" t="s">
        <v>132</v>
      </c>
      <c r="B29" s="44"/>
      <c r="C29" s="44">
        <v>709</v>
      </c>
      <c r="D29" s="44">
        <f t="shared" si="0"/>
        <v>-709</v>
      </c>
      <c r="E29" s="44"/>
      <c r="F29" s="44">
        <v>3426</v>
      </c>
      <c r="G29" s="44">
        <f t="shared" si="1"/>
        <v>-3426</v>
      </c>
    </row>
    <row r="30" spans="1:7" ht="15">
      <c r="A30" s="45" t="s">
        <v>89</v>
      </c>
      <c r="B30" s="44"/>
      <c r="C30" s="44"/>
      <c r="D30" s="44">
        <f t="shared" si="0"/>
        <v>0</v>
      </c>
      <c r="E30" s="44"/>
      <c r="F30" s="44"/>
      <c r="G30" s="44">
        <f t="shared" si="1"/>
        <v>0</v>
      </c>
    </row>
    <row r="31" spans="1:7" ht="15">
      <c r="A31" s="45" t="s">
        <v>95</v>
      </c>
      <c r="B31" s="44"/>
      <c r="C31" s="44">
        <v>8231</v>
      </c>
      <c r="D31" s="44">
        <f t="shared" si="0"/>
        <v>-8231</v>
      </c>
      <c r="E31" s="44"/>
      <c r="F31" s="44">
        <v>8900</v>
      </c>
      <c r="G31" s="44">
        <f t="shared" si="1"/>
        <v>-8900</v>
      </c>
    </row>
    <row r="32" spans="1:7" ht="15">
      <c r="A32" s="45" t="s">
        <v>177</v>
      </c>
      <c r="B32" s="44"/>
      <c r="C32" s="44">
        <v>731</v>
      </c>
      <c r="D32" s="44">
        <f t="shared" si="0"/>
        <v>-731</v>
      </c>
      <c r="E32" s="44"/>
      <c r="F32" s="44"/>
      <c r="G32" s="44">
        <f t="shared" si="1"/>
        <v>0</v>
      </c>
    </row>
    <row r="33" spans="1:7" ht="15">
      <c r="A33" s="45" t="s">
        <v>133</v>
      </c>
      <c r="B33" s="44">
        <v>11383</v>
      </c>
      <c r="C33" s="44"/>
      <c r="D33" s="44">
        <f t="shared" si="0"/>
        <v>11383</v>
      </c>
      <c r="E33" s="44">
        <v>4169</v>
      </c>
      <c r="F33" s="44">
        <v>0</v>
      </c>
      <c r="G33" s="44">
        <f t="shared" si="1"/>
        <v>4169</v>
      </c>
    </row>
    <row r="34" spans="1:7" ht="28.5">
      <c r="A34" s="43" t="s">
        <v>178</v>
      </c>
      <c r="B34" s="44">
        <f>SUM(B29:B33)</f>
        <v>11383</v>
      </c>
      <c r="C34" s="44">
        <f>SUM(C29:C33)</f>
        <v>9671</v>
      </c>
      <c r="D34" s="44">
        <f t="shared" si="0"/>
        <v>1712</v>
      </c>
      <c r="E34" s="44">
        <f>SUM(E29:E33)</f>
        <v>4169</v>
      </c>
      <c r="F34" s="44">
        <f>SUM(F29:F33)</f>
        <v>12326</v>
      </c>
      <c r="G34" s="44">
        <f t="shared" si="1"/>
        <v>-8157</v>
      </c>
    </row>
    <row r="35" spans="1:7" ht="28.5">
      <c r="A35" s="43" t="s">
        <v>90</v>
      </c>
      <c r="B35" s="44">
        <f aca="true" t="shared" si="2" ref="B35:G35">B17+B27+B34</f>
        <v>1023266</v>
      </c>
      <c r="C35" s="44">
        <f t="shared" si="2"/>
        <v>1323615</v>
      </c>
      <c r="D35" s="44">
        <f t="shared" si="2"/>
        <v>-300349</v>
      </c>
      <c r="E35" s="44">
        <f t="shared" si="2"/>
        <v>816393</v>
      </c>
      <c r="F35" s="44">
        <f t="shared" si="2"/>
        <v>1554499</v>
      </c>
      <c r="G35" s="44">
        <f t="shared" si="2"/>
        <v>-738106</v>
      </c>
    </row>
    <row r="36" spans="1:7" ht="15">
      <c r="A36" s="43" t="s">
        <v>91</v>
      </c>
      <c r="B36" s="44"/>
      <c r="C36" s="44"/>
      <c r="D36" s="44">
        <v>1865299</v>
      </c>
      <c r="E36" s="44"/>
      <c r="F36" s="44"/>
      <c r="G36" s="44">
        <v>2603405</v>
      </c>
    </row>
    <row r="37" spans="1:7" ht="15">
      <c r="A37" s="47" t="s">
        <v>101</v>
      </c>
      <c r="B37" s="44"/>
      <c r="C37" s="44"/>
      <c r="D37" s="44">
        <f>D35+D36</f>
        <v>1564950</v>
      </c>
      <c r="E37" s="44"/>
      <c r="F37" s="44"/>
      <c r="G37" s="44">
        <f>G35+G36</f>
        <v>1865299</v>
      </c>
    </row>
    <row r="38" spans="1:7" ht="15">
      <c r="A38" s="45" t="s">
        <v>102</v>
      </c>
      <c r="B38" s="44"/>
      <c r="C38" s="44"/>
      <c r="D38" s="44">
        <v>6224</v>
      </c>
      <c r="E38" s="44"/>
      <c r="F38" s="44"/>
      <c r="G38" s="44">
        <v>179433</v>
      </c>
    </row>
    <row r="39" spans="2:8" ht="15">
      <c r="B39" s="70"/>
      <c r="C39" s="70"/>
      <c r="D39" s="70"/>
      <c r="E39" s="70"/>
      <c r="F39" s="70"/>
      <c r="G39" s="70"/>
      <c r="H39" s="14"/>
    </row>
    <row r="40" spans="1:8" s="86" customFormat="1" ht="11.25">
      <c r="A40" s="93" t="s">
        <v>194</v>
      </c>
      <c r="B40" s="140" t="s">
        <v>99</v>
      </c>
      <c r="C40" s="140"/>
      <c r="D40" s="93"/>
      <c r="E40" s="140" t="s">
        <v>100</v>
      </c>
      <c r="F40" s="140"/>
      <c r="G40" s="93"/>
      <c r="H40" s="87"/>
    </row>
    <row r="41" spans="2:8" ht="15">
      <c r="B41" s="70"/>
      <c r="C41" s="70"/>
      <c r="D41" s="70"/>
      <c r="E41" s="70"/>
      <c r="F41" s="70"/>
      <c r="G41" s="70"/>
      <c r="H41" s="14"/>
    </row>
    <row r="42" spans="2:8" ht="15">
      <c r="B42" s="70"/>
      <c r="C42" s="70"/>
      <c r="D42" s="70"/>
      <c r="E42" s="70"/>
      <c r="F42" s="70"/>
      <c r="G42" s="70"/>
      <c r="H42" s="14"/>
    </row>
    <row r="43" spans="2:8" ht="15">
      <c r="B43" s="70"/>
      <c r="C43" s="70"/>
      <c r="D43" s="70"/>
      <c r="E43" s="70"/>
      <c r="F43" s="70"/>
      <c r="G43" s="70"/>
      <c r="H43" s="14"/>
    </row>
    <row r="44" spans="2:8" ht="15">
      <c r="B44" s="70"/>
      <c r="C44" s="70"/>
      <c r="D44" s="70"/>
      <c r="E44" s="70"/>
      <c r="F44" s="70"/>
      <c r="G44" s="70"/>
      <c r="H44" s="14"/>
    </row>
    <row r="45" spans="2:8" ht="15">
      <c r="B45" s="70"/>
      <c r="C45" s="70"/>
      <c r="D45" s="70"/>
      <c r="E45" s="70"/>
      <c r="F45" s="70"/>
      <c r="G45" s="70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</sheetData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19">
      <selection activeCell="H36" sqref="H36"/>
    </sheetView>
  </sheetViews>
  <sheetFormatPr defaultColWidth="9.140625" defaultRowHeight="12.75"/>
  <cols>
    <col min="1" max="1" width="25.421875" style="18" customWidth="1"/>
    <col min="2" max="2" width="10.281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00390625" style="18" customWidth="1"/>
    <col min="9" max="16384" width="9.140625" style="1" customWidth="1"/>
  </cols>
  <sheetData>
    <row r="1" spans="6:8" ht="12.75">
      <c r="F1" s="19"/>
      <c r="G1" s="19" t="s">
        <v>179</v>
      </c>
      <c r="H1" s="19"/>
    </row>
    <row r="3" spans="1:8" ht="19.5" customHeight="1">
      <c r="A3" s="146" t="s">
        <v>56</v>
      </c>
      <c r="B3" s="146"/>
      <c r="C3" s="146"/>
      <c r="D3" s="146"/>
      <c r="E3" s="146"/>
      <c r="F3" s="146"/>
      <c r="G3" s="146"/>
      <c r="H3" s="146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43" t="s">
        <v>191</v>
      </c>
      <c r="B5" s="143"/>
      <c r="C5" s="143"/>
      <c r="D5" s="143"/>
      <c r="E5" s="91"/>
      <c r="F5" s="92"/>
      <c r="G5" s="151" t="s">
        <v>189</v>
      </c>
      <c r="H5" s="152"/>
    </row>
    <row r="6" spans="1:8" ht="12.75">
      <c r="A6" s="91" t="s">
        <v>195</v>
      </c>
      <c r="B6" s="91"/>
      <c r="C6" s="91"/>
      <c r="D6" s="91"/>
      <c r="E6" s="94"/>
      <c r="F6" s="94"/>
      <c r="G6" s="94"/>
      <c r="H6" s="95"/>
    </row>
    <row r="7" spans="1:8" ht="12.75">
      <c r="A7" s="10"/>
      <c r="B7" s="10"/>
      <c r="C7" s="10"/>
      <c r="D7" s="10"/>
      <c r="E7" s="11"/>
      <c r="F7" s="11"/>
      <c r="G7" s="11"/>
      <c r="H7" s="20" t="s">
        <v>57</v>
      </c>
    </row>
    <row r="8" spans="1:9" ht="32.25" customHeight="1">
      <c r="A8" s="141" t="s">
        <v>58</v>
      </c>
      <c r="B8" s="141" t="s">
        <v>62</v>
      </c>
      <c r="C8" s="125" t="s">
        <v>59</v>
      </c>
      <c r="D8" s="150"/>
      <c r="E8" s="150"/>
      <c r="F8" s="125" t="s">
        <v>60</v>
      </c>
      <c r="G8" s="126"/>
      <c r="H8" s="141" t="s">
        <v>61</v>
      </c>
      <c r="I8" s="21"/>
    </row>
    <row r="9" spans="1:9" ht="12.75" customHeight="1">
      <c r="A9" s="144"/>
      <c r="B9" s="149"/>
      <c r="C9" s="147" t="s">
        <v>63</v>
      </c>
      <c r="D9" s="141" t="s">
        <v>64</v>
      </c>
      <c r="E9" s="141" t="s">
        <v>135</v>
      </c>
      <c r="F9" s="141" t="s">
        <v>65</v>
      </c>
      <c r="G9" s="141" t="s">
        <v>66</v>
      </c>
      <c r="H9" s="144"/>
      <c r="I9" s="21"/>
    </row>
    <row r="10" spans="1:9" ht="60" customHeight="1">
      <c r="A10" s="145"/>
      <c r="B10" s="145"/>
      <c r="C10" s="148"/>
      <c r="D10" s="145"/>
      <c r="E10" s="142"/>
      <c r="F10" s="142"/>
      <c r="G10" s="142"/>
      <c r="H10" s="142"/>
      <c r="I10" s="21"/>
    </row>
    <row r="11" spans="1:9" s="17" customFormat="1" ht="1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48"/>
    </row>
    <row r="12" spans="1:9" s="17" customFormat="1" ht="25.5">
      <c r="A12" s="115" t="s">
        <v>108</v>
      </c>
      <c r="B12" s="114">
        <v>4263000</v>
      </c>
      <c r="C12" s="114">
        <v>2434096</v>
      </c>
      <c r="D12" s="114">
        <v>0</v>
      </c>
      <c r="E12" s="114">
        <v>57115</v>
      </c>
      <c r="F12" s="114">
        <v>2668105</v>
      </c>
      <c r="G12" s="114">
        <v>0</v>
      </c>
      <c r="H12" s="114">
        <f>B12+C12+D12+E12+F12+G12</f>
        <v>9422316</v>
      </c>
      <c r="I12" s="48"/>
    </row>
    <row r="13" spans="1:9" s="17" customFormat="1" ht="25.5">
      <c r="A13" s="115" t="s">
        <v>109</v>
      </c>
      <c r="B13" s="114">
        <v>4313410</v>
      </c>
      <c r="C13" s="114">
        <v>2731930</v>
      </c>
      <c r="D13" s="114">
        <v>0</v>
      </c>
      <c r="E13" s="114">
        <v>272522</v>
      </c>
      <c r="F13" s="114">
        <v>10603506</v>
      </c>
      <c r="G13" s="114">
        <v>-4095966</v>
      </c>
      <c r="H13" s="114">
        <f>B13+C13+D13+E13+F13+G13</f>
        <v>13825402</v>
      </c>
      <c r="I13" s="48"/>
    </row>
    <row r="14" spans="1:9" s="17" customFormat="1" ht="25.5">
      <c r="A14" s="115" t="s">
        <v>67</v>
      </c>
      <c r="B14" s="124">
        <v>4032860</v>
      </c>
      <c r="C14" s="124">
        <v>2190234</v>
      </c>
      <c r="D14" s="124">
        <v>0</v>
      </c>
      <c r="E14" s="124">
        <v>272522</v>
      </c>
      <c r="F14" s="124">
        <v>10603506</v>
      </c>
      <c r="G14" s="124">
        <v>-6176732</v>
      </c>
      <c r="H14" s="114">
        <f>B14+C14+D14+E14+F14+G14</f>
        <v>10922390</v>
      </c>
      <c r="I14" s="48"/>
    </row>
    <row r="15" spans="1:9" s="17" customFormat="1" ht="25.5">
      <c r="A15" s="115" t="s">
        <v>68</v>
      </c>
      <c r="B15" s="118"/>
      <c r="C15" s="118"/>
      <c r="D15" s="118"/>
      <c r="E15" s="118"/>
      <c r="F15" s="118"/>
      <c r="G15" s="118"/>
      <c r="H15" s="119"/>
      <c r="I15" s="48"/>
    </row>
    <row r="16" spans="1:9" ht="25.5">
      <c r="A16" s="116" t="s">
        <v>69</v>
      </c>
      <c r="B16" s="118"/>
      <c r="C16" s="118"/>
      <c r="D16" s="118"/>
      <c r="E16" s="118"/>
      <c r="F16" s="118"/>
      <c r="G16" s="118"/>
      <c r="H16" s="119"/>
      <c r="I16" s="21"/>
    </row>
    <row r="17" spans="1:9" ht="15">
      <c r="A17" s="116" t="s">
        <v>70</v>
      </c>
      <c r="B17" s="120"/>
      <c r="C17" s="120"/>
      <c r="D17" s="120"/>
      <c r="E17" s="120"/>
      <c r="F17" s="120"/>
      <c r="G17" s="120"/>
      <c r="H17" s="119"/>
      <c r="I17" s="21"/>
    </row>
    <row r="18" spans="1:9" ht="25.5">
      <c r="A18" s="115" t="s">
        <v>71</v>
      </c>
      <c r="B18" s="124">
        <v>4032860</v>
      </c>
      <c r="C18" s="124">
        <v>2190234</v>
      </c>
      <c r="D18" s="124">
        <v>0</v>
      </c>
      <c r="E18" s="124">
        <v>272522</v>
      </c>
      <c r="F18" s="124">
        <v>10603506</v>
      </c>
      <c r="G18" s="124">
        <v>-6176732</v>
      </c>
      <c r="H18" s="114">
        <f>B18+C18+D18+E18+F18+G18</f>
        <v>10922390</v>
      </c>
      <c r="I18" s="21"/>
    </row>
    <row r="19" spans="1:9" ht="34.5" customHeight="1">
      <c r="A19" s="115" t="s">
        <v>180</v>
      </c>
      <c r="B19" s="121">
        <f>(B20-B21)</f>
        <v>-283910</v>
      </c>
      <c r="C19" s="121">
        <f>(C20-C21)</f>
        <v>-375763</v>
      </c>
      <c r="D19" s="121">
        <v>0</v>
      </c>
      <c r="E19" s="121">
        <v>0</v>
      </c>
      <c r="F19" s="121">
        <v>0</v>
      </c>
      <c r="G19" s="121">
        <v>0</v>
      </c>
      <c r="H19" s="122">
        <f>B19+C19+E19</f>
        <v>-659673</v>
      </c>
      <c r="I19" s="21"/>
    </row>
    <row r="20" spans="1:9" ht="15">
      <c r="A20" s="116" t="s">
        <v>136</v>
      </c>
      <c r="B20" s="121">
        <v>17600</v>
      </c>
      <c r="C20" s="121">
        <v>8979</v>
      </c>
      <c r="D20" s="121">
        <v>0</v>
      </c>
      <c r="E20" s="121">
        <v>0</v>
      </c>
      <c r="F20" s="121">
        <v>0</v>
      </c>
      <c r="G20" s="121">
        <v>0</v>
      </c>
      <c r="H20" s="122">
        <f>B20+C20</f>
        <v>26579</v>
      </c>
      <c r="I20" s="21"/>
    </row>
    <row r="21" spans="1:9" ht="15">
      <c r="A21" s="116" t="s">
        <v>137</v>
      </c>
      <c r="B21" s="121">
        <v>301510</v>
      </c>
      <c r="C21" s="121">
        <v>384742</v>
      </c>
      <c r="D21" s="121">
        <v>0</v>
      </c>
      <c r="E21" s="121">
        <v>0</v>
      </c>
      <c r="F21" s="121">
        <v>0</v>
      </c>
      <c r="G21" s="121">
        <v>0</v>
      </c>
      <c r="H21" s="122">
        <f>B21+C21</f>
        <v>686252</v>
      </c>
      <c r="I21" s="21"/>
    </row>
    <row r="22" spans="1:9" ht="25.5">
      <c r="A22" s="115" t="s">
        <v>72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-9118346</v>
      </c>
      <c r="H22" s="122">
        <v>-9118346</v>
      </c>
      <c r="I22" s="21"/>
    </row>
    <row r="23" spans="1:9" ht="25.5">
      <c r="A23" s="116" t="s">
        <v>73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2">
        <v>0</v>
      </c>
      <c r="H23" s="122">
        <v>0</v>
      </c>
      <c r="I23" s="21"/>
    </row>
    <row r="24" spans="1:9" ht="15">
      <c r="A24" s="116" t="s">
        <v>74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2">
        <v>0</v>
      </c>
      <c r="I24" s="21"/>
    </row>
    <row r="25" spans="1:9" ht="15">
      <c r="A25" s="116" t="s">
        <v>75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>
        <v>0</v>
      </c>
      <c r="I25" s="21"/>
    </row>
    <row r="26" spans="1:9" ht="15">
      <c r="A26" s="116" t="s">
        <v>76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2">
        <v>0</v>
      </c>
      <c r="I26" s="21"/>
    </row>
    <row r="27" spans="1:9" ht="38.25">
      <c r="A27" s="116" t="s">
        <v>181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2">
        <v>0</v>
      </c>
      <c r="I27" s="21"/>
    </row>
    <row r="28" spans="1:9" ht="15">
      <c r="A28" s="116" t="s">
        <v>77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2">
        <v>0</v>
      </c>
      <c r="I28" s="21"/>
    </row>
    <row r="29" spans="1:9" ht="15">
      <c r="A29" s="116" t="s">
        <v>78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2">
        <v>0</v>
      </c>
      <c r="I29" s="21"/>
    </row>
    <row r="30" spans="1:9" ht="38.25">
      <c r="A30" s="116" t="s">
        <v>182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2">
        <v>0</v>
      </c>
      <c r="I30" s="21"/>
    </row>
    <row r="31" spans="1:9" ht="15">
      <c r="A31" s="116" t="s">
        <v>77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2">
        <v>0</v>
      </c>
      <c r="I31" s="21"/>
    </row>
    <row r="32" spans="1:9" ht="15">
      <c r="A32" s="116" t="s">
        <v>78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2">
        <v>0</v>
      </c>
      <c r="I32" s="21"/>
    </row>
    <row r="33" spans="1:9" ht="15">
      <c r="A33" s="116" t="s">
        <v>138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2">
        <v>0</v>
      </c>
      <c r="I33" s="21"/>
    </row>
    <row r="34" spans="1:9" ht="25.5">
      <c r="A34" s="115" t="s">
        <v>79</v>
      </c>
      <c r="B34" s="124">
        <f>B18+B19</f>
        <v>3748950</v>
      </c>
      <c r="C34" s="124">
        <f>C18+C19</f>
        <v>1814471</v>
      </c>
      <c r="D34" s="124">
        <v>0</v>
      </c>
      <c r="E34" s="124">
        <v>272522</v>
      </c>
      <c r="F34" s="124">
        <f>F18+F22</f>
        <v>10603506</v>
      </c>
      <c r="G34" s="124">
        <v>-9118346</v>
      </c>
      <c r="H34" s="114">
        <f>B34+C34+D34+E34+F34+G34</f>
        <v>7321103</v>
      </c>
      <c r="I34" s="21"/>
    </row>
    <row r="35" spans="1:9" ht="14.25" customHeight="1">
      <c r="A35" s="116" t="s">
        <v>145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2">
        <v>0</v>
      </c>
      <c r="I35" s="21"/>
    </row>
    <row r="36" spans="1:9" ht="25.5">
      <c r="A36" s="117" t="s">
        <v>80</v>
      </c>
      <c r="B36" s="124">
        <f>B34</f>
        <v>3748950</v>
      </c>
      <c r="C36" s="124">
        <f>C34</f>
        <v>1814471</v>
      </c>
      <c r="D36" s="124">
        <v>0</v>
      </c>
      <c r="E36" s="124">
        <f>E34</f>
        <v>272522</v>
      </c>
      <c r="F36" s="124">
        <f>F34</f>
        <v>10603506</v>
      </c>
      <c r="G36" s="124">
        <f>G34</f>
        <v>-9118346</v>
      </c>
      <c r="H36" s="114">
        <f>B36+C36+D36+E36+F36+G36</f>
        <v>7321103</v>
      </c>
      <c r="I36" s="21"/>
    </row>
    <row r="37" ht="15">
      <c r="I37" s="21"/>
    </row>
    <row r="38" spans="1:8" s="86" customFormat="1" ht="18" customHeight="1">
      <c r="A38" s="108" t="s">
        <v>196</v>
      </c>
      <c r="B38" s="109"/>
      <c r="C38" s="109"/>
      <c r="D38" s="110" t="s">
        <v>81</v>
      </c>
      <c r="E38" s="111"/>
      <c r="F38" s="111"/>
      <c r="G38" s="112" t="s">
        <v>183</v>
      </c>
      <c r="H38" s="113"/>
    </row>
    <row r="39" ht="18.75" customHeight="1">
      <c r="I39" s="53"/>
    </row>
    <row r="40" spans="1:9" ht="15">
      <c r="A40" s="49"/>
      <c r="B40" s="54"/>
      <c r="C40" s="54"/>
      <c r="D40" s="54"/>
      <c r="E40" s="54"/>
      <c r="F40" s="54"/>
      <c r="G40" s="54"/>
      <c r="H40" s="55"/>
      <c r="I40" s="53"/>
    </row>
    <row r="41" spans="1:9" ht="15">
      <c r="A41" s="50"/>
      <c r="B41" s="51"/>
      <c r="C41" s="51"/>
      <c r="D41" s="51"/>
      <c r="E41" s="51"/>
      <c r="F41" s="51"/>
      <c r="G41" s="51"/>
      <c r="H41" s="52"/>
      <c r="I41" s="21"/>
    </row>
    <row r="42" spans="1:9" ht="15">
      <c r="A42" s="50"/>
      <c r="B42" s="51"/>
      <c r="C42" s="51"/>
      <c r="D42" s="51"/>
      <c r="E42" s="51"/>
      <c r="F42" s="51"/>
      <c r="G42" s="51"/>
      <c r="H42" s="52"/>
      <c r="I42" s="21"/>
    </row>
    <row r="43" ht="15" customHeight="1">
      <c r="I43" s="21"/>
    </row>
    <row r="44" spans="1:9" ht="15">
      <c r="A44" s="49"/>
      <c r="B44" s="49"/>
      <c r="C44" s="49"/>
      <c r="D44" s="49"/>
      <c r="E44" s="49"/>
      <c r="F44" s="49"/>
      <c r="G44" s="49"/>
      <c r="H44" s="49"/>
      <c r="I44" s="21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21"/>
    </row>
    <row r="46" spans="1:9" ht="15">
      <c r="A46" s="49"/>
      <c r="B46" s="49"/>
      <c r="C46" s="49"/>
      <c r="D46" s="49"/>
      <c r="E46" s="49"/>
      <c r="F46" s="49"/>
      <c r="G46" s="49"/>
      <c r="H46" s="49"/>
      <c r="I46" s="21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21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1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1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1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1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1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1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1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1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1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1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1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1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1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1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1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1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1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1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1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1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1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1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1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1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1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1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1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1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1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1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1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1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1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1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1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1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1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1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1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1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1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1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1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1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1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1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1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1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1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1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1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1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1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1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1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1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1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1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1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1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1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1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1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1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1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1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1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1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1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1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1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1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1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1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1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1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1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1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1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1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1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1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1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1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1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1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1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1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1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1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1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1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1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1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1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1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1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1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1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1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1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1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1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1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1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1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1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1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1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1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1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1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1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1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1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1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1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1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1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1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1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1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1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1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1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1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1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1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1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1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1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1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1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1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1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1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1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1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1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1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1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1"/>
    </row>
  </sheetData>
  <mergeCells count="13">
    <mergeCell ref="C8:E8"/>
    <mergeCell ref="G5:H5"/>
    <mergeCell ref="D9:D10"/>
    <mergeCell ref="E9:E10"/>
    <mergeCell ref="A5:D5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14:G1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2009-01-28T12:12:28Z</cp:lastPrinted>
  <dcterms:created xsi:type="dcterms:W3CDTF">2004-03-04T10:58:58Z</dcterms:created>
  <dcterms:modified xsi:type="dcterms:W3CDTF">2009-01-30T12:31:24Z</dcterms:modified>
  <cp:category/>
  <cp:version/>
  <cp:contentType/>
  <cp:contentStatus/>
</cp:coreProperties>
</file>