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9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<sst xmlns="http://schemas.openxmlformats.org/spreadsheetml/2006/main" count="1098" uniqueCount="916">
  <si>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</si>
  <si>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</si>
  <si>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</si>
  <si>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</si>
  <si>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</si>
  <si>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</si>
  <si>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</si>
  <si>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</si>
  <si>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</si>
  <si>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</si>
  <si>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</si>
  <si>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</si>
  <si>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</si>
  <si>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</si>
  <si>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</si>
  <si>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</si>
  <si>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</si>
  <si>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</si>
  <si>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</si>
  <si>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</si>
  <si>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</si>
  <si>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</si>
  <si>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</si>
  <si>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</si>
  <si>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</si>
  <si>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</si>
  <si>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</si>
  <si>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</si>
  <si>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</si>
  <si>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</si>
  <si>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</si>
  <si>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</si>
  <si>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</si>
  <si>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</si>
  <si>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</si>
  <si>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</si>
  <si>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</si>
  <si>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</si>
  <si>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</si>
  <si>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</si>
  <si>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</si>
  <si>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</si>
  <si>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</si>
  <si>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</si>
  <si>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</si>
  <si>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</si>
  <si>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</si>
  <si>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</si>
  <si>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</si>
  <si>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</si>
  <si>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</si>
  <si>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</si>
  <si>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</si>
  <si>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</si>
  <si>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</si>
  <si>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</si>
  <si>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</si>
  <si>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</si>
  <si>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</si>
  <si>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</si>
  <si>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</si>
  <si>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</si>
  <si>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</si>
  <si>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</si>
  <si>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</si>
  <si>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</si>
  <si>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</si>
  <si>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</si>
  <si>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</si>
  <si>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</si>
  <si>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</si>
  <si>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</si>
  <si>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</si>
  <si>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</si>
  <si>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</si>
  <si>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</si>
  <si>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</si>
  <si>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</si>
  <si>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</si>
  <si>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</si>
  <si>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</si>
  <si>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</si>
  <si>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</si>
  <si>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</si>
  <si>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</si>
  <si>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</si>
  <si>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</si>
  <si>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</si>
  <si>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</si>
  <si>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</si>
  <si>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</si>
  <si>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</si>
  <si>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</si>
  <si>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</si>
  <si>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</si>
  <si>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</si>
  <si>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</si>
  <si>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</si>
  <si>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</si>
  <si>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</si>
  <si>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</si>
  <si>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</si>
  <si>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</si>
  <si>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</si>
  <si>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</si>
  <si>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</si>
  <si>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</si>
  <si>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</si>
  <si>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</si>
  <si>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</si>
  <si>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</si>
  <si>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</si>
  <si>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</si>
  <si>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</si>
  <si>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</si>
  <si>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</si>
  <si>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</si>
  <si>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</si>
  <si>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</si>
  <si>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</si>
  <si>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</si>
  <si>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</si>
  <si>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</si>
  <si>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</si>
  <si>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</si>
  <si>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</si>
  <si>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</si>
  <si>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</si>
  <si>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</si>
  <si>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</si>
  <si>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</si>
  <si>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</si>
  <si>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</si>
  <si>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</si>
  <si>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</si>
  <si>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</si>
  <si>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</si>
  <si>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</si>
  <si>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</si>
  <si>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</si>
  <si>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</si>
  <si>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</si>
  <si>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</si>
  <si>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</si>
  <si>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</si>
  <si>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</si>
  <si>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</si>
  <si>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</si>
  <si>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</si>
  <si>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</si>
  <si>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</si>
  <si>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</si>
  <si>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</si>
  <si>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</si>
  <si>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</si>
  <si>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</si>
  <si>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</si>
  <si>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</si>
  <si>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</si>
  <si>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</si>
  <si>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</si>
  <si>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</si>
  <si>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</si>
  <si>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</si>
  <si>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</si>
  <si>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</si>
  <si>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</si>
  <si>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</si>
  <si>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</si>
  <si>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</si>
  <si>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</si>
  <si>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</si>
  <si>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</si>
  <si>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</si>
  <si>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</si>
  <si>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</si>
  <si>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</si>
  <si>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</si>
  <si>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</si>
  <si>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</si>
  <si>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</si>
  <si>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</si>
  <si>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</si>
  <si>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</si>
  <si>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</si>
  <si>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</si>
  <si>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</si>
  <si>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</si>
  <si>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</si>
  <si>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</si>
  <si>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</si>
  <si>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</si>
  <si>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</si>
  <si>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</si>
  <si>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</si>
  <si>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</si>
  <si>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</si>
  <si>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</si>
  <si>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</si>
  <si>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</si>
  <si>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</si>
  <si>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</si>
  <si>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</si>
  <si>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</si>
  <si>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</si>
  <si>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</si>
  <si>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</si>
  <si>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</si>
  <si>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</si>
  <si>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</si>
  <si>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</si>
  <si>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</si>
  <si>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</si>
  <si>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</si>
  <si>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</si>
  <si>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</si>
  <si>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</si>
  <si>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</si>
  <si>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</si>
  <si>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</si>
  <si>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</si>
  <si>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</si>
  <si>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</si>
  <si>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</si>
  <si>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</si>
  <si>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</si>
  <si>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</si>
  <si>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</si>
  <si>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</si>
  <si>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</si>
  <si>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</si>
  <si>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</si>
  <si>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</si>
  <si>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</si>
  <si>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</si>
  <si>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</si>
  <si>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</si>
  <si>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</si>
  <si>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</si>
  <si>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</si>
  <si>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</si>
  <si>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</si>
  <si>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</si>
  <si>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</si>
  <si>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</si>
  <si>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</si>
  <si>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</si>
  <si>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</si>
  <si>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</si>
  <si>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</si>
  <si>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</si>
  <si>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</si>
  <si>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</si>
  <si>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</si>
  <si>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</si>
  <si>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</si>
  <si>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</si>
  <si>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</si>
  <si>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</si>
  <si>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</si>
  <si>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</si>
  <si>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</si>
  <si>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</si>
  <si>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</si>
  <si>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</si>
  <si>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</si>
  <si>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</si>
  <si>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</si>
  <si>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</si>
  <si>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</si>
  <si>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</si>
  <si>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</si>
  <si>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</si>
  <si>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</si>
  <si>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</si>
  <si>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</si>
  <si>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</si>
  <si>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</si>
  <si>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</si>
  <si>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</si>
  <si>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</si>
  <si>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</si>
  <si>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</si>
  <si>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</si>
  <si>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</si>
  <si>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</si>
  <si>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</si>
  <si>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</si>
  <si>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</si>
  <si>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</si>
  <si>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</si>
  <si>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</si>
  <si>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</si>
  <si>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</si>
  <si>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</si>
  <si>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</si>
  <si>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</si>
  <si>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</si>
  <si>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</si>
  <si>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</si>
  <si>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</si>
  <si>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</si>
  <si>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</si>
  <si>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</si>
  <si>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</si>
  <si>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</si>
  <si>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</si>
  <si>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</si>
  <si>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</si>
  <si>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</si>
  <si>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</si>
  <si>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</si>
  <si>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</si>
  <si>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</si>
  <si>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</si>
  <si>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</si>
  <si>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</si>
  <si>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</si>
  <si>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</si>
  <si>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</si>
  <si>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</si>
  <si>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</si>
  <si>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</si>
  <si>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</si>
  <si>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</si>
  <si>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</si>
  <si>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</si>
  <si>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</si>
  <si>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</si>
  <si>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</si>
  <si>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</si>
  <si>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</si>
  <si>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</si>
  <si>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</si>
  <si>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</si>
  <si>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</si>
  <si>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</si>
  <si>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</si>
  <si>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</si>
  <si>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</si>
  <si>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</si>
  <si>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</si>
  <si>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</si>
  <si>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</si>
  <si>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</si>
  <si>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</si>
  <si>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</si>
  <si>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</si>
  <si>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</si>
  <si>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</si>
  <si>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</si>
  <si>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</si>
  <si>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</si>
  <si>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</si>
  <si>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</si>
  <si>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</si>
  <si>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</si>
  <si>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</si>
  <si>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</si>
  <si>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</si>
  <si>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</si>
  <si>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</si>
  <si>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</si>
  <si>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</si>
  <si>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</si>
  <si>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</si>
  <si>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</si>
  <si>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</si>
  <si>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</si>
  <si>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</si>
  <si>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</si>
  <si>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</si>
  <si>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</si>
  <si>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</si>
  <si>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</si>
  <si>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</si>
  <si>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</si>
  <si>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</si>
  <si>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</si>
  <si>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</si>
  <si>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</si>
  <si>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</si>
  <si>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</si>
  <si>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</si>
  <si>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</si>
  <si>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</si>
  <si>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</si>
  <si>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</si>
  <si>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</si>
  <si>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</si>
  <si>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</si>
  <si>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</si>
  <si>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</si>
  <si>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</si>
  <si>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</si>
  <si>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</si>
  <si>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</si>
  <si>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</si>
  <si>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</si>
  <si>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</si>
  <si>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</si>
  <si>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</si>
  <si>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</si>
  <si>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</si>
  <si>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</si>
  <si>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</si>
  <si>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</si>
  <si>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</si>
  <si>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</si>
  <si>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</si>
  <si>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</si>
  <si>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</si>
  <si>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</si>
  <si>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</si>
  <si>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</si>
  <si>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</si>
  <si>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</si>
  <si>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</si>
  <si>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</si>
  <si>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</si>
  <si>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</si>
  <si>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</si>
  <si>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</si>
  <si>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</si>
  <si>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</si>
  <si>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</si>
  <si>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</si>
  <si>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</si>
  <si>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</si>
  <si>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</si>
  <si>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</si>
  <si>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</si>
  <si>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</si>
  <si>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</si>
  <si>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</si>
  <si>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</si>
  <si>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</si>
  <si>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</si>
  <si>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</si>
  <si>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</si>
  <si>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</si>
  <si>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</si>
  <si>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</si>
  <si>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</si>
  <si>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</si>
  <si>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</si>
  <si>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</si>
  <si>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</si>
  <si>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</si>
  <si>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</si>
  <si>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</si>
  <si>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</si>
  <si>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</si>
  <si>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</si>
  <si>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</si>
  <si>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</si>
  <si>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</si>
  <si>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</si>
  <si>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</si>
  <si>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</si>
  <si>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</si>
  <si>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</si>
  <si>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</si>
  <si>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</si>
  <si>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</si>
  <si>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</si>
  <si>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</si>
  <si>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</si>
  <si>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</si>
  <si>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</si>
  <si>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</si>
  <si>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</si>
  <si>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</si>
  <si>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</si>
  <si>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</si>
  <si>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</si>
  <si>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</si>
  <si>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</si>
  <si>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</si>
  <si>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</si>
  <si>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</si>
  <si>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</si>
  <si>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</si>
  <si>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</si>
  <si>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</si>
  <si>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</si>
  <si>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</si>
  <si>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</si>
  <si>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</si>
  <si>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</si>
  <si>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</si>
  <si>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</si>
  <si>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</si>
  <si>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</si>
  <si>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</si>
  <si>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</si>
  <si>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</si>
  <si>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</si>
  <si>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</si>
  <si>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</si>
  <si>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</si>
  <si>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</si>
  <si>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</si>
  <si>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</si>
  <si>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</si>
  <si>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</si>
  <si>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</si>
  <si>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</si>
  <si>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</si>
  <si>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</si>
  <si>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</si>
  <si>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</si>
  <si>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</si>
  <si>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</si>
  <si>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</si>
  <si>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</si>
  <si>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</si>
  <si>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</si>
  <si>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</si>
  <si>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</si>
  <si>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</si>
  <si>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</si>
  <si>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</si>
  <si>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</si>
  <si>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</si>
  <si>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</si>
  <si>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</si>
  <si>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</si>
  <si>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</si>
  <si>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</si>
  <si>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</si>
  <si>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</si>
  <si>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</si>
  <si>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</si>
  <si>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</si>
  <si>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</si>
  <si>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</si>
  <si>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</si>
  <si>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</si>
  <si>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</si>
  <si>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</si>
  <si>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</si>
  <si>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</si>
  <si>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</si>
  <si>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</si>
  <si>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</si>
  <si>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</si>
  <si>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</si>
  <si>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</si>
  <si>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</si>
  <si>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</si>
  <si>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</si>
  <si>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</si>
  <si>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</si>
  <si>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</si>
  <si>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</si>
  <si>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</si>
  <si>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</si>
  <si>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</si>
  <si>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</si>
  <si>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</si>
  <si>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</si>
  <si>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</si>
  <si>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</si>
  <si>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</si>
  <si>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</si>
  <si>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</si>
  <si>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</si>
  <si>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</si>
  <si>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</si>
  <si>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</si>
  <si>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</si>
  <si>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</si>
  <si>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</si>
  <si>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</si>
  <si>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</si>
  <si>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</si>
  <si>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</si>
  <si>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</si>
  <si>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</si>
  <si>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</si>
  <si>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</si>
  <si>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</si>
  <si>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</si>
  <si>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</si>
  <si>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</si>
  <si>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</si>
  <si>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</si>
  <si>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</si>
  <si>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</si>
  <si>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</si>
  <si>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</si>
  <si>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</si>
  <si>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</si>
  <si>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</si>
  <si>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</si>
  <si>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</si>
  <si>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</si>
  <si>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</si>
  <si>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</si>
  <si>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</si>
  <si>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</si>
  <si>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</si>
  <si>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</si>
  <si>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</si>
  <si>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</si>
  <si>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</si>
  <si>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</si>
  <si>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</si>
  <si>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</si>
  <si>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</si>
  <si>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</si>
  <si>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</si>
  <si>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</si>
  <si>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</si>
  <si>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</si>
  <si>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</si>
  <si>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</si>
  <si>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</si>
  <si>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</si>
  <si>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</si>
  <si>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</si>
  <si>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</si>
  <si>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</si>
  <si>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</si>
  <si>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</si>
  <si>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</si>
  <si>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</si>
  <si>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</si>
  <si>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</si>
  <si>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</si>
  <si>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</si>
  <si>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</si>
  <si>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</si>
  <si>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</si>
  <si>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</si>
  <si>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</si>
  <si>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</si>
  <si>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</si>
  <si>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</si>
  <si>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</si>
  <si>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</si>
  <si>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</si>
  <si>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</si>
  <si>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</si>
  <si>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</si>
  <si>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</si>
  <si>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</si>
  <si>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</si>
  <si>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</si>
  <si>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</si>
  <si>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</si>
  <si>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</si>
  <si>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</si>
  <si>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</si>
  <si>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</si>
  <si>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</si>
  <si>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</si>
  <si>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</si>
  <si>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</si>
  <si>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</si>
  <si>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</si>
  <si>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</si>
  <si>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</si>
  <si>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</si>
  <si>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</si>
  <si>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</si>
  <si>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</si>
  <si>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</si>
  <si>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</si>
  <si>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</si>
  <si>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</si>
  <si>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</si>
  <si>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</si>
  <si>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</si>
  <si>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</si>
  <si>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</si>
  <si>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</si>
  <si>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</si>
  <si>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</si>
  <si>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</si>
  <si>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</si>
  <si>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</si>
  <si>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</si>
  <si>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</si>
  <si>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</si>
  <si>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</si>
  <si>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</si>
  <si>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</si>
  <si>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</si>
  <si>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</si>
  <si>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</si>
  <si>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</si>
  <si>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</si>
  <si>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</si>
  <si>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</si>
  <si>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</si>
  <si>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</si>
  <si>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</si>
  <si>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</si>
  <si>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</si>
  <si>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</si>
  <si>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</si>
  <si>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</si>
  <si>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</si>
  <si>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</si>
  <si>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</si>
  <si>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</si>
  <si>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</si>
  <si>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</si>
  <si>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</si>
  <si>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</si>
  <si>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</si>
  <si>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</si>
  <si>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</si>
  <si>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</si>
  <si>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</si>
  <si>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</si>
  <si>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</si>
  <si>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</si>
  <si>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</si>
  <si>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</si>
  <si>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</si>
  <si>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</si>
  <si>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</si>
  <si>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</si>
  <si>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</si>
  <si>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</si>
  <si>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</si>
  <si>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</si>
  <si>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</si>
  <si>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</si>
  <si>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</si>
  <si>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</si>
  <si>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</si>
  <si>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</si>
  <si>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</si>
  <si>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</si>
  <si>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</si>
  <si>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</si>
  <si>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</si>
  <si>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</si>
  <si>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</si>
  <si>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</si>
  <si>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</si>
  <si>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</si>
  <si>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</si>
  <si>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</si>
  <si>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</si>
  <si>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</si>
  <si>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</si>
  <si>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</si>
  <si>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</si>
  <si>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</si>
  <si>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</si>
  <si>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</si>
  <si>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</si>
  <si>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</si>
  <si>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</si>
  <si>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</si>
  <si>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</si>
  <si>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</si>
  <si>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</si>
  <si>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</si>
  <si>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</si>
  <si>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</si>
  <si>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</si>
  <si>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</si>
  <si>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</si>
  <si>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</si>
  <si>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</si>
  <si>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</si>
  <si>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</si>
  <si>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</si>
  <si>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</si>
  <si>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</si>
  <si>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</si>
  <si>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</si>
  <si>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</si>
  <si>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</si>
  <si>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</si>
  <si>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</si>
  <si>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</si>
  <si>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</si>
  <si>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</si>
  <si>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</si>
  <si>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</si>
  <si>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</si>
  <si>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</si>
  <si>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</si>
  <si>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</si>
  <si>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</si>
  <si>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</si>
  <si>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</si>
  <si>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</si>
  <si>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</si>
  <si>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</si>
  <si>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</si>
  <si>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</si>
  <si>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</si>
  <si>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</si>
  <si>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</si>
  <si>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</si>
  <si>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</si>
  <si>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</si>
  <si>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</si>
  <si>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</si>
  <si>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</si>
  <si>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</si>
  <si>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</si>
  <si>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</si>
  <si>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</si>
  <si>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</si>
  <si>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</si>
  <si>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</si>
  <si>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</si>
  <si>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</si>
  <si>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</si>
  <si>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</si>
  <si>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</si>
  <si>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</si>
  <si>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</si>
  <si>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</si>
  <si>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</si>
  <si>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</si>
  <si>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</si>
  <si>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</si>
  <si>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</si>
  <si>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</si>
  <si>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</si>
  <si>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</si>
  <si>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</si>
  <si>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</si>
  <si>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</si>
  <si>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</si>
  <si>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</si>
  <si>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</si>
  <si>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</si>
  <si>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</si>
  <si>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</si>
  <si>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</si>
  <si>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</si>
  <si>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</si>
  <si>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</si>
  <si>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</si>
  <si>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</si>
  <si>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</si>
  <si>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</si>
  <si>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</si>
  <si>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</si>
  <si>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</si>
  <si>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</si>
  <si>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</si>
  <si>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</si>
  <si>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</si>
  <si>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</si>
  <si>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</si>
  <si>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СИЕНИТ ХОЛДИНГ АД</t>
  </si>
  <si>
    <t>1. Индустриална зона Раковски ЕООД</t>
  </si>
  <si>
    <t>3.Стар Мил ООД</t>
  </si>
  <si>
    <t>1.Промишлено търговска зона Куклен ООД</t>
  </si>
  <si>
    <t>4.Сиенит Инвест ООД</t>
  </si>
  <si>
    <t>5.Завод за бетонови елементи ООД</t>
  </si>
  <si>
    <t>6.Сиенит механизация и автотранспорт ООД</t>
  </si>
  <si>
    <t>7.Префабрикати Чивидини БГ ЕООД</t>
  </si>
  <si>
    <t>8.Екопроект ЕООД</t>
  </si>
  <si>
    <t>9.Билдтрейд ООД</t>
  </si>
  <si>
    <t>10.Сиринга ООД</t>
  </si>
  <si>
    <t>2.Павитал ООД</t>
  </si>
  <si>
    <t>3.Интерзона ООД</t>
  </si>
  <si>
    <t>12.Нова Орлица ООД</t>
  </si>
  <si>
    <t>13.Си Комфорт ЕООД</t>
  </si>
  <si>
    <t>14.Интерпорто Пловдив ЕООД</t>
  </si>
  <si>
    <t>15.Интерпорто България ЕООД</t>
  </si>
  <si>
    <t>16.Бетон ЕООД</t>
  </si>
  <si>
    <t>17.Логистика Марица ЕООД</t>
  </si>
  <si>
    <t>18.Спа Ризорт ЕООД</t>
  </si>
  <si>
    <t>19.Комплекс Костнброд ЕООД</t>
  </si>
  <si>
    <t>2.Културно информационен център и търговски център АД</t>
  </si>
  <si>
    <t>20.Ритейл Мениджмънт АД</t>
  </si>
  <si>
    <t>21.Галерия Мебели АД</t>
  </si>
  <si>
    <t>22.Хисар СХ ЕООД</t>
  </si>
  <si>
    <t>1.ДГ Раковски АД</t>
  </si>
  <si>
    <t>2.Банско Тур ООД</t>
  </si>
  <si>
    <t>3.Холсим Бетон Пловдив АД</t>
  </si>
  <si>
    <t>4.Галерия Пловдив АД</t>
  </si>
  <si>
    <t>5.Търговски парк Крайморие АД</t>
  </si>
  <si>
    <t>Забележка: Инвестициите се отчитат по себестойностния метод .</t>
  </si>
  <si>
    <t>Съставител: Спас Лазаров Бакъров</t>
  </si>
  <si>
    <t>Ръководител: Валентин Кънчев Кънчев</t>
  </si>
  <si>
    <t>Спас Лазаров Бакъров</t>
  </si>
  <si>
    <t>Валентин Кънчев Кънчев</t>
  </si>
  <si>
    <t xml:space="preserve"> Ръководител: </t>
  </si>
  <si>
    <t xml:space="preserve">                                    Съставител: Спас Лазаров Бакъров            </t>
  </si>
  <si>
    <t>11.Сиенит Агро АД</t>
  </si>
  <si>
    <t>консолидиран</t>
  </si>
  <si>
    <t>1.Сиенит ООД</t>
  </si>
  <si>
    <t>23.Атлантика 111 ООД</t>
  </si>
  <si>
    <t>6.Сенсор С ООД</t>
  </si>
  <si>
    <t>7.Сенсор Д ООД</t>
  </si>
  <si>
    <t>8.Младост Алфа ООД</t>
  </si>
  <si>
    <t>9.Булпроект ООД</t>
  </si>
  <si>
    <t>25.ЗБЕ Партнерс ЕООД</t>
  </si>
  <si>
    <t>24.С и Х Инженеринг ЕООД</t>
  </si>
  <si>
    <t>4.Бизнес център 2 ООД</t>
  </si>
  <si>
    <t>5.Форум Трейдинг ООД</t>
  </si>
  <si>
    <t>6.Форум Европа ООД</t>
  </si>
  <si>
    <t>7.Малойер и партньори ООД</t>
  </si>
  <si>
    <t>8.Здравец 2003 ООД</t>
  </si>
  <si>
    <t>9.Сифер ООД</t>
  </si>
  <si>
    <t>10.Индустриален Парк Летница ООД</t>
  </si>
  <si>
    <t>11.Промишлени Инвестиционни Проекти ООД</t>
  </si>
  <si>
    <t>Дата на съставяне: 28.02.2011</t>
  </si>
  <si>
    <t xml:space="preserve">Дата на съставяне: 28.02.2011        </t>
  </si>
  <si>
    <t xml:space="preserve">Дата  на съставяне: 28.02.2011                                                                                                          </t>
  </si>
  <si>
    <t>Дата на съставяне:28.02.2011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</si>
</sst>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6" applyNumberFormat="0" applyAlignment="0" applyProtection="0"/>
    <xf numFmtId="0" fontId="49" fillId="29" borderId="2" applyNumberFormat="0" applyAlignment="0" applyProtection="0"/>
    <xf numFmtId="0" fontId="50" fillId="30" borderId="7" applyNumberFormat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39" applyFont="1" applyBorder="1" applyAlignment="1" applyProtection="1">
      <alignment horizontal="left" vertical="top"/>
      <protection locked="0"/>
    </xf>
    <xf numFmtId="0" fontId="11" fillId="0" borderId="0" xfId="42" applyFont="1">
      <alignment/>
      <protection/>
    </xf>
    <xf numFmtId="0" fontId="10" fillId="0" borderId="0" xfId="42" applyFont="1" applyAlignment="1">
      <alignment/>
      <protection/>
    </xf>
    <xf numFmtId="0" fontId="10" fillId="0" borderId="0" xfId="40" applyFont="1" applyAlignment="1">
      <alignment wrapText="1"/>
      <protection/>
    </xf>
    <xf numFmtId="0" fontId="10" fillId="0" borderId="10" xfId="42" applyFont="1" applyBorder="1" applyAlignment="1">
      <alignment horizontal="center" vertical="center" wrapText="1"/>
      <protection/>
    </xf>
    <xf numFmtId="0" fontId="10" fillId="0" borderId="10" xfId="42" applyFont="1" applyBorder="1" applyAlignment="1">
      <alignment horizontal="centerContinuous" vertical="center" wrapText="1"/>
      <protection/>
    </xf>
    <xf numFmtId="0" fontId="10" fillId="0" borderId="0" xfId="42" applyFont="1" applyBorder="1" applyAlignment="1">
      <alignment horizontal="center" vertical="center" wrapText="1"/>
      <protection/>
    </xf>
    <xf numFmtId="49" fontId="11" fillId="0" borderId="10" xfId="42" applyNumberFormat="1" applyFont="1" applyBorder="1" applyAlignment="1">
      <alignment horizontal="center" vertical="center" wrapText="1"/>
      <protection/>
    </xf>
    <xf numFmtId="49" fontId="11" fillId="0" borderId="10" xfId="42" applyNumberFormat="1" applyFont="1" applyFill="1" applyBorder="1" applyAlignment="1">
      <alignment horizontal="center" vertical="center" wrapText="1"/>
      <protection/>
    </xf>
    <xf numFmtId="0" fontId="10" fillId="0" borderId="10" xfId="42" applyFont="1" applyBorder="1" applyAlignment="1">
      <alignment vertical="center" wrapText="1"/>
      <protection/>
    </xf>
    <xf numFmtId="0" fontId="11" fillId="0" borderId="0" xfId="42" applyFont="1" applyBorder="1">
      <alignment/>
      <protection/>
    </xf>
    <xf numFmtId="0" fontId="11" fillId="0" borderId="10" xfId="42" applyFont="1" applyBorder="1" applyAlignment="1">
      <alignment vertical="center" wrapText="1"/>
      <protection/>
    </xf>
    <xf numFmtId="0" fontId="11" fillId="0" borderId="10" xfId="42" applyFont="1" applyBorder="1" applyAlignment="1">
      <alignment wrapText="1"/>
      <protection/>
    </xf>
    <xf numFmtId="3" fontId="11" fillId="0" borderId="0" xfId="42" applyNumberFormat="1" applyFont="1" applyBorder="1" applyAlignment="1" applyProtection="1">
      <alignment vertical="center"/>
      <protection locked="0"/>
    </xf>
    <xf numFmtId="0" fontId="10" fillId="0" borderId="0" xfId="42" applyFont="1" applyBorder="1" applyProtection="1">
      <alignment/>
      <protection locked="0"/>
    </xf>
    <xf numFmtId="49" fontId="10" fillId="0" borderId="11" xfId="42" applyNumberFormat="1" applyFont="1" applyBorder="1" applyAlignment="1">
      <alignment horizontal="center" vertical="center" wrapText="1"/>
      <protection/>
    </xf>
    <xf numFmtId="49" fontId="10" fillId="0" borderId="10" xfId="42" applyNumberFormat="1" applyFont="1" applyBorder="1" applyAlignment="1">
      <alignment horizontal="center" vertical="center" wrapText="1"/>
      <protection/>
    </xf>
    <xf numFmtId="49" fontId="11" fillId="0" borderId="10" xfId="42" applyNumberFormat="1" applyFont="1" applyBorder="1" applyAlignment="1">
      <alignment horizontal="center" wrapText="1"/>
      <protection/>
    </xf>
    <xf numFmtId="49" fontId="10" fillId="0" borderId="0" xfId="42" applyNumberFormat="1" applyFont="1" applyBorder="1" applyAlignment="1" applyProtection="1">
      <alignment horizontal="center" wrapText="1"/>
      <protection locked="0"/>
    </xf>
    <xf numFmtId="49" fontId="11" fillId="33" borderId="10" xfId="42" applyNumberFormat="1" applyFont="1" applyFill="1" applyBorder="1" applyAlignment="1">
      <alignment horizontal="center" vertical="center" wrapText="1"/>
      <protection/>
    </xf>
    <xf numFmtId="49" fontId="10" fillId="0" borderId="12" xfId="42" applyNumberFormat="1" applyFont="1" applyBorder="1" applyAlignment="1">
      <alignment horizontal="center" vertical="center" wrapText="1"/>
      <protection/>
    </xf>
    <xf numFmtId="0" fontId="11" fillId="0" borderId="0" xfId="38" applyFont="1">
      <alignment/>
      <protection/>
    </xf>
    <xf numFmtId="0" fontId="11" fillId="0" borderId="0" xfId="37" applyFont="1" applyAlignment="1">
      <alignment horizontal="center"/>
      <protection/>
    </xf>
    <xf numFmtId="49" fontId="4" fillId="0" borderId="0" xfId="36" applyNumberFormat="1" applyFont="1" applyAlignment="1">
      <alignment horizontal="center" vertical="center" wrapText="1"/>
      <protection/>
    </xf>
    <xf numFmtId="0" fontId="4" fillId="0" borderId="0" xfId="36" applyNumberFormat="1" applyFont="1" applyAlignment="1">
      <alignment horizontal="center" vertical="center" wrapText="1"/>
      <protection/>
    </xf>
    <xf numFmtId="0" fontId="4" fillId="0" borderId="0" xfId="37" applyFont="1" applyAlignment="1">
      <alignment vertical="justify"/>
      <protection/>
    </xf>
    <xf numFmtId="0" fontId="4" fillId="0" borderId="0" xfId="37" applyFont="1" applyBorder="1" applyAlignment="1">
      <alignment vertical="justify"/>
      <protection/>
    </xf>
    <xf numFmtId="49" fontId="4" fillId="0" borderId="0" xfId="37" applyNumberFormat="1" applyFont="1" applyBorder="1" applyAlignment="1">
      <alignment vertical="justify"/>
      <protection/>
    </xf>
    <xf numFmtId="0" fontId="5" fillId="0" borderId="0" xfId="37" applyFont="1" applyBorder="1" applyAlignment="1">
      <alignment vertical="justify"/>
      <protection/>
    </xf>
    <xf numFmtId="0" fontId="4" fillId="0" borderId="0" xfId="37" applyFont="1" applyBorder="1" applyAlignment="1">
      <alignment horizontal="right" vertical="justify"/>
      <protection/>
    </xf>
    <xf numFmtId="0" fontId="4" fillId="0" borderId="10" xfId="36" applyFont="1" applyBorder="1" applyAlignment="1">
      <alignment vertical="center" wrapText="1"/>
      <protection/>
    </xf>
    <xf numFmtId="49" fontId="4" fillId="0" borderId="10" xfId="36" applyNumberFormat="1" applyFont="1" applyBorder="1" applyAlignment="1">
      <alignment horizontal="center" vertical="center" wrapText="1"/>
      <protection/>
    </xf>
    <xf numFmtId="0" fontId="4" fillId="0" borderId="10" xfId="36" applyFont="1" applyBorder="1" applyAlignment="1">
      <alignment horizontal="center" vertical="center" wrapText="1"/>
      <protection/>
    </xf>
    <xf numFmtId="0" fontId="4" fillId="0" borderId="10" xfId="36" applyFont="1" applyBorder="1" applyAlignment="1">
      <alignment horizontal="left" vertical="center" wrapText="1"/>
      <protection/>
    </xf>
    <xf numFmtId="49" fontId="4" fillId="0" borderId="10" xfId="36" applyNumberFormat="1" applyFont="1" applyBorder="1" applyAlignment="1">
      <alignment horizontal="left" vertical="center" wrapText="1"/>
      <protection/>
    </xf>
    <xf numFmtId="0" fontId="5" fillId="0" borderId="10" xfId="36" applyFont="1" applyBorder="1" applyAlignment="1">
      <alignment horizontal="left" vertical="center" wrapText="1"/>
      <protection/>
    </xf>
    <xf numFmtId="49" fontId="11" fillId="0" borderId="10" xfId="36" applyNumberFormat="1" applyFont="1" applyBorder="1" applyAlignment="1">
      <alignment horizontal="center" vertical="center" wrapText="1"/>
      <protection/>
    </xf>
    <xf numFmtId="0" fontId="6" fillId="0" borderId="10" xfId="36" applyFont="1" applyBorder="1" applyAlignment="1">
      <alignment horizontal="right" vertical="center" wrapText="1"/>
      <protection/>
    </xf>
    <xf numFmtId="49" fontId="12" fillId="0" borderId="10" xfId="36" applyNumberFormat="1" applyFont="1" applyBorder="1" applyAlignment="1">
      <alignment horizontal="center" vertical="center" wrapText="1"/>
      <protection/>
    </xf>
    <xf numFmtId="49" fontId="16" fillId="0" borderId="10" xfId="36" applyNumberFormat="1" applyFont="1" applyBorder="1" applyAlignment="1">
      <alignment horizontal="center" vertical="center" wrapText="1"/>
      <protection/>
    </xf>
    <xf numFmtId="0" fontId="6" fillId="0" borderId="10" xfId="36" applyFont="1" applyBorder="1" applyAlignment="1">
      <alignment horizontal="left" vertical="center" wrapText="1"/>
      <protection/>
    </xf>
    <xf numFmtId="0" fontId="4" fillId="0" borderId="0" xfId="36" applyFont="1" applyBorder="1" applyAlignment="1">
      <alignment horizontal="left" vertical="center" wrapText="1"/>
      <protection/>
    </xf>
    <xf numFmtId="49" fontId="4" fillId="0" borderId="0" xfId="36" applyNumberFormat="1" applyFont="1" applyBorder="1" applyAlignment="1">
      <alignment horizontal="left" vertical="center" wrapText="1"/>
      <protection/>
    </xf>
    <xf numFmtId="0" fontId="5" fillId="0" borderId="0" xfId="36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41" applyNumberFormat="1" applyFont="1" applyFill="1" applyBorder="1" applyAlignment="1" applyProtection="1">
      <alignment vertical="center"/>
      <protection locked="0"/>
    </xf>
    <xf numFmtId="1" fontId="11" fillId="35" borderId="10" xfId="41" applyNumberFormat="1" applyFont="1" applyFill="1" applyBorder="1" applyAlignment="1" applyProtection="1">
      <alignment vertical="center"/>
      <protection locked="0"/>
    </xf>
    <xf numFmtId="1" fontId="11" fillId="36" borderId="10" xfId="41" applyNumberFormat="1" applyFont="1" applyFill="1" applyBorder="1" applyAlignment="1" applyProtection="1">
      <alignment vertical="center"/>
      <protection locked="0"/>
    </xf>
    <xf numFmtId="3" fontId="11" fillId="0" borderId="10" xfId="41" applyNumberFormat="1" applyFont="1" applyBorder="1" applyAlignment="1" applyProtection="1">
      <alignment vertical="center"/>
      <protection/>
    </xf>
    <xf numFmtId="3" fontId="11" fillId="0" borderId="10" xfId="41" applyNumberFormat="1" applyFont="1" applyFill="1" applyBorder="1" applyAlignment="1" applyProtection="1">
      <alignment vertical="center"/>
      <protection/>
    </xf>
    <xf numFmtId="1" fontId="10" fillId="34" borderId="10" xfId="41" applyNumberFormat="1" applyFont="1" applyFill="1" applyBorder="1" applyAlignment="1" applyProtection="1">
      <alignment vertical="center"/>
      <protection locked="0"/>
    </xf>
    <xf numFmtId="3" fontId="10" fillId="0" borderId="10" xfId="41" applyNumberFormat="1" applyFont="1" applyBorder="1" applyAlignment="1" applyProtection="1">
      <alignment vertical="center"/>
      <protection/>
    </xf>
    <xf numFmtId="3" fontId="11" fillId="0" borderId="10" xfId="41" applyNumberFormat="1" applyFont="1" applyBorder="1" applyProtection="1">
      <alignment/>
      <protection/>
    </xf>
    <xf numFmtId="1" fontId="11" fillId="35" borderId="10" xfId="40" applyNumberFormat="1" applyFont="1" applyFill="1" applyBorder="1" applyAlignment="1" applyProtection="1">
      <alignment wrapText="1"/>
      <protection locked="0"/>
    </xf>
    <xf numFmtId="3" fontId="11" fillId="0" borderId="10" xfId="40" applyNumberFormat="1" applyFont="1" applyFill="1" applyBorder="1" applyAlignment="1" applyProtection="1">
      <alignment wrapText="1"/>
      <protection/>
    </xf>
    <xf numFmtId="1" fontId="11" fillId="36" borderId="10" xfId="40" applyNumberFormat="1" applyFont="1" applyFill="1" applyBorder="1" applyAlignment="1" applyProtection="1">
      <alignment wrapText="1"/>
      <protection locked="0"/>
    </xf>
    <xf numFmtId="49" fontId="11" fillId="0" borderId="10" xfId="42" applyNumberFormat="1" applyFont="1" applyBorder="1" applyAlignment="1" applyProtection="1">
      <alignment horizontal="center" vertical="center" wrapText="1"/>
      <protection/>
    </xf>
    <xf numFmtId="3" fontId="11" fillId="0" borderId="10" xfId="42" applyNumberFormat="1" applyFont="1" applyFill="1" applyBorder="1" applyAlignment="1" applyProtection="1">
      <alignment vertical="center"/>
      <protection/>
    </xf>
    <xf numFmtId="3" fontId="11" fillId="0" borderId="10" xfId="42" applyNumberFormat="1" applyFont="1" applyBorder="1" applyAlignment="1" applyProtection="1">
      <alignment vertical="center"/>
      <protection/>
    </xf>
    <xf numFmtId="1" fontId="11" fillId="35" borderId="10" xfId="42" applyNumberFormat="1" applyFont="1" applyFill="1" applyBorder="1" applyAlignment="1" applyProtection="1">
      <alignment vertical="center"/>
      <protection locked="0"/>
    </xf>
    <xf numFmtId="3" fontId="11" fillId="0" borderId="13" xfId="42" applyNumberFormat="1" applyFont="1" applyBorder="1" applyAlignment="1" applyProtection="1">
      <alignment vertical="center"/>
      <protection/>
    </xf>
    <xf numFmtId="3" fontId="11" fillId="0" borderId="11" xfId="42" applyNumberFormat="1" applyFont="1" applyBorder="1" applyAlignment="1" applyProtection="1">
      <alignment vertical="center"/>
      <protection/>
    </xf>
    <xf numFmtId="1" fontId="12" fillId="34" borderId="10" xfId="37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37" applyNumberFormat="1" applyFont="1" applyBorder="1" applyAlignment="1" applyProtection="1">
      <alignment horizontal="center" vertical="center" wrapText="1"/>
      <protection/>
    </xf>
    <xf numFmtId="1" fontId="11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37" applyFont="1" applyBorder="1" applyAlignment="1" applyProtection="1">
      <alignment horizontal="center" vertical="center" wrapText="1"/>
      <protection/>
    </xf>
    <xf numFmtId="0" fontId="11" fillId="0" borderId="13" xfId="37" applyFont="1" applyFill="1" applyBorder="1" applyAlignment="1" applyProtection="1">
      <alignment horizontal="center" vertical="center" wrapText="1"/>
      <protection/>
    </xf>
    <xf numFmtId="1" fontId="11" fillId="33" borderId="14" xfId="37" applyNumberFormat="1" applyFont="1" applyFill="1" applyBorder="1" applyAlignment="1" applyProtection="1">
      <alignment horizontal="left" vertical="center" wrapText="1"/>
      <protection/>
    </xf>
    <xf numFmtId="1" fontId="11" fillId="33" borderId="14" xfId="37" applyNumberFormat="1" applyFont="1" applyFill="1" applyBorder="1" applyAlignment="1" applyProtection="1">
      <alignment horizontal="center" vertical="center" wrapText="1"/>
      <protection/>
    </xf>
    <xf numFmtId="0" fontId="11" fillId="0" borderId="11" xfId="37" applyFont="1" applyBorder="1" applyAlignment="1" applyProtection="1">
      <alignment horizontal="center" vertical="center" wrapText="1"/>
      <protection/>
    </xf>
    <xf numFmtId="0" fontId="11" fillId="0" borderId="11" xfId="37" applyFont="1" applyFill="1" applyBorder="1" applyAlignment="1" applyProtection="1">
      <alignment horizontal="center" vertical="center" wrapText="1"/>
      <protection/>
    </xf>
    <xf numFmtId="1" fontId="11" fillId="34" borderId="10" xfId="37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37" applyFont="1" applyBorder="1" applyAlignment="1" applyProtection="1">
      <alignment horizontal="center" vertical="center" wrapText="1"/>
      <protection/>
    </xf>
    <xf numFmtId="0" fontId="11" fillId="0" borderId="10" xfId="37" applyFont="1" applyFill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horizontal="center" vertical="center" wrapText="1"/>
      <protection/>
    </xf>
    <xf numFmtId="0" fontId="11" fillId="0" borderId="10" xfId="35" applyFont="1" applyBorder="1" applyAlignment="1" applyProtection="1">
      <alignment horizontal="left" vertical="center" wrapText="1"/>
      <protection/>
    </xf>
    <xf numFmtId="0" fontId="11" fillId="0" borderId="0" xfId="35" applyFont="1" applyBorder="1" applyAlignment="1" applyProtection="1">
      <alignment horizontal="left" vertical="center" wrapText="1"/>
      <protection/>
    </xf>
    <xf numFmtId="1" fontId="11" fillId="0" borderId="0" xfId="35" applyNumberFormat="1" applyFont="1" applyBorder="1" applyAlignment="1" applyProtection="1">
      <alignment horizontal="left" vertical="center" wrapText="1"/>
      <protection/>
    </xf>
    <xf numFmtId="49" fontId="10" fillId="0" borderId="13" xfId="35" applyNumberFormat="1" applyFont="1" applyBorder="1" applyAlignment="1" applyProtection="1">
      <alignment horizontal="center" vertical="center" wrapText="1"/>
      <protection/>
    </xf>
    <xf numFmtId="0" fontId="10" fillId="0" borderId="10" xfId="35" applyFont="1" applyBorder="1" applyAlignment="1" applyProtection="1">
      <alignment horizontal="center" vertical="center" wrapText="1"/>
      <protection/>
    </xf>
    <xf numFmtId="49" fontId="10" fillId="0" borderId="15" xfId="35" applyNumberFormat="1" applyFont="1" applyBorder="1" applyAlignment="1" applyProtection="1">
      <alignment horizontal="center" vertical="center" wrapText="1"/>
      <protection/>
    </xf>
    <xf numFmtId="0" fontId="10" fillId="0" borderId="13" xfId="35" applyFont="1" applyBorder="1" applyAlignment="1" applyProtection="1">
      <alignment horizontal="center" vertical="center" wrapText="1"/>
      <protection/>
    </xf>
    <xf numFmtId="49" fontId="10" fillId="0" borderId="11" xfId="35" applyNumberFormat="1" applyFont="1" applyBorder="1" applyAlignment="1" applyProtection="1">
      <alignment horizontal="center" vertical="center" wrapText="1"/>
      <protection/>
    </xf>
    <xf numFmtId="0" fontId="10" fillId="0" borderId="11" xfId="35" applyFont="1" applyBorder="1" applyAlignment="1" applyProtection="1">
      <alignment horizontal="center" vertical="center" wrapText="1"/>
      <protection/>
    </xf>
    <xf numFmtId="0" fontId="11" fillId="0" borderId="10" xfId="35" applyFont="1" applyBorder="1" applyAlignment="1" applyProtection="1">
      <alignment horizontal="center" vertical="center" wrapText="1"/>
      <protection/>
    </xf>
    <xf numFmtId="49" fontId="11" fillId="0" borderId="11" xfId="35" applyNumberFormat="1" applyFont="1" applyBorder="1" applyAlignment="1" applyProtection="1">
      <alignment horizontal="center" vertical="center" wrapText="1"/>
      <protection/>
    </xf>
    <xf numFmtId="0" fontId="11" fillId="0" borderId="11" xfId="35" applyFont="1" applyBorder="1" applyAlignment="1" applyProtection="1">
      <alignment horizontal="center" vertical="center" wrapText="1"/>
      <protection/>
    </xf>
    <xf numFmtId="0" fontId="10" fillId="0" borderId="10" xfId="35" applyFont="1" applyBorder="1" applyAlignment="1" applyProtection="1">
      <alignment horizontal="left" vertical="center" wrapText="1"/>
      <protection/>
    </xf>
    <xf numFmtId="49" fontId="10" fillId="0" borderId="10" xfId="35" applyNumberFormat="1" applyFont="1" applyBorder="1" applyAlignment="1" applyProtection="1">
      <alignment horizontal="left" vertical="center" wrapText="1"/>
      <protection/>
    </xf>
    <xf numFmtId="49" fontId="11" fillId="0" borderId="10" xfId="35" applyNumberFormat="1" applyFont="1" applyBorder="1" applyAlignment="1" applyProtection="1">
      <alignment horizontal="center" vertical="center" wrapText="1"/>
      <protection/>
    </xf>
    <xf numFmtId="0" fontId="12" fillId="0" borderId="10" xfId="35" applyFont="1" applyBorder="1" applyAlignment="1" applyProtection="1">
      <alignment horizontal="right" vertical="center" wrapText="1"/>
      <protection/>
    </xf>
    <xf numFmtId="49" fontId="12" fillId="0" borderId="10" xfId="35" applyNumberFormat="1" applyFont="1" applyBorder="1" applyAlignment="1" applyProtection="1">
      <alignment horizontal="center" vertical="center" wrapText="1"/>
      <protection/>
    </xf>
    <xf numFmtId="49" fontId="10" fillId="0" borderId="10" xfId="35" applyNumberFormat="1" applyFont="1" applyBorder="1" applyAlignment="1" applyProtection="1">
      <alignment horizontal="center" vertical="center" wrapText="1"/>
      <protection/>
    </xf>
    <xf numFmtId="0" fontId="11" fillId="0" borderId="10" xfId="35" applyFont="1" applyFill="1" applyBorder="1" applyAlignment="1" applyProtection="1">
      <alignment vertical="center" wrapText="1"/>
      <protection/>
    </xf>
    <xf numFmtId="49" fontId="11" fillId="0" borderId="10" xfId="35" applyNumberFormat="1" applyFont="1" applyFill="1" applyBorder="1" applyAlignment="1" applyProtection="1">
      <alignment horizontal="center" vertical="center" wrapText="1"/>
      <protection/>
    </xf>
    <xf numFmtId="0" fontId="10" fillId="0" borderId="0" xfId="35" applyFont="1" applyBorder="1" applyAlignment="1" applyProtection="1">
      <alignment horizontal="right" vertical="center" wrapText="1"/>
      <protection/>
    </xf>
    <xf numFmtId="49" fontId="10" fillId="0" borderId="0" xfId="35" applyNumberFormat="1" applyFont="1" applyBorder="1" applyAlignment="1" applyProtection="1">
      <alignment horizontal="right" vertical="center" wrapText="1"/>
      <protection/>
    </xf>
    <xf numFmtId="1" fontId="11" fillId="34" borderId="10" xfId="35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34" applyFont="1" applyAlignment="1">
      <alignment/>
      <protection/>
    </xf>
    <xf numFmtId="0" fontId="10" fillId="0" borderId="0" xfId="38" applyFont="1">
      <alignment/>
      <protection/>
    </xf>
    <xf numFmtId="0" fontId="11" fillId="0" borderId="0" xfId="38" applyFont="1" applyBorder="1">
      <alignment/>
      <protection/>
    </xf>
    <xf numFmtId="49" fontId="11" fillId="0" borderId="0" xfId="38" applyNumberFormat="1" applyFont="1">
      <alignment/>
      <protection/>
    </xf>
    <xf numFmtId="0" fontId="11" fillId="0" borderId="10" xfId="34" applyFont="1" applyBorder="1" applyAlignment="1" applyProtection="1">
      <alignment horizontal="right" vertical="center" wrapText="1"/>
      <protection/>
    </xf>
    <xf numFmtId="1" fontId="11" fillId="0" borderId="10" xfId="34" applyNumberFormat="1" applyFont="1" applyBorder="1" applyAlignment="1" applyProtection="1">
      <alignment horizontal="right" vertical="center" wrapText="1"/>
      <protection/>
    </xf>
    <xf numFmtId="0" fontId="11" fillId="0" borderId="10" xfId="34" applyFont="1" applyFill="1" applyBorder="1" applyAlignment="1" applyProtection="1">
      <alignment horizontal="right" vertical="center" wrapText="1"/>
      <protection/>
    </xf>
    <xf numFmtId="0" fontId="11" fillId="0" borderId="0" xfId="34" applyFont="1" applyBorder="1" applyProtection="1">
      <alignment/>
      <protection/>
    </xf>
    <xf numFmtId="0" fontId="11" fillId="0" borderId="0" xfId="38" applyFont="1" applyProtection="1">
      <alignment/>
      <protection/>
    </xf>
    <xf numFmtId="1" fontId="11" fillId="34" borderId="10" xfId="34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34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34" applyNumberFormat="1" applyFont="1" applyFill="1" applyBorder="1" applyAlignment="1" applyProtection="1">
      <alignment horizontal="right"/>
      <protection locked="0"/>
    </xf>
    <xf numFmtId="1" fontId="11" fillId="36" borderId="10" xfId="34" applyNumberFormat="1" applyFont="1" applyFill="1" applyBorder="1" applyAlignment="1" applyProtection="1">
      <alignment horizontal="right"/>
      <protection locked="0"/>
    </xf>
    <xf numFmtId="1" fontId="11" fillId="0" borderId="10" xfId="34" applyNumberFormat="1" applyFont="1" applyBorder="1" applyAlignment="1" applyProtection="1">
      <alignment horizontal="right"/>
      <protection/>
    </xf>
    <xf numFmtId="1" fontId="11" fillId="0" borderId="0" xfId="34" applyNumberFormat="1" applyFont="1" applyBorder="1" applyAlignment="1" applyProtection="1">
      <alignment horizontal="left" vertical="center" wrapText="1"/>
      <protection/>
    </xf>
    <xf numFmtId="1" fontId="11" fillId="0" borderId="0" xfId="34" applyNumberFormat="1" applyFont="1" applyBorder="1" applyProtection="1">
      <alignment/>
      <protection/>
    </xf>
    <xf numFmtId="0" fontId="10" fillId="0" borderId="10" xfId="34" applyFont="1" applyBorder="1" applyAlignment="1" applyProtection="1">
      <alignment horizontal="center" vertical="center" wrapText="1"/>
      <protection/>
    </xf>
    <xf numFmtId="0" fontId="10" fillId="0" borderId="0" xfId="38" applyFont="1" applyAlignment="1" applyProtection="1">
      <alignment horizontal="center"/>
      <protection/>
    </xf>
    <xf numFmtId="0" fontId="10" fillId="0" borderId="10" xfId="34" applyFont="1" applyBorder="1" applyAlignment="1" applyProtection="1">
      <alignment horizontal="center"/>
      <protection/>
    </xf>
    <xf numFmtId="1" fontId="11" fillId="0" borderId="10" xfId="34" applyNumberFormat="1" applyFont="1" applyBorder="1" applyAlignment="1" applyProtection="1">
      <alignment horizontal="center" vertical="center" wrapText="1"/>
      <protection/>
    </xf>
    <xf numFmtId="1" fontId="11" fillId="0" borderId="10" xfId="34" applyNumberFormat="1" applyFont="1" applyFill="1" applyBorder="1" applyAlignment="1" applyProtection="1">
      <alignment horizontal="right" vertical="center" wrapText="1"/>
      <protection/>
    </xf>
    <xf numFmtId="1" fontId="11" fillId="0" borderId="10" xfId="34" applyNumberFormat="1" applyFont="1" applyFill="1" applyBorder="1" applyAlignment="1" applyProtection="1">
      <alignment horizontal="center" vertical="center" wrapText="1"/>
      <protection/>
    </xf>
    <xf numFmtId="0" fontId="11" fillId="0" borderId="10" xfId="34" applyFont="1" applyFill="1" applyBorder="1" applyAlignment="1" applyProtection="1">
      <alignment horizontal="center" vertical="center" wrapText="1"/>
      <protection/>
    </xf>
    <xf numFmtId="0" fontId="10" fillId="0" borderId="0" xfId="34" applyFont="1" applyBorder="1" applyProtection="1">
      <alignment/>
      <protection/>
    </xf>
    <xf numFmtId="0" fontId="10" fillId="0" borderId="0" xfId="38" applyFont="1" applyProtection="1">
      <alignment/>
      <protection/>
    </xf>
    <xf numFmtId="0" fontId="10" fillId="0" borderId="10" xfId="34" applyFont="1" applyBorder="1" applyProtection="1">
      <alignment/>
      <protection/>
    </xf>
    <xf numFmtId="1" fontId="11" fillId="0" borderId="10" xfId="34" applyNumberFormat="1" applyFont="1" applyFill="1" applyBorder="1" applyAlignment="1" applyProtection="1">
      <alignment horizontal="right"/>
      <protection/>
    </xf>
    <xf numFmtId="1" fontId="10" fillId="34" borderId="16" xfId="41" applyNumberFormat="1" applyFont="1" applyFill="1" applyBorder="1" applyAlignment="1" applyProtection="1">
      <alignment vertical="center"/>
      <protection locked="0"/>
    </xf>
    <xf numFmtId="0" fontId="10" fillId="0" borderId="10" xfId="41" applyFont="1" applyBorder="1" applyAlignment="1" applyProtection="1">
      <alignment vertical="center" wrapText="1"/>
      <protection/>
    </xf>
    <xf numFmtId="0" fontId="10" fillId="0" borderId="10" xfId="41" applyFont="1" applyBorder="1" applyAlignment="1" applyProtection="1">
      <alignment horizontal="left" vertical="center" wrapText="1"/>
      <protection/>
    </xf>
    <xf numFmtId="49" fontId="10" fillId="0" borderId="10" xfId="41" applyNumberFormat="1" applyFont="1" applyBorder="1" applyAlignment="1" applyProtection="1">
      <alignment horizontal="center" vertical="center" wrapText="1"/>
      <protection/>
    </xf>
    <xf numFmtId="0" fontId="11" fillId="0" borderId="0" xfId="40" applyFont="1" applyBorder="1" applyAlignment="1" applyProtection="1">
      <alignment wrapText="1"/>
      <protection/>
    </xf>
    <xf numFmtId="0" fontId="11" fillId="0" borderId="0" xfId="40" applyFont="1" applyAlignment="1" applyProtection="1">
      <alignment wrapText="1"/>
      <protection/>
    </xf>
    <xf numFmtId="1" fontId="11" fillId="34" borderId="10" xfId="40" applyNumberFormat="1" applyFont="1" applyFill="1" applyBorder="1" applyAlignment="1" applyProtection="1">
      <alignment wrapText="1"/>
      <protection locked="0"/>
    </xf>
    <xf numFmtId="1" fontId="11" fillId="0" borderId="0" xfId="40" applyNumberFormat="1" applyFont="1" applyAlignment="1" applyProtection="1">
      <alignment wrapText="1"/>
      <protection/>
    </xf>
    <xf numFmtId="0" fontId="11" fillId="0" borderId="0" xfId="42" applyFont="1" applyBorder="1" applyProtection="1">
      <alignment/>
      <protection/>
    </xf>
    <xf numFmtId="0" fontId="10" fillId="0" borderId="0" xfId="42" applyFont="1" applyBorder="1" applyAlignment="1">
      <alignment horizontal="centerContinuous" vertical="center" wrapText="1"/>
      <protection/>
    </xf>
    <xf numFmtId="0" fontId="10" fillId="0" borderId="0" xfId="42" applyFont="1" applyBorder="1" applyAlignment="1" applyProtection="1">
      <alignment horizontal="left" vertical="center" wrapText="1"/>
      <protection/>
    </xf>
    <xf numFmtId="0" fontId="11" fillId="0" borderId="0" xfId="34" applyFont="1" applyAlignment="1">
      <alignment horizontal="centerContinuous" vertical="center" wrapText="1"/>
      <protection/>
    </xf>
    <xf numFmtId="0" fontId="10" fillId="0" borderId="10" xfId="34" applyFont="1" applyBorder="1" applyAlignment="1" applyProtection="1">
      <alignment horizontal="centerContinuous" vertical="center" wrapText="1"/>
      <protection/>
    </xf>
    <xf numFmtId="1" fontId="11" fillId="0" borderId="0" xfId="37" applyNumberFormat="1" applyFont="1" applyBorder="1" applyAlignment="1">
      <alignment vertical="justify" wrapText="1"/>
      <protection/>
    </xf>
    <xf numFmtId="0" fontId="10" fillId="0" borderId="12" xfId="35" applyFont="1" applyBorder="1" applyAlignment="1" applyProtection="1">
      <alignment horizontal="centerContinuous" vertical="center" wrapText="1"/>
      <protection/>
    </xf>
    <xf numFmtId="0" fontId="10" fillId="0" borderId="14" xfId="35" applyFont="1" applyBorder="1" applyAlignment="1" applyProtection="1">
      <alignment horizontal="centerContinuous" vertical="center" wrapText="1"/>
      <protection/>
    </xf>
    <xf numFmtId="0" fontId="10" fillId="0" borderId="16" xfId="35" applyFont="1" applyBorder="1" applyAlignment="1" applyProtection="1">
      <alignment horizontal="centerContinuous" vertical="center" wrapText="1"/>
      <protection/>
    </xf>
    <xf numFmtId="0" fontId="10" fillId="0" borderId="10" xfId="35" applyFont="1" applyBorder="1" applyAlignment="1" applyProtection="1">
      <alignment horizontal="centerContinuous" vertical="center" wrapText="1"/>
      <protection/>
    </xf>
    <xf numFmtId="44" fontId="10" fillId="0" borderId="10" xfId="50" applyFont="1" applyBorder="1" applyAlignment="1" applyProtection="1">
      <alignment horizontal="centerContinuous" vertical="center" wrapText="1"/>
      <protection/>
    </xf>
    <xf numFmtId="49" fontId="4" fillId="0" borderId="0" xfId="36" applyNumberFormat="1" applyFont="1" applyAlignment="1">
      <alignment horizontal="centerContinuous" vertical="center" wrapText="1"/>
      <protection/>
    </xf>
    <xf numFmtId="0" fontId="9" fillId="0" borderId="0" xfId="39" applyFont="1" applyAlignment="1">
      <alignment horizontal="left" vertical="top" wrapText="1"/>
      <protection/>
    </xf>
    <xf numFmtId="0" fontId="9" fillId="0" borderId="0" xfId="39" applyFont="1" applyAlignment="1">
      <alignment vertical="top" wrapText="1"/>
      <protection/>
    </xf>
    <xf numFmtId="0" fontId="9" fillId="0" borderId="0" xfId="39" applyFont="1" applyAlignment="1">
      <alignment vertical="top"/>
      <protection/>
    </xf>
    <xf numFmtId="0" fontId="5" fillId="0" borderId="0" xfId="39" applyFont="1" applyAlignment="1">
      <alignment vertical="top"/>
      <protection/>
    </xf>
    <xf numFmtId="0" fontId="7" fillId="0" borderId="0" xfId="39" applyFont="1" applyBorder="1" applyAlignment="1" applyProtection="1">
      <alignment vertical="top" wrapText="1"/>
      <protection locked="0"/>
    </xf>
    <xf numFmtId="1" fontId="9" fillId="34" borderId="12" xfId="39" applyNumberFormat="1" applyFont="1" applyFill="1" applyBorder="1" applyAlignment="1" applyProtection="1">
      <alignment vertical="top" wrapText="1"/>
      <protection locked="0"/>
    </xf>
    <xf numFmtId="1" fontId="9" fillId="34" borderId="17" xfId="39" applyNumberFormat="1" applyFont="1" applyFill="1" applyBorder="1" applyAlignment="1" applyProtection="1">
      <alignment vertical="top" wrapText="1"/>
      <protection locked="0"/>
    </xf>
    <xf numFmtId="1" fontId="9" fillId="36" borderId="17" xfId="39" applyNumberFormat="1" applyFont="1" applyFill="1" applyBorder="1" applyAlignment="1" applyProtection="1">
      <alignment vertical="top" wrapText="1"/>
      <protection locked="0"/>
    </xf>
    <xf numFmtId="1" fontId="9" fillId="0" borderId="17" xfId="39" applyNumberFormat="1" applyFont="1" applyBorder="1" applyAlignment="1" applyProtection="1">
      <alignment vertical="top" wrapText="1"/>
      <protection/>
    </xf>
    <xf numFmtId="1" fontId="9" fillId="0" borderId="12" xfId="39" applyNumberFormat="1" applyFont="1" applyBorder="1" applyAlignment="1" applyProtection="1">
      <alignment vertical="top" wrapText="1"/>
      <protection/>
    </xf>
    <xf numFmtId="1" fontId="9" fillId="0" borderId="17" xfId="39" applyNumberFormat="1" applyFont="1" applyFill="1" applyBorder="1" applyAlignment="1" applyProtection="1">
      <alignment vertical="top" wrapText="1"/>
      <protection/>
    </xf>
    <xf numFmtId="1" fontId="5" fillId="0" borderId="0" xfId="39" applyNumberFormat="1" applyFont="1" applyAlignment="1">
      <alignment vertical="top"/>
      <protection/>
    </xf>
    <xf numFmtId="1" fontId="9" fillId="35" borderId="17" xfId="39" applyNumberFormat="1" applyFont="1" applyFill="1" applyBorder="1" applyAlignment="1" applyProtection="1">
      <alignment vertical="top" wrapText="1"/>
      <protection locked="0"/>
    </xf>
    <xf numFmtId="1" fontId="9" fillId="0" borderId="18" xfId="39" applyNumberFormat="1" applyFont="1" applyBorder="1" applyAlignment="1" applyProtection="1">
      <alignment vertical="top" wrapText="1"/>
      <protection/>
    </xf>
    <xf numFmtId="1" fontId="9" fillId="36" borderId="19" xfId="39" applyNumberFormat="1" applyFont="1" applyFill="1" applyBorder="1" applyAlignment="1" applyProtection="1">
      <alignment vertical="top" wrapText="1"/>
      <protection locked="0"/>
    </xf>
    <xf numFmtId="1" fontId="9" fillId="0" borderId="20" xfId="39" applyNumberFormat="1" applyFont="1" applyBorder="1" applyAlignment="1" applyProtection="1">
      <alignment vertical="top" wrapText="1"/>
      <protection/>
    </xf>
    <xf numFmtId="1" fontId="7" fillId="0" borderId="17" xfId="39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39" applyNumberFormat="1" applyFont="1" applyBorder="1" applyAlignment="1" applyProtection="1">
      <alignment vertical="top" wrapText="1"/>
      <protection/>
    </xf>
    <xf numFmtId="1" fontId="9" fillId="0" borderId="22" xfId="39" applyNumberFormat="1" applyFont="1" applyBorder="1" applyAlignment="1" applyProtection="1">
      <alignment vertical="top" wrapText="1"/>
      <protection/>
    </xf>
    <xf numFmtId="0" fontId="7" fillId="0" borderId="0" xfId="39" applyFont="1" applyBorder="1" applyAlignment="1">
      <alignment vertical="top" wrapText="1"/>
      <protection/>
    </xf>
    <xf numFmtId="49" fontId="7" fillId="0" borderId="0" xfId="39" applyNumberFormat="1" applyFont="1" applyBorder="1" applyAlignment="1">
      <alignment vertical="top" wrapText="1"/>
      <protection/>
    </xf>
    <xf numFmtId="1" fontId="9" fillId="0" borderId="0" xfId="39" applyNumberFormat="1" applyFont="1" applyBorder="1" applyAlignment="1">
      <alignment vertical="top" wrapText="1"/>
      <protection/>
    </xf>
    <xf numFmtId="0" fontId="5" fillId="0" borderId="0" xfId="39" applyFont="1" applyAlignment="1" applyProtection="1">
      <alignment vertical="top" wrapText="1"/>
      <protection locked="0"/>
    </xf>
    <xf numFmtId="0" fontId="9" fillId="0" borderId="0" xfId="39" applyFont="1" applyAlignment="1" applyProtection="1">
      <alignment horizontal="left" vertical="top" wrapText="1"/>
      <protection locked="0"/>
    </xf>
    <xf numFmtId="0" fontId="9" fillId="0" borderId="0" xfId="39" applyFont="1" applyAlignment="1" applyProtection="1">
      <alignment vertical="top" wrapText="1"/>
      <protection locked="0"/>
    </xf>
    <xf numFmtId="0" fontId="9" fillId="0" borderId="0" xfId="39" applyFont="1" applyAlignment="1" applyProtection="1">
      <alignment vertical="top"/>
      <protection locked="0"/>
    </xf>
    <xf numFmtId="0" fontId="5" fillId="0" borderId="0" xfId="39" applyFont="1" applyBorder="1" applyAlignment="1" applyProtection="1">
      <alignment vertical="top" wrapText="1"/>
      <protection locked="0"/>
    </xf>
    <xf numFmtId="0" fontId="5" fillId="0" borderId="0" xfId="39" applyFont="1" applyAlignment="1" applyProtection="1">
      <alignment horizontal="left" vertical="top" wrapText="1"/>
      <protection locked="0"/>
    </xf>
    <xf numFmtId="0" fontId="5" fillId="0" borderId="0" xfId="39" applyFont="1" applyAlignment="1" applyProtection="1">
      <alignment vertical="top"/>
      <protection locked="0"/>
    </xf>
    <xf numFmtId="1" fontId="5" fillId="0" borderId="0" xfId="39" applyNumberFormat="1" applyFont="1" applyAlignment="1" applyProtection="1">
      <alignment vertical="top" wrapText="1"/>
      <protection locked="0"/>
    </xf>
    <xf numFmtId="0" fontId="10" fillId="0" borderId="13" xfId="42" applyFont="1" applyBorder="1" applyAlignment="1">
      <alignment horizontal="centerContinuous" vertical="center" wrapText="1"/>
      <protection/>
    </xf>
    <xf numFmtId="0" fontId="10" fillId="0" borderId="15" xfId="42" applyFont="1" applyBorder="1" applyAlignment="1">
      <alignment horizontal="centerContinuous" vertical="center" wrapText="1"/>
      <protection/>
    </xf>
    <xf numFmtId="0" fontId="10" fillId="0" borderId="11" xfId="42" applyFont="1" applyBorder="1" applyAlignment="1">
      <alignment horizontal="centerContinuous" vertical="center" wrapText="1"/>
      <protection/>
    </xf>
    <xf numFmtId="0" fontId="10" fillId="33" borderId="13" xfId="42" applyFont="1" applyFill="1" applyBorder="1" applyAlignment="1">
      <alignment horizontal="centerContinuous" vertical="center" wrapText="1"/>
      <protection/>
    </xf>
    <xf numFmtId="0" fontId="10" fillId="33" borderId="11" xfId="42" applyFont="1" applyFill="1" applyBorder="1" applyAlignment="1">
      <alignment horizontal="centerContinuous" vertical="center" wrapText="1"/>
      <protection/>
    </xf>
    <xf numFmtId="1" fontId="11" fillId="33" borderId="12" xfId="42" applyNumberFormat="1" applyFont="1" applyFill="1" applyBorder="1" applyAlignment="1" applyProtection="1">
      <alignment vertical="center"/>
      <protection locked="0"/>
    </xf>
    <xf numFmtId="1" fontId="11" fillId="33" borderId="14" xfId="42" applyNumberFormat="1" applyFont="1" applyFill="1" applyBorder="1" applyAlignment="1" applyProtection="1">
      <alignment vertical="center"/>
      <protection locked="0"/>
    </xf>
    <xf numFmtId="1" fontId="11" fillId="33" borderId="16" xfId="42" applyNumberFormat="1" applyFont="1" applyFill="1" applyBorder="1" applyAlignment="1" applyProtection="1">
      <alignment vertical="center"/>
      <protection locked="0"/>
    </xf>
    <xf numFmtId="1" fontId="11" fillId="34" borderId="10" xfId="42" applyNumberFormat="1" applyFont="1" applyFill="1" applyBorder="1" applyAlignment="1" applyProtection="1">
      <alignment vertical="center"/>
      <protection locked="0"/>
    </xf>
    <xf numFmtId="0" fontId="10" fillId="0" borderId="13" xfId="42" applyFont="1" applyBorder="1" applyAlignment="1">
      <alignment horizontal="left" vertical="center" wrapText="1"/>
      <protection/>
    </xf>
    <xf numFmtId="1" fontId="12" fillId="34" borderId="10" xfId="37" applyNumberFormat="1" applyFont="1" applyFill="1" applyBorder="1" applyAlignment="1" applyProtection="1">
      <alignment vertical="center" wrapText="1"/>
      <protection locked="0"/>
    </xf>
    <xf numFmtId="1" fontId="11" fillId="0" borderId="10" xfId="37" applyNumberFormat="1" applyFont="1" applyBorder="1" applyAlignment="1" applyProtection="1">
      <alignment vertical="center" wrapText="1"/>
      <protection/>
    </xf>
    <xf numFmtId="1" fontId="11" fillId="34" borderId="10" xfId="37" applyNumberFormat="1" applyFont="1" applyFill="1" applyBorder="1" applyAlignment="1" applyProtection="1">
      <alignment vertical="center" wrapText="1"/>
      <protection locked="0"/>
    </xf>
    <xf numFmtId="0" fontId="12" fillId="0" borderId="13" xfId="37" applyFont="1" applyBorder="1" applyAlignment="1" applyProtection="1">
      <alignment vertical="center" wrapText="1"/>
      <protection/>
    </xf>
    <xf numFmtId="1" fontId="11" fillId="33" borderId="14" xfId="37" applyNumberFormat="1" applyFont="1" applyFill="1" applyBorder="1" applyAlignment="1" applyProtection="1">
      <alignment vertical="center" wrapText="1"/>
      <protection/>
    </xf>
    <xf numFmtId="0" fontId="11" fillId="0" borderId="11" xfId="37" applyFont="1" applyBorder="1" applyAlignment="1" applyProtection="1">
      <alignment vertical="center" wrapText="1"/>
      <protection/>
    </xf>
    <xf numFmtId="0" fontId="11" fillId="0" borderId="10" xfId="37" applyFont="1" applyBorder="1" applyAlignment="1" applyProtection="1">
      <alignment vertical="center" wrapText="1"/>
      <protection/>
    </xf>
    <xf numFmtId="0" fontId="12" fillId="0" borderId="10" xfId="37" applyFont="1" applyBorder="1" applyAlignment="1" applyProtection="1">
      <alignment vertical="center" wrapText="1"/>
      <protection/>
    </xf>
    <xf numFmtId="1" fontId="11" fillId="36" borderId="10" xfId="35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35" applyNumberFormat="1" applyFont="1" applyAlignment="1" applyProtection="1">
      <alignment horizontal="centerContinuous" vertical="center" wrapText="1"/>
      <protection/>
    </xf>
    <xf numFmtId="1" fontId="11" fillId="0" borderId="12" xfId="42" applyNumberFormat="1" applyFont="1" applyFill="1" applyBorder="1" applyAlignment="1" applyProtection="1">
      <alignment vertical="center"/>
      <protection locked="0"/>
    </xf>
    <xf numFmtId="3" fontId="11" fillId="0" borderId="0" xfId="42" applyNumberFormat="1" applyFont="1" applyBorder="1" applyProtection="1">
      <alignment/>
      <protection/>
    </xf>
    <xf numFmtId="0" fontId="10" fillId="0" borderId="12" xfId="42" applyFont="1" applyBorder="1" applyAlignment="1">
      <alignment horizontal="centerContinuous" vertical="center" wrapText="1"/>
      <protection/>
    </xf>
    <xf numFmtId="0" fontId="10" fillId="0" borderId="16" xfId="42" applyFont="1" applyBorder="1" applyAlignment="1">
      <alignment horizontal="centerContinuous" vertical="center" wrapText="1"/>
      <protection/>
    </xf>
    <xf numFmtId="0" fontId="10" fillId="0" borderId="18" xfId="42" applyFont="1" applyBorder="1" applyAlignment="1">
      <alignment horizontal="left" vertical="center" wrapText="1"/>
      <protection/>
    </xf>
    <xf numFmtId="0" fontId="10" fillId="0" borderId="11" xfId="42" applyFont="1" applyBorder="1" applyAlignment="1">
      <alignment horizontal="center" vertical="center" wrapText="1"/>
      <protection/>
    </xf>
    <xf numFmtId="0" fontId="10" fillId="0" borderId="11" xfId="42" applyFont="1" applyFill="1" applyBorder="1" applyAlignment="1">
      <alignment horizontal="center" vertical="center" wrapText="1"/>
      <protection/>
    </xf>
    <xf numFmtId="0" fontId="10" fillId="0" borderId="23" xfId="42" applyFont="1" applyBorder="1" applyAlignment="1">
      <alignment horizontal="centerContinuous" vertical="center" wrapText="1"/>
      <protection/>
    </xf>
    <xf numFmtId="0" fontId="10" fillId="33" borderId="15" xfId="42" applyFont="1" applyFill="1" applyBorder="1" applyAlignment="1">
      <alignment horizontal="center" vertical="center" wrapText="1"/>
      <protection/>
    </xf>
    <xf numFmtId="0" fontId="10" fillId="0" borderId="18" xfId="42" applyFont="1" applyBorder="1" applyAlignment="1">
      <alignment horizontal="centerContinuous" vertical="center" wrapText="1"/>
      <protection/>
    </xf>
    <xf numFmtId="0" fontId="10" fillId="0" borderId="19" xfId="42" applyFont="1" applyBorder="1" applyAlignment="1">
      <alignment horizontal="center" vertical="center" wrapText="1"/>
      <protection/>
    </xf>
    <xf numFmtId="0" fontId="10" fillId="0" borderId="24" xfId="42" applyFont="1" applyBorder="1" applyAlignment="1">
      <alignment horizontal="centerContinuous" vertical="center" wrapText="1"/>
      <protection/>
    </xf>
    <xf numFmtId="0" fontId="10" fillId="0" borderId="25" xfId="42" applyFont="1" applyBorder="1" applyAlignment="1">
      <alignment horizontal="centerContinuous" vertical="center" wrapText="1"/>
      <protection/>
    </xf>
    <xf numFmtId="49" fontId="10" fillId="0" borderId="18" xfId="42" applyNumberFormat="1" applyFont="1" applyBorder="1" applyAlignment="1">
      <alignment horizontal="centerContinuous" vertical="center" wrapText="1"/>
      <protection/>
    </xf>
    <xf numFmtId="49" fontId="10" fillId="0" borderId="19" xfId="42" applyNumberFormat="1" applyFont="1" applyBorder="1" applyAlignment="1">
      <alignment horizontal="centerContinuous" vertical="center" wrapText="1"/>
      <protection/>
    </xf>
    <xf numFmtId="0" fontId="7" fillId="0" borderId="0" xfId="39" applyFont="1" applyBorder="1" applyAlignment="1" applyProtection="1">
      <alignment horizontal="left" vertical="top" wrapText="1"/>
      <protection locked="0"/>
    </xf>
    <xf numFmtId="0" fontId="7" fillId="0" borderId="0" xfId="39" applyFont="1" applyBorder="1" applyAlignment="1" applyProtection="1">
      <alignment horizontal="centerContinuous" vertical="top" wrapText="1"/>
      <protection locked="0"/>
    </xf>
    <xf numFmtId="0" fontId="7" fillId="0" borderId="0" xfId="39" applyFont="1" applyAlignment="1" applyProtection="1">
      <alignment horizontal="left" vertical="top" wrapText="1"/>
      <protection locked="0"/>
    </xf>
    <xf numFmtId="0" fontId="9" fillId="0" borderId="0" xfId="39" applyFont="1" applyBorder="1" applyAlignment="1" applyProtection="1">
      <alignment horizontal="centerContinuous" vertical="top" wrapText="1"/>
      <protection locked="0"/>
    </xf>
    <xf numFmtId="0" fontId="7" fillId="0" borderId="0" xfId="39" applyFont="1" applyAlignment="1" applyProtection="1">
      <alignment horizontal="center" vertical="top" wrapText="1"/>
      <protection locked="0"/>
    </xf>
    <xf numFmtId="0" fontId="9" fillId="0" borderId="0" xfId="39" applyFont="1" applyAlignment="1" applyProtection="1">
      <alignment horizontal="left" vertical="top"/>
      <protection locked="0"/>
    </xf>
    <xf numFmtId="0" fontId="7" fillId="0" borderId="0" xfId="39" applyFont="1" applyBorder="1" applyAlignment="1" applyProtection="1">
      <alignment horizontal="center" vertical="top"/>
      <protection locked="0"/>
    </xf>
    <xf numFmtId="0" fontId="7" fillId="0" borderId="0" xfId="40" applyFont="1" applyAlignment="1" applyProtection="1">
      <alignment wrapText="1"/>
      <protection locked="0"/>
    </xf>
    <xf numFmtId="0" fontId="7" fillId="0" borderId="26" xfId="39" applyFont="1" applyBorder="1" applyAlignment="1" applyProtection="1">
      <alignment horizontal="center" vertical="center"/>
      <protection/>
    </xf>
    <xf numFmtId="0" fontId="7" fillId="0" borderId="27" xfId="39" applyFont="1" applyBorder="1" applyAlignment="1" applyProtection="1">
      <alignment horizontal="center" vertical="top" wrapText="1"/>
      <protection/>
    </xf>
    <xf numFmtId="14" fontId="7" fillId="0" borderId="27" xfId="39" applyNumberFormat="1" applyFont="1" applyBorder="1" applyAlignment="1" applyProtection="1">
      <alignment horizontal="center" vertical="top" wrapText="1"/>
      <protection/>
    </xf>
    <xf numFmtId="49" fontId="7" fillId="0" borderId="27" xfId="39" applyNumberFormat="1" applyFont="1" applyBorder="1" applyAlignment="1" applyProtection="1">
      <alignment horizontal="center" vertical="center" wrapText="1"/>
      <protection/>
    </xf>
    <xf numFmtId="14" fontId="7" fillId="0" borderId="28" xfId="39" applyNumberFormat="1" applyFont="1" applyBorder="1" applyAlignment="1" applyProtection="1">
      <alignment horizontal="center" vertical="top" wrapText="1"/>
      <protection/>
    </xf>
    <xf numFmtId="0" fontId="7" fillId="0" borderId="29" xfId="39" applyFont="1" applyBorder="1" applyAlignment="1" applyProtection="1">
      <alignment horizontal="center" vertical="center" wrapText="1"/>
      <protection/>
    </xf>
    <xf numFmtId="0" fontId="7" fillId="0" borderId="10" xfId="39" applyFont="1" applyBorder="1" applyAlignment="1" applyProtection="1">
      <alignment horizontal="center" vertical="top" wrapText="1"/>
      <protection/>
    </xf>
    <xf numFmtId="49" fontId="7" fillId="0" borderId="10" xfId="39" applyNumberFormat="1" applyFont="1" applyBorder="1" applyAlignment="1" applyProtection="1">
      <alignment horizontal="center" vertical="center" wrapText="1"/>
      <protection/>
    </xf>
    <xf numFmtId="0" fontId="7" fillId="0" borderId="17" xfId="39" applyFont="1" applyBorder="1" applyAlignment="1" applyProtection="1">
      <alignment horizontal="center" vertical="top" wrapText="1"/>
      <protection/>
    </xf>
    <xf numFmtId="49" fontId="7" fillId="0" borderId="10" xfId="39" applyNumberFormat="1" applyFont="1" applyBorder="1" applyAlignment="1" applyProtection="1">
      <alignment horizontal="right" vertical="top" wrapText="1"/>
      <protection/>
    </xf>
    <xf numFmtId="0" fontId="9" fillId="0" borderId="10" xfId="39" applyFont="1" applyBorder="1" applyAlignment="1" applyProtection="1">
      <alignment vertical="top" wrapText="1"/>
      <protection/>
    </xf>
    <xf numFmtId="0" fontId="9" fillId="0" borderId="12" xfId="39" applyFont="1" applyBorder="1" applyAlignment="1" applyProtection="1">
      <alignment vertical="top" wrapText="1"/>
      <protection/>
    </xf>
    <xf numFmtId="49" fontId="7" fillId="33" borderId="18" xfId="39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39" applyFont="1" applyFill="1" applyBorder="1" applyAlignment="1" applyProtection="1">
      <alignment vertical="top" wrapText="1"/>
      <protection/>
    </xf>
    <xf numFmtId="0" fontId="9" fillId="0" borderId="10" xfId="39" applyFont="1" applyBorder="1" applyAlignment="1" applyProtection="1">
      <alignment horizontal="right" vertical="top" wrapText="1"/>
      <protection/>
    </xf>
    <xf numFmtId="0" fontId="18" fillId="37" borderId="10" xfId="39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39" applyNumberFormat="1" applyFont="1" applyBorder="1" applyAlignment="1" applyProtection="1">
      <alignment horizontal="right" vertical="top" wrapText="1"/>
      <protection/>
    </xf>
    <xf numFmtId="1" fontId="5" fillId="0" borderId="10" xfId="39" applyNumberFormat="1" applyFont="1" applyBorder="1" applyAlignment="1" applyProtection="1">
      <alignment horizontal="right" vertical="top" wrapText="1"/>
      <protection/>
    </xf>
    <xf numFmtId="0" fontId="18" fillId="37" borderId="10" xfId="39" applyFont="1" applyFill="1" applyBorder="1" applyAlignment="1" applyProtection="1">
      <alignment vertical="top"/>
      <protection/>
    </xf>
    <xf numFmtId="49" fontId="5" fillId="0" borderId="10" xfId="39" applyNumberFormat="1" applyFont="1" applyFill="1" applyBorder="1" applyAlignment="1" applyProtection="1">
      <alignment horizontal="right" vertical="top" wrapText="1"/>
      <protection/>
    </xf>
    <xf numFmtId="1" fontId="6" fillId="0" borderId="10" xfId="39" applyNumberFormat="1" applyFont="1" applyBorder="1" applyAlignment="1" applyProtection="1">
      <alignment horizontal="right" vertical="top" wrapText="1"/>
      <protection/>
    </xf>
    <xf numFmtId="1" fontId="8" fillId="0" borderId="12" xfId="39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39" applyNumberFormat="1" applyFont="1" applyBorder="1" applyAlignment="1" applyProtection="1">
      <alignment horizontal="right" vertical="top" wrapText="1"/>
      <protection/>
    </xf>
    <xf numFmtId="49" fontId="6" fillId="0" borderId="10" xfId="39" applyNumberFormat="1" applyFont="1" applyFill="1" applyBorder="1" applyAlignment="1" applyProtection="1">
      <alignment horizontal="right" vertical="top" wrapText="1"/>
      <protection/>
    </xf>
    <xf numFmtId="1" fontId="18" fillId="37" borderId="10" xfId="39" applyNumberFormat="1" applyFont="1" applyFill="1" applyBorder="1" applyAlignment="1" applyProtection="1">
      <alignment vertical="top" wrapText="1"/>
      <protection/>
    </xf>
    <xf numFmtId="1" fontId="9" fillId="0" borderId="10" xfId="39" applyNumberFormat="1" applyFont="1" applyBorder="1" applyAlignment="1" applyProtection="1">
      <alignment vertical="top" wrapText="1"/>
      <protection/>
    </xf>
    <xf numFmtId="1" fontId="18" fillId="37" borderId="10" xfId="39" applyNumberFormat="1" applyFont="1" applyFill="1" applyBorder="1" applyAlignment="1" applyProtection="1">
      <alignment vertical="top"/>
      <protection/>
    </xf>
    <xf numFmtId="1" fontId="4" fillId="0" borderId="18" xfId="39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39" applyNumberFormat="1" applyFont="1" applyBorder="1" applyAlignment="1" applyProtection="1">
      <alignment horizontal="right" vertical="top" wrapText="1"/>
      <protection/>
    </xf>
    <xf numFmtId="1" fontId="7" fillId="0" borderId="18" xfId="39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39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39" applyNumberFormat="1" applyFont="1" applyFill="1" applyBorder="1" applyAlignment="1" applyProtection="1">
      <alignment vertical="top"/>
      <protection/>
    </xf>
    <xf numFmtId="0" fontId="18" fillId="37" borderId="29" xfId="39" applyNumberFormat="1" applyFont="1" applyFill="1" applyBorder="1" applyAlignment="1" applyProtection="1">
      <alignment vertical="top" wrapText="1"/>
      <protection/>
    </xf>
    <xf numFmtId="49" fontId="4" fillId="0" borderId="10" xfId="39" applyNumberFormat="1" applyFont="1" applyFill="1" applyBorder="1" applyAlignment="1" applyProtection="1">
      <alignment horizontal="right" vertical="top" wrapText="1"/>
      <protection/>
    </xf>
    <xf numFmtId="1" fontId="7" fillId="0" borderId="10" xfId="39" applyNumberFormat="1" applyFont="1" applyBorder="1" applyAlignment="1" applyProtection="1">
      <alignment horizontal="right" vertical="top" wrapText="1"/>
      <protection/>
    </xf>
    <xf numFmtId="1" fontId="9" fillId="0" borderId="10" xfId="39" applyNumberFormat="1" applyFont="1" applyBorder="1" applyAlignment="1" applyProtection="1">
      <alignment horizontal="right" vertical="top" wrapText="1"/>
      <protection/>
    </xf>
    <xf numFmtId="1" fontId="6" fillId="0" borderId="13" xfId="39" applyNumberFormat="1" applyFont="1" applyBorder="1" applyAlignment="1" applyProtection="1">
      <alignment horizontal="right" vertical="top" wrapText="1"/>
      <protection/>
    </xf>
    <xf numFmtId="1" fontId="5" fillId="0" borderId="18" xfId="39" applyNumberFormat="1" applyFont="1" applyBorder="1" applyAlignment="1" applyProtection="1">
      <alignment horizontal="right" vertical="top" wrapText="1"/>
      <protection/>
    </xf>
    <xf numFmtId="1" fontId="9" fillId="0" borderId="30" xfId="39" applyNumberFormat="1" applyFont="1" applyBorder="1" applyAlignment="1" applyProtection="1">
      <alignment vertical="top" wrapText="1"/>
      <protection/>
    </xf>
    <xf numFmtId="1" fontId="9" fillId="0" borderId="31" xfId="39" applyNumberFormat="1" applyFont="1" applyBorder="1" applyAlignment="1" applyProtection="1">
      <alignment vertical="top" wrapText="1"/>
      <protection/>
    </xf>
    <xf numFmtId="1" fontId="5" fillId="0" borderId="23" xfId="39" applyNumberFormat="1" applyFont="1" applyBorder="1" applyAlignment="1" applyProtection="1">
      <alignment horizontal="right" vertical="top" wrapText="1"/>
      <protection/>
    </xf>
    <xf numFmtId="1" fontId="9" fillId="0" borderId="32" xfId="39" applyNumberFormat="1" applyFont="1" applyBorder="1" applyAlignment="1" applyProtection="1">
      <alignment vertical="top" wrapText="1"/>
      <protection/>
    </xf>
    <xf numFmtId="1" fontId="9" fillId="0" borderId="33" xfId="39" applyNumberFormat="1" applyFont="1" applyBorder="1" applyAlignment="1" applyProtection="1">
      <alignment vertical="top" wrapText="1"/>
      <protection/>
    </xf>
    <xf numFmtId="1" fontId="6" fillId="0" borderId="11" xfId="39" applyNumberFormat="1" applyFont="1" applyBorder="1" applyAlignment="1" applyProtection="1">
      <alignment horizontal="right" vertical="top" wrapText="1"/>
      <protection/>
    </xf>
    <xf numFmtId="1" fontId="6" fillId="33" borderId="10" xfId="39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39" applyNumberFormat="1" applyFont="1" applyBorder="1" applyAlignment="1" applyProtection="1">
      <alignment horizontal="right" vertical="top" wrapText="1"/>
      <protection/>
    </xf>
    <xf numFmtId="49" fontId="4" fillId="0" borderId="36" xfId="39" applyNumberFormat="1" applyFont="1" applyBorder="1" applyAlignment="1" applyProtection="1">
      <alignment horizontal="right" vertical="top" wrapText="1"/>
      <protection/>
    </xf>
    <xf numFmtId="1" fontId="4" fillId="0" borderId="36" xfId="39" applyNumberFormat="1" applyFont="1" applyBorder="1" applyAlignment="1" applyProtection="1">
      <alignment horizontal="right" vertical="top" wrapText="1"/>
      <protection/>
    </xf>
    <xf numFmtId="0" fontId="5" fillId="0" borderId="0" xfId="39" applyFont="1" applyAlignment="1" applyProtection="1">
      <alignment vertical="top"/>
      <protection/>
    </xf>
    <xf numFmtId="1" fontId="5" fillId="0" borderId="0" xfId="39" applyNumberFormat="1" applyFont="1" applyAlignment="1" applyProtection="1">
      <alignment vertical="top"/>
      <protection/>
    </xf>
    <xf numFmtId="0" fontId="10" fillId="0" borderId="10" xfId="41" applyFont="1" applyBorder="1" applyAlignment="1" applyProtection="1">
      <alignment horizontal="center" vertical="center" wrapText="1"/>
      <protection/>
    </xf>
    <xf numFmtId="0" fontId="10" fillId="0" borderId="16" xfId="41" applyFont="1" applyBorder="1" applyAlignment="1" applyProtection="1">
      <alignment horizontal="center" vertical="center" wrapText="1"/>
      <protection/>
    </xf>
    <xf numFmtId="0" fontId="10" fillId="0" borderId="12" xfId="41" applyFont="1" applyBorder="1" applyAlignment="1" applyProtection="1">
      <alignment horizontal="center" vertical="center" wrapText="1"/>
      <protection/>
    </xf>
    <xf numFmtId="0" fontId="10" fillId="0" borderId="11" xfId="41" applyFont="1" applyBorder="1" applyAlignment="1" applyProtection="1">
      <alignment horizontal="center" vertical="center" wrapText="1"/>
      <protection/>
    </xf>
    <xf numFmtId="0" fontId="12" fillId="0" borderId="10" xfId="41" applyFont="1" applyBorder="1" applyAlignment="1" applyProtection="1">
      <alignment vertical="center" wrapText="1"/>
      <protection/>
    </xf>
    <xf numFmtId="0" fontId="11" fillId="0" borderId="10" xfId="41" applyFont="1" applyFill="1" applyBorder="1" applyProtection="1">
      <alignment/>
      <protection/>
    </xf>
    <xf numFmtId="0" fontId="11" fillId="0" borderId="10" xfId="41" applyFont="1" applyBorder="1" applyAlignment="1" applyProtection="1">
      <alignment vertical="center" wrapText="1"/>
      <protection/>
    </xf>
    <xf numFmtId="3" fontId="11" fillId="0" borderId="10" xfId="41" applyNumberFormat="1" applyFont="1" applyBorder="1" applyAlignment="1" applyProtection="1">
      <alignment horizontal="center" vertical="center"/>
      <protection/>
    </xf>
    <xf numFmtId="0" fontId="11" fillId="0" borderId="10" xfId="41" applyFont="1" applyFill="1" applyBorder="1" applyAlignment="1" applyProtection="1">
      <alignment vertical="center" wrapText="1"/>
      <protection/>
    </xf>
    <xf numFmtId="0" fontId="12" fillId="0" borderId="10" xfId="41" applyFont="1" applyBorder="1" applyAlignment="1" applyProtection="1">
      <alignment horizontal="right" vertical="center" wrapText="1"/>
      <protection/>
    </xf>
    <xf numFmtId="0" fontId="11" fillId="0" borderId="10" xfId="41" applyFont="1" applyBorder="1" applyAlignment="1" applyProtection="1">
      <alignment horizontal="left" vertical="center" wrapText="1"/>
      <protection/>
    </xf>
    <xf numFmtId="3" fontId="12" fillId="0" borderId="10" xfId="41" applyNumberFormat="1" applyFont="1" applyBorder="1" applyAlignment="1" applyProtection="1">
      <alignment horizontal="center" vertical="center"/>
      <protection/>
    </xf>
    <xf numFmtId="0" fontId="11" fillId="0" borderId="10" xfId="41" applyFont="1" applyBorder="1" applyAlignment="1" applyProtection="1">
      <alignment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0" fontId="12" fillId="0" borderId="16" xfId="41" applyFont="1" applyBorder="1" applyAlignment="1" applyProtection="1">
      <alignment horizontal="center" vertical="center" wrapText="1"/>
      <protection/>
    </xf>
    <xf numFmtId="0" fontId="12" fillId="0" borderId="16" xfId="41" applyFont="1" applyBorder="1" applyAlignment="1" applyProtection="1">
      <alignment horizontal="center" wrapText="1"/>
      <protection/>
    </xf>
    <xf numFmtId="0" fontId="13" fillId="0" borderId="10" xfId="41" applyFont="1" applyBorder="1" applyAlignment="1" applyProtection="1">
      <alignment vertical="center" wrapText="1"/>
      <protection/>
    </xf>
    <xf numFmtId="0" fontId="11" fillId="0" borderId="29" xfId="41" applyFont="1" applyBorder="1" applyAlignment="1" applyProtection="1">
      <alignment vertical="center" wrapText="1"/>
      <protection/>
    </xf>
    <xf numFmtId="49" fontId="11" fillId="0" borderId="16" xfId="41" applyNumberFormat="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0" fontId="10" fillId="0" borderId="12" xfId="41" applyFont="1" applyBorder="1" applyAlignment="1" applyProtection="1">
      <alignment vertical="center" wrapText="1"/>
      <protection/>
    </xf>
    <xf numFmtId="0" fontId="14" fillId="0" borderId="10" xfId="41" applyFont="1" applyBorder="1" applyAlignment="1" applyProtection="1">
      <alignment vertical="center" wrapText="1"/>
      <protection/>
    </xf>
    <xf numFmtId="0" fontId="11" fillId="0" borderId="0" xfId="41" applyFont="1" applyBorder="1" applyAlignment="1" applyProtection="1">
      <alignment wrapText="1"/>
      <protection/>
    </xf>
    <xf numFmtId="1" fontId="11" fillId="0" borderId="10" xfId="41" applyNumberFormat="1" applyFont="1" applyBorder="1" applyAlignment="1" applyProtection="1">
      <alignment vertical="center"/>
      <protection/>
    </xf>
    <xf numFmtId="1" fontId="9" fillId="38" borderId="17" xfId="39" applyNumberFormat="1" applyFont="1" applyFill="1" applyBorder="1" applyAlignment="1" applyProtection="1">
      <alignment vertical="top" wrapText="1"/>
      <protection locked="0"/>
    </xf>
    <xf numFmtId="1" fontId="9" fillId="38" borderId="12" xfId="39" applyNumberFormat="1" applyFont="1" applyFill="1" applyBorder="1" applyAlignment="1" applyProtection="1">
      <alignment vertical="top" wrapText="1"/>
      <protection locked="0"/>
    </xf>
    <xf numFmtId="0" fontId="11" fillId="0" borderId="0" xfId="40" applyFont="1" applyAlignment="1" applyProtection="1">
      <alignment wrapText="1"/>
      <protection locked="0"/>
    </xf>
    <xf numFmtId="0" fontId="11" fillId="0" borderId="0" xfId="40" applyFont="1" applyFill="1" applyAlignment="1" applyProtection="1">
      <alignment wrapText="1"/>
      <protection locked="0"/>
    </xf>
    <xf numFmtId="0" fontId="10" fillId="0" borderId="0" xfId="40" applyFont="1" applyBorder="1" applyAlignment="1" applyProtection="1">
      <alignment horizontal="centerContinuous" vertical="center" wrapText="1"/>
      <protection locked="0"/>
    </xf>
    <xf numFmtId="0" fontId="10" fillId="0" borderId="0" xfId="40" applyFont="1" applyFill="1" applyBorder="1" applyAlignment="1" applyProtection="1">
      <alignment horizontal="centerContinuous" vertical="center" wrapText="1"/>
      <protection locked="0"/>
    </xf>
    <xf numFmtId="1" fontId="11" fillId="0" borderId="0" xfId="40" applyNumberFormat="1" applyFont="1" applyBorder="1" applyAlignment="1" applyProtection="1">
      <alignment wrapText="1"/>
      <protection/>
    </xf>
    <xf numFmtId="0" fontId="11" fillId="0" borderId="0" xfId="40" applyFont="1" applyAlignment="1" applyProtection="1">
      <alignment horizontal="centerContinuous" wrapText="1"/>
      <protection/>
    </xf>
    <xf numFmtId="0" fontId="11" fillId="0" borderId="0" xfId="40" applyFont="1" applyAlignment="1" applyProtection="1">
      <alignment horizontal="center" wrapText="1"/>
      <protection/>
    </xf>
    <xf numFmtId="0" fontId="10" fillId="0" borderId="0" xfId="40" applyFont="1" applyAlignment="1" applyProtection="1">
      <alignment wrapText="1"/>
      <protection/>
    </xf>
    <xf numFmtId="0" fontId="10" fillId="0" borderId="10" xfId="40" applyFont="1" applyBorder="1" applyAlignment="1" applyProtection="1">
      <alignment horizontal="center" vertical="center" wrapText="1"/>
      <protection/>
    </xf>
    <xf numFmtId="14" fontId="10" fillId="0" borderId="10" xfId="40" applyNumberFormat="1" applyFont="1" applyFill="1" applyBorder="1" applyAlignment="1" applyProtection="1">
      <alignment horizontal="center" vertical="center" wrapText="1"/>
      <protection/>
    </xf>
    <xf numFmtId="0" fontId="11" fillId="0" borderId="0" xfId="40" applyFont="1" applyBorder="1" applyAlignment="1" applyProtection="1">
      <alignment horizontal="center" wrapText="1"/>
      <protection/>
    </xf>
    <xf numFmtId="49" fontId="10" fillId="0" borderId="10" xfId="40" applyNumberFormat="1" applyFont="1" applyFill="1" applyBorder="1" applyAlignment="1" applyProtection="1">
      <alignment horizontal="center" vertical="center" wrapText="1"/>
      <protection/>
    </xf>
    <xf numFmtId="0" fontId="12" fillId="0" borderId="10" xfId="40" applyFont="1" applyBorder="1" applyAlignment="1" applyProtection="1">
      <alignment wrapText="1"/>
      <protection/>
    </xf>
    <xf numFmtId="49" fontId="12" fillId="0" borderId="10" xfId="40" applyNumberFormat="1" applyFont="1" applyBorder="1" applyAlignment="1" applyProtection="1">
      <alignment wrapText="1"/>
      <protection/>
    </xf>
    <xf numFmtId="0" fontId="11" fillId="0" borderId="10" xfId="40" applyFont="1" applyBorder="1" applyAlignment="1" applyProtection="1">
      <alignment wrapText="1"/>
      <protection/>
    </xf>
    <xf numFmtId="49" fontId="11" fillId="0" borderId="10" xfId="40" applyNumberFormat="1" applyFont="1" applyBorder="1" applyAlignment="1" applyProtection="1">
      <alignment horizontal="center" wrapText="1"/>
      <protection/>
    </xf>
    <xf numFmtId="0" fontId="11" fillId="0" borderId="10" xfId="40" applyFont="1" applyFill="1" applyBorder="1" applyAlignment="1" applyProtection="1">
      <alignment wrapText="1"/>
      <protection/>
    </xf>
    <xf numFmtId="49" fontId="11" fillId="0" borderId="10" xfId="40" applyNumberFormat="1" applyFont="1" applyFill="1" applyBorder="1" applyAlignment="1" applyProtection="1">
      <alignment horizontal="center" wrapText="1"/>
      <protection/>
    </xf>
    <xf numFmtId="0" fontId="10" fillId="0" borderId="10" xfId="40" applyFont="1" applyBorder="1" applyAlignment="1" applyProtection="1">
      <alignment horizontal="right" wrapText="1"/>
      <protection/>
    </xf>
    <xf numFmtId="49" fontId="10" fillId="0" borderId="10" xfId="40" applyNumberFormat="1" applyFont="1" applyBorder="1" applyAlignment="1" applyProtection="1">
      <alignment horizontal="center" wrapText="1"/>
      <protection/>
    </xf>
    <xf numFmtId="49" fontId="12" fillId="0" borderId="10" xfId="40" applyNumberFormat="1" applyFont="1" applyBorder="1" applyAlignment="1" applyProtection="1">
      <alignment horizontal="center" wrapText="1"/>
      <protection/>
    </xf>
    <xf numFmtId="1" fontId="11" fillId="0" borderId="10" xfId="40" applyNumberFormat="1" applyFont="1" applyFill="1" applyBorder="1" applyAlignment="1" applyProtection="1">
      <alignment wrapText="1"/>
      <protection/>
    </xf>
    <xf numFmtId="0" fontId="10" fillId="0" borderId="10" xfId="40" applyFont="1" applyBorder="1" applyAlignment="1" applyProtection="1">
      <alignment wrapText="1"/>
      <protection/>
    </xf>
    <xf numFmtId="49" fontId="11" fillId="0" borderId="0" xfId="40" applyNumberFormat="1" applyFont="1" applyBorder="1" applyAlignment="1" applyProtection="1">
      <alignment wrapText="1"/>
      <protection/>
    </xf>
    <xf numFmtId="1" fontId="11" fillId="0" borderId="0" xfId="40" applyNumberFormat="1" applyFont="1" applyFill="1" applyBorder="1" applyAlignment="1" applyProtection="1">
      <alignment wrapText="1"/>
      <protection/>
    </xf>
    <xf numFmtId="0" fontId="10" fillId="0" borderId="0" xfId="40" applyFont="1" applyAlignment="1" applyProtection="1">
      <alignment horizontal="center"/>
      <protection/>
    </xf>
    <xf numFmtId="1" fontId="11" fillId="0" borderId="10" xfId="42" applyNumberFormat="1" applyFont="1" applyFill="1" applyBorder="1" applyAlignment="1" applyProtection="1">
      <alignment vertical="center"/>
      <protection/>
    </xf>
    <xf numFmtId="1" fontId="11" fillId="0" borderId="12" xfId="42" applyNumberFormat="1" applyFont="1" applyFill="1" applyBorder="1" applyAlignment="1" applyProtection="1">
      <alignment vertical="center"/>
      <protection/>
    </xf>
    <xf numFmtId="0" fontId="10" fillId="0" borderId="0" xfId="42" applyFont="1" applyBorder="1" applyAlignment="1" applyProtection="1">
      <alignment vertical="center" wrapText="1"/>
      <protection locked="0"/>
    </xf>
    <xf numFmtId="49" fontId="10" fillId="0" borderId="0" xfId="42" applyNumberFormat="1" applyFont="1" applyBorder="1" applyAlignment="1" applyProtection="1">
      <alignment horizontal="center" vertical="center" wrapText="1"/>
      <protection locked="0"/>
    </xf>
    <xf numFmtId="0" fontId="11" fillId="0" borderId="0" xfId="42" applyFont="1" applyBorder="1" applyProtection="1">
      <alignment/>
      <protection locked="0"/>
    </xf>
    <xf numFmtId="0" fontId="11" fillId="0" borderId="0" xfId="38" applyFont="1" applyProtection="1">
      <alignment/>
      <protection locked="0"/>
    </xf>
    <xf numFmtId="0" fontId="10" fillId="0" borderId="0" xfId="37" applyFont="1" applyAlignment="1" applyProtection="1">
      <alignment horizontal="centerContinuous"/>
      <protection locked="0"/>
    </xf>
    <xf numFmtId="0" fontId="11" fillId="0" borderId="0" xfId="37" applyFont="1" applyProtection="1">
      <alignment/>
      <protection locked="0"/>
    </xf>
    <xf numFmtId="0" fontId="11" fillId="0" borderId="0" xfId="37" applyFont="1" applyAlignment="1" applyProtection="1">
      <alignment horizontal="left" vertical="center" wrapText="1"/>
      <protection locked="0"/>
    </xf>
    <xf numFmtId="0" fontId="11" fillId="0" borderId="0" xfId="37" applyFont="1" applyAlignment="1" applyProtection="1">
      <alignment vertical="center" wrapText="1"/>
      <protection locked="0"/>
    </xf>
    <xf numFmtId="0" fontId="10" fillId="0" borderId="0" xfId="37" applyFont="1" applyProtection="1">
      <alignment/>
      <protection locked="0"/>
    </xf>
    <xf numFmtId="0" fontId="11" fillId="0" borderId="0" xfId="37" applyFont="1" applyAlignment="1" applyProtection="1">
      <alignment/>
      <protection locked="0"/>
    </xf>
    <xf numFmtId="0" fontId="10" fillId="0" borderId="0" xfId="37" applyFont="1" applyBorder="1" applyAlignment="1" applyProtection="1">
      <alignment horizontal="centerContinuous"/>
      <protection locked="0"/>
    </xf>
    <xf numFmtId="0" fontId="10" fillId="0" borderId="10" xfId="37" applyFont="1" applyBorder="1" applyAlignment="1" applyProtection="1">
      <alignment horizontal="centerContinuous" vertical="center" wrapText="1"/>
      <protection/>
    </xf>
    <xf numFmtId="0" fontId="10" fillId="0" borderId="10" xfId="37" applyFont="1" applyBorder="1" applyAlignment="1" applyProtection="1">
      <alignment horizontal="center" vertical="center" wrapText="1"/>
      <protection/>
    </xf>
    <xf numFmtId="49" fontId="10" fillId="0" borderId="10" xfId="37" applyNumberFormat="1" applyFont="1" applyBorder="1" applyAlignment="1" applyProtection="1">
      <alignment horizontal="center" vertical="center" wrapText="1"/>
      <protection/>
    </xf>
    <xf numFmtId="0" fontId="10" fillId="0" borderId="10" xfId="37" applyFont="1" applyBorder="1" applyAlignment="1" applyProtection="1">
      <alignment horizontal="centerContinuous"/>
      <protection/>
    </xf>
    <xf numFmtId="0" fontId="10" fillId="0" borderId="10" xfId="37" applyFont="1" applyBorder="1" applyAlignment="1" applyProtection="1">
      <alignment horizontal="center"/>
      <protection/>
    </xf>
    <xf numFmtId="0" fontId="10" fillId="0" borderId="10" xfId="37" applyFont="1" applyBorder="1" applyAlignment="1" applyProtection="1">
      <alignment wrapText="1"/>
      <protection/>
    </xf>
    <xf numFmtId="0" fontId="10" fillId="0" borderId="10" xfId="37" applyFont="1" applyBorder="1" applyAlignment="1" applyProtection="1">
      <alignment vertical="justify" wrapText="1"/>
      <protection/>
    </xf>
    <xf numFmtId="49" fontId="10" fillId="33" borderId="10" xfId="37" applyNumberFormat="1" applyFont="1" applyFill="1" applyBorder="1" applyAlignment="1" applyProtection="1">
      <alignment vertical="justify" wrapText="1"/>
      <protection/>
    </xf>
    <xf numFmtId="0" fontId="11" fillId="33" borderId="10" xfId="37" applyFont="1" applyFill="1" applyBorder="1" applyAlignment="1" applyProtection="1">
      <alignment horizontal="left" vertical="center" wrapText="1"/>
      <protection/>
    </xf>
    <xf numFmtId="0" fontId="11" fillId="0" borderId="10" xfId="37" applyFont="1" applyBorder="1" applyProtection="1">
      <alignment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horizontal="right"/>
      <protection/>
    </xf>
    <xf numFmtId="49" fontId="12" fillId="0" borderId="10" xfId="37" applyNumberFormat="1" applyFont="1" applyBorder="1" applyAlignment="1" applyProtection="1">
      <alignment horizontal="center" vertical="center" wrapText="1"/>
      <protection/>
    </xf>
    <xf numFmtId="0" fontId="10" fillId="0" borderId="10" xfId="37" applyFont="1" applyBorder="1" applyProtection="1">
      <alignment/>
      <protection/>
    </xf>
    <xf numFmtId="0" fontId="10" fillId="0" borderId="10" xfId="37" applyFont="1" applyBorder="1" applyAlignment="1" applyProtection="1">
      <alignment horizontal="left"/>
      <protection/>
    </xf>
    <xf numFmtId="0" fontId="10" fillId="0" borderId="10" xfId="37" applyFont="1" applyBorder="1" applyAlignment="1" applyProtection="1">
      <alignment vertical="top" wrapText="1"/>
      <protection/>
    </xf>
    <xf numFmtId="0" fontId="10" fillId="0" borderId="10" xfId="37" applyFont="1" applyBorder="1" applyAlignment="1" applyProtection="1">
      <alignment horizontal="left" vertical="center" wrapText="1"/>
      <protection/>
    </xf>
    <xf numFmtId="0" fontId="11" fillId="0" borderId="10" xfId="37" applyFont="1" applyBorder="1" applyAlignment="1" applyProtection="1">
      <alignment wrapText="1"/>
      <protection/>
    </xf>
    <xf numFmtId="0" fontId="11" fillId="0" borderId="10" xfId="37" applyFont="1" applyBorder="1" applyAlignment="1" applyProtection="1">
      <alignment horizontal="left" vertical="center" wrapText="1"/>
      <protection/>
    </xf>
    <xf numFmtId="49" fontId="12" fillId="0" borderId="13" xfId="37" applyNumberFormat="1" applyFont="1" applyBorder="1" applyAlignment="1" applyProtection="1">
      <alignment horizontal="center" vertical="center" wrapText="1"/>
      <protection/>
    </xf>
    <xf numFmtId="0" fontId="10" fillId="0" borderId="12" xfId="37" applyFont="1" applyBorder="1" applyAlignment="1" applyProtection="1">
      <alignment vertical="justify" wrapText="1"/>
      <protection/>
    </xf>
    <xf numFmtId="49" fontId="11" fillId="33" borderId="12" xfId="37" applyNumberFormat="1" applyFont="1" applyFill="1" applyBorder="1" applyAlignment="1" applyProtection="1">
      <alignment horizontal="center" vertical="center" wrapText="1"/>
      <protection/>
    </xf>
    <xf numFmtId="0" fontId="16" fillId="0" borderId="10" xfId="37" applyFont="1" applyBorder="1" applyAlignment="1" applyProtection="1">
      <alignment vertical="justify"/>
      <protection/>
    </xf>
    <xf numFmtId="49" fontId="11" fillId="0" borderId="11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vertical="justify"/>
      <protection/>
    </xf>
    <xf numFmtId="1" fontId="11" fillId="33" borderId="16" xfId="37" applyNumberFormat="1" applyFont="1" applyFill="1" applyBorder="1" applyAlignment="1" applyProtection="1">
      <alignment horizontal="center" vertical="center" wrapText="1"/>
      <protection/>
    </xf>
    <xf numFmtId="1" fontId="11" fillId="0" borderId="0" xfId="37" applyNumberFormat="1" applyFont="1" applyAlignment="1" applyProtection="1">
      <alignment vertical="center" wrapText="1"/>
      <protection locked="0"/>
    </xf>
    <xf numFmtId="1" fontId="11" fillId="0" borderId="0" xfId="37" applyNumberFormat="1" applyFont="1" applyAlignment="1" applyProtection="1">
      <alignment horizontal="left" vertical="center" wrapText="1"/>
      <protection locked="0"/>
    </xf>
    <xf numFmtId="0" fontId="11" fillId="0" borderId="0" xfId="34" applyFont="1" applyAlignment="1" applyProtection="1">
      <alignment horizontal="left" vertical="center" wrapText="1"/>
      <protection locked="0"/>
    </xf>
    <xf numFmtId="49" fontId="11" fillId="0" borderId="0" xfId="34" applyNumberFormat="1" applyFont="1" applyAlignment="1" applyProtection="1">
      <alignment horizontal="left" vertical="center" wrapText="1"/>
      <protection locked="0"/>
    </xf>
    <xf numFmtId="0" fontId="11" fillId="0" borderId="0" xfId="34" applyFont="1" applyProtection="1">
      <alignment/>
      <protection locked="0"/>
    </xf>
    <xf numFmtId="49" fontId="11" fillId="0" borderId="0" xfId="38" applyNumberFormat="1" applyFont="1" applyProtection="1">
      <alignment/>
      <protection locked="0"/>
    </xf>
    <xf numFmtId="0" fontId="10" fillId="0" borderId="12" xfId="34" applyFont="1" applyBorder="1" applyAlignment="1" applyProtection="1">
      <alignment horizontal="centerContinuous" vertical="center" wrapText="1"/>
      <protection/>
    </xf>
    <xf numFmtId="49" fontId="10" fillId="0" borderId="13" xfId="34" applyNumberFormat="1" applyFont="1" applyBorder="1" applyAlignment="1" applyProtection="1">
      <alignment horizontal="center" vertical="center" wrapText="1"/>
      <protection/>
    </xf>
    <xf numFmtId="1" fontId="10" fillId="0" borderId="16" xfId="34" applyNumberFormat="1" applyFont="1" applyBorder="1" applyAlignment="1" applyProtection="1">
      <alignment horizontal="centerContinuous" vertical="center" wrapText="1"/>
      <protection/>
    </xf>
    <xf numFmtId="49" fontId="10" fillId="0" borderId="11" xfId="34" applyNumberFormat="1" applyFont="1" applyBorder="1" applyAlignment="1" applyProtection="1">
      <alignment horizontal="center" vertical="center" wrapText="1"/>
      <protection/>
    </xf>
    <xf numFmtId="0" fontId="10" fillId="0" borderId="10" xfId="34" applyFont="1" applyBorder="1" applyAlignment="1" applyProtection="1">
      <alignment horizontal="left" vertical="center" wrapText="1"/>
      <protection/>
    </xf>
    <xf numFmtId="49" fontId="12" fillId="0" borderId="10" xfId="34" applyNumberFormat="1" applyFont="1" applyBorder="1" applyAlignment="1" applyProtection="1">
      <alignment horizontal="center" vertical="center" wrapText="1"/>
      <protection/>
    </xf>
    <xf numFmtId="49" fontId="10" fillId="0" borderId="10" xfId="34" applyNumberFormat="1" applyFont="1" applyBorder="1" applyAlignment="1" applyProtection="1">
      <alignment horizontal="center" vertical="center" wrapText="1"/>
      <protection/>
    </xf>
    <xf numFmtId="0" fontId="11" fillId="0" borderId="10" xfId="34" applyFont="1" applyBorder="1" applyAlignment="1" applyProtection="1">
      <alignment horizontal="left" vertical="center" wrapText="1"/>
      <protection/>
    </xf>
    <xf numFmtId="49" fontId="11" fillId="0" borderId="10" xfId="34" applyNumberFormat="1" applyFont="1" applyBorder="1" applyAlignment="1" applyProtection="1">
      <alignment horizontal="center" vertical="center" wrapText="1"/>
      <protection/>
    </xf>
    <xf numFmtId="0" fontId="12" fillId="0" borderId="10" xfId="34" applyFont="1" applyBorder="1" applyAlignment="1" applyProtection="1">
      <alignment horizontal="right" vertical="center" wrapText="1"/>
      <protection/>
    </xf>
    <xf numFmtId="49" fontId="10" fillId="0" borderId="10" xfId="34" applyNumberFormat="1" applyFont="1" applyBorder="1" applyAlignment="1" applyProtection="1">
      <alignment horizontal="left" vertical="center" wrapText="1"/>
      <protection/>
    </xf>
    <xf numFmtId="0" fontId="10" fillId="0" borderId="0" xfId="34" applyFont="1" applyBorder="1" applyAlignment="1" applyProtection="1">
      <alignment horizontal="left" vertical="center" wrapText="1"/>
      <protection/>
    </xf>
    <xf numFmtId="49" fontId="10" fillId="0" borderId="0" xfId="34" applyNumberFormat="1" applyFont="1" applyBorder="1" applyAlignment="1" applyProtection="1">
      <alignment horizontal="left" vertical="center" wrapText="1"/>
      <protection/>
    </xf>
    <xf numFmtId="0" fontId="11" fillId="0" borderId="0" xfId="34" applyFont="1" applyBorder="1" applyAlignment="1" applyProtection="1">
      <alignment horizontal="right" vertical="center" wrapText="1"/>
      <protection/>
    </xf>
    <xf numFmtId="0" fontId="11" fillId="0" borderId="0" xfId="34" applyFont="1" applyBorder="1" applyAlignment="1" applyProtection="1">
      <alignment horizontal="left" vertical="center" wrapText="1"/>
      <protection/>
    </xf>
    <xf numFmtId="0" fontId="10" fillId="0" borderId="16" xfId="34" applyFont="1" applyBorder="1" applyAlignment="1" applyProtection="1">
      <alignment horizontal="centerContinuous" vertical="center" wrapText="1"/>
      <protection/>
    </xf>
    <xf numFmtId="0" fontId="11" fillId="0" borderId="10" xfId="34" applyFont="1" applyBorder="1" applyAlignment="1" applyProtection="1">
      <alignment horizontal="right"/>
      <protection/>
    </xf>
    <xf numFmtId="0" fontId="11" fillId="0" borderId="10" xfId="34" applyFont="1" applyBorder="1" applyAlignment="1" applyProtection="1">
      <alignment vertical="center" wrapText="1"/>
      <protection/>
    </xf>
    <xf numFmtId="49" fontId="16" fillId="0" borderId="10" xfId="34" applyNumberFormat="1" applyFont="1" applyBorder="1" applyAlignment="1" applyProtection="1">
      <alignment horizontal="center" vertical="center" wrapText="1"/>
      <protection/>
    </xf>
    <xf numFmtId="0" fontId="11" fillId="0" borderId="10" xfId="34" applyFont="1" applyBorder="1" applyAlignment="1" applyProtection="1" quotePrefix="1">
      <alignment horizontal="left" vertical="center" wrapText="1"/>
      <protection/>
    </xf>
    <xf numFmtId="49" fontId="11" fillId="0" borderId="0" xfId="34" applyNumberFormat="1" applyFont="1" applyBorder="1" applyAlignment="1" applyProtection="1">
      <alignment horizontal="center" vertical="center" wrapText="1"/>
      <protection/>
    </xf>
    <xf numFmtId="49" fontId="10" fillId="0" borderId="0" xfId="34" applyNumberFormat="1" applyFont="1" applyBorder="1" applyAlignment="1" applyProtection="1">
      <alignment horizontal="center" vertical="center" wrapText="1"/>
      <protection/>
    </xf>
    <xf numFmtId="0" fontId="10" fillId="0" borderId="0" xfId="34" applyFont="1" applyBorder="1" applyAlignment="1" applyProtection="1">
      <alignment horizontal="center"/>
      <protection/>
    </xf>
    <xf numFmtId="0" fontId="12" fillId="0" borderId="10" xfId="34" applyFont="1" applyBorder="1" applyAlignment="1" applyProtection="1">
      <alignment horizontal="left" vertical="center" wrapText="1"/>
      <protection/>
    </xf>
    <xf numFmtId="0" fontId="12" fillId="0" borderId="0" xfId="34" applyFont="1" applyBorder="1" applyAlignment="1" applyProtection="1">
      <alignment horizontal="left" vertical="center" wrapText="1"/>
      <protection/>
    </xf>
    <xf numFmtId="49" fontId="12" fillId="0" borderId="0" xfId="34" applyNumberFormat="1" applyFont="1" applyBorder="1" applyAlignment="1" applyProtection="1">
      <alignment horizontal="left" vertical="center" wrapText="1"/>
      <protection/>
    </xf>
    <xf numFmtId="1" fontId="11" fillId="0" borderId="0" xfId="37" applyNumberFormat="1" applyFont="1" applyBorder="1" applyAlignment="1" applyProtection="1">
      <alignment vertical="justify" wrapText="1"/>
      <protection locked="0"/>
    </xf>
    <xf numFmtId="0" fontId="11" fillId="0" borderId="0" xfId="35" applyFont="1" applyAlignment="1" applyProtection="1">
      <alignment vertical="center" wrapText="1"/>
      <protection locked="0"/>
    </xf>
    <xf numFmtId="49" fontId="11" fillId="0" borderId="0" xfId="35" applyNumberFormat="1" applyFont="1" applyAlignment="1" applyProtection="1">
      <alignment vertical="center" wrapText="1"/>
      <protection locked="0"/>
    </xf>
    <xf numFmtId="0" fontId="10" fillId="0" borderId="0" xfId="35" applyFont="1" applyAlignment="1" applyProtection="1">
      <alignment vertical="center" wrapText="1"/>
      <protection locked="0"/>
    </xf>
    <xf numFmtId="0" fontId="10" fillId="0" borderId="0" xfId="35" applyFont="1" applyAlignment="1" applyProtection="1">
      <alignment horizontal="centerContinuous" vertical="center" wrapText="1"/>
      <protection locked="0"/>
    </xf>
    <xf numFmtId="0" fontId="10" fillId="0" borderId="0" xfId="35" applyFont="1" applyAlignment="1" applyProtection="1">
      <alignment horizontal="center" vertical="center" wrapText="1"/>
      <protection locked="0"/>
    </xf>
    <xf numFmtId="0" fontId="10" fillId="0" borderId="0" xfId="35" applyFont="1" applyProtection="1">
      <alignment/>
      <protection locked="0"/>
    </xf>
    <xf numFmtId="1" fontId="11" fillId="0" borderId="0" xfId="35" applyNumberFormat="1" applyFont="1" applyAlignment="1" applyProtection="1">
      <alignment horizontal="centerContinuous" vertical="center" wrapText="1"/>
      <protection/>
    </xf>
    <xf numFmtId="1" fontId="11" fillId="0" borderId="0" xfId="35" applyNumberFormat="1" applyFont="1" applyAlignment="1" applyProtection="1">
      <alignment vertical="center" wrapText="1"/>
      <protection locked="0"/>
    </xf>
    <xf numFmtId="0" fontId="10" fillId="0" borderId="0" xfId="41" applyFont="1" applyBorder="1" applyAlignment="1" applyProtection="1">
      <alignment wrapText="1"/>
      <protection locked="0"/>
    </xf>
    <xf numFmtId="1" fontId="11" fillId="0" borderId="0" xfId="41" applyNumberFormat="1" applyFont="1" applyBorder="1" applyProtection="1">
      <alignment/>
      <protection locked="0"/>
    </xf>
    <xf numFmtId="0" fontId="10" fillId="0" borderId="0" xfId="41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39" applyFont="1" applyBorder="1" applyAlignment="1" applyProtection="1">
      <alignment horizontal="left" vertical="top" wrapText="1"/>
      <protection locked="0"/>
    </xf>
    <xf numFmtId="1" fontId="5" fillId="0" borderId="10" xfId="36" applyNumberFormat="1" applyFont="1" applyBorder="1" applyAlignment="1">
      <alignment horizontal="right" vertical="center" wrapText="1"/>
      <protection/>
    </xf>
    <xf numFmtId="1" fontId="10" fillId="35" borderId="10" xfId="41" applyNumberFormat="1" applyFont="1" applyFill="1" applyBorder="1" applyAlignment="1" applyProtection="1">
      <alignment vertical="center"/>
      <protection locked="0"/>
    </xf>
    <xf numFmtId="0" fontId="9" fillId="0" borderId="0" xfId="39" applyFont="1" applyBorder="1" applyAlignment="1" applyProtection="1">
      <alignment vertical="top"/>
      <protection locked="0"/>
    </xf>
    <xf numFmtId="49" fontId="7" fillId="0" borderId="0" xfId="39" applyNumberFormat="1" applyFont="1" applyBorder="1" applyAlignment="1" applyProtection="1">
      <alignment vertical="top" wrapText="1"/>
      <protection locked="0"/>
    </xf>
    <xf numFmtId="1" fontId="9" fillId="0" borderId="0" xfId="39" applyNumberFormat="1" applyFont="1" applyBorder="1" applyAlignment="1" applyProtection="1">
      <alignment vertical="top" wrapText="1"/>
      <protection locked="0"/>
    </xf>
    <xf numFmtId="1" fontId="11" fillId="0" borderId="10" xfId="35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39" applyFont="1" applyFill="1" applyAlignment="1" applyProtection="1">
      <alignment horizontal="right" vertical="top" wrapText="1"/>
      <protection locked="0"/>
    </xf>
    <xf numFmtId="1" fontId="10" fillId="0" borderId="10" xfId="37" applyNumberFormat="1" applyFont="1" applyBorder="1" applyAlignment="1" applyProtection="1">
      <alignment vertical="center" wrapText="1"/>
      <protection/>
    </xf>
    <xf numFmtId="1" fontId="9" fillId="34" borderId="12" xfId="39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38" applyNumberFormat="1" applyFont="1" applyFill="1" applyBorder="1" applyAlignment="1" applyProtection="1">
      <alignment horizontal="center"/>
      <protection locked="0"/>
    </xf>
    <xf numFmtId="1" fontId="5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36" applyNumberFormat="1" applyFont="1" applyBorder="1" applyAlignment="1" applyProtection="1">
      <alignment horizontal="right" vertical="center" wrapText="1"/>
      <protection/>
    </xf>
    <xf numFmtId="1" fontId="5" fillId="0" borderId="10" xfId="36" applyNumberFormat="1" applyFont="1" applyFill="1" applyBorder="1" applyAlignment="1" applyProtection="1">
      <alignment horizontal="right" vertical="center" wrapText="1"/>
      <protection/>
    </xf>
    <xf numFmtId="0" fontId="17" fillId="37" borderId="10" xfId="39" applyFont="1" applyFill="1" applyBorder="1" applyAlignment="1" applyProtection="1">
      <alignment horizontal="left" vertical="top" wrapText="1"/>
      <protection/>
    </xf>
    <xf numFmtId="1" fontId="17" fillId="37" borderId="10" xfId="39" applyNumberFormat="1" applyFont="1" applyFill="1" applyBorder="1" applyAlignment="1" applyProtection="1">
      <alignment vertical="top" wrapText="1"/>
      <protection/>
    </xf>
    <xf numFmtId="0" fontId="17" fillId="37" borderId="37" xfId="39" applyFont="1" applyFill="1" applyBorder="1" applyAlignment="1" applyProtection="1">
      <alignment horizontal="left" vertical="top" wrapText="1"/>
      <protection/>
    </xf>
    <xf numFmtId="0" fontId="17" fillId="37" borderId="29" xfId="39" applyFont="1" applyFill="1" applyBorder="1" applyAlignment="1" applyProtection="1">
      <alignment vertical="top" wrapText="1"/>
      <protection/>
    </xf>
    <xf numFmtId="0" fontId="17" fillId="37" borderId="38" xfId="39" applyFont="1" applyFill="1" applyBorder="1" applyAlignment="1" applyProtection="1">
      <alignment vertical="top" wrapText="1"/>
      <protection/>
    </xf>
    <xf numFmtId="49" fontId="17" fillId="37" borderId="36" xfId="39" applyNumberFormat="1" applyFont="1" applyFill="1" applyBorder="1" applyAlignment="1" applyProtection="1">
      <alignment vertical="center" wrapText="1"/>
      <protection/>
    </xf>
    <xf numFmtId="0" fontId="17" fillId="37" borderId="10" xfId="39" applyFont="1" applyFill="1" applyBorder="1" applyAlignment="1" applyProtection="1">
      <alignment vertical="top" wrapText="1"/>
      <protection/>
    </xf>
    <xf numFmtId="0" fontId="4" fillId="0" borderId="0" xfId="36" applyNumberFormat="1" applyFont="1" applyAlignment="1" applyProtection="1">
      <alignment horizontal="center" vertical="center" wrapText="1"/>
      <protection locked="0"/>
    </xf>
    <xf numFmtId="0" fontId="4" fillId="0" borderId="0" xfId="36" applyFont="1" applyProtection="1">
      <alignment/>
      <protection locked="0"/>
    </xf>
    <xf numFmtId="49" fontId="4" fillId="0" borderId="0" xfId="36" applyNumberFormat="1" applyFont="1" applyProtection="1">
      <alignment/>
      <protection locked="0"/>
    </xf>
    <xf numFmtId="0" fontId="10" fillId="0" borderId="0" xfId="42" applyFont="1" applyBorder="1" applyAlignment="1" applyProtection="1">
      <alignment horizontal="left" wrapText="1"/>
      <protection locked="0"/>
    </xf>
    <xf numFmtId="0" fontId="11" fillId="0" borderId="10" xfId="37" applyFont="1" applyBorder="1" applyAlignment="1" applyProtection="1">
      <alignment/>
      <protection/>
    </xf>
    <xf numFmtId="49" fontId="11" fillId="0" borderId="10" xfId="37" applyNumberFormat="1" applyFont="1" applyBorder="1" applyAlignment="1" applyProtection="1">
      <alignment horizontal="center" vertical="center"/>
      <protection/>
    </xf>
    <xf numFmtId="1" fontId="11" fillId="34" borderId="10" xfId="37" applyNumberFormat="1" applyFont="1" applyFill="1" applyBorder="1" applyAlignment="1" applyProtection="1">
      <alignment vertical="center"/>
      <protection locked="0"/>
    </xf>
    <xf numFmtId="1" fontId="11" fillId="34" borderId="10" xfId="37" applyNumberFormat="1" applyFont="1" applyFill="1" applyBorder="1" applyAlignment="1" applyProtection="1">
      <alignment horizontal="center" vertical="center"/>
      <protection locked="0"/>
    </xf>
    <xf numFmtId="0" fontId="10" fillId="0" borderId="0" xfId="35" applyFont="1" applyAlignment="1" applyProtection="1">
      <alignment horizontal="left" vertical="center" wrapText="1"/>
      <protection locked="0"/>
    </xf>
    <xf numFmtId="3" fontId="10" fillId="0" borderId="16" xfId="41" applyNumberFormat="1" applyFont="1" applyFill="1" applyBorder="1" applyAlignment="1" applyProtection="1">
      <alignment vertical="center"/>
      <protection/>
    </xf>
    <xf numFmtId="0" fontId="9" fillId="0" borderId="10" xfId="39" applyFont="1" applyBorder="1" applyAlignment="1" applyProtection="1">
      <alignment vertical="top"/>
      <protection locked="0"/>
    </xf>
    <xf numFmtId="0" fontId="7" fillId="0" borderId="10" xfId="39" applyFont="1" applyBorder="1" applyAlignment="1" applyProtection="1">
      <alignment horizontal="left" vertical="top" wrapText="1"/>
      <protection locked="0"/>
    </xf>
    <xf numFmtId="0" fontId="10" fillId="0" borderId="0" xfId="41" applyFont="1" applyBorder="1" applyAlignment="1" applyProtection="1">
      <alignment horizontal="centerContinuous" vertical="center" wrapText="1"/>
      <protection/>
    </xf>
    <xf numFmtId="0" fontId="11" fillId="0" borderId="0" xfId="41" applyFont="1" applyBorder="1" applyAlignment="1" applyProtection="1">
      <alignment horizontal="centerContinuous"/>
      <protection/>
    </xf>
    <xf numFmtId="0" fontId="11" fillId="0" borderId="35" xfId="41" applyFont="1" applyBorder="1" applyAlignment="1" applyProtection="1">
      <alignment horizontal="centerContinuous"/>
      <protection/>
    </xf>
    <xf numFmtId="0" fontId="11" fillId="0" borderId="0" xfId="41" applyFont="1" applyAlignment="1" applyProtection="1">
      <alignment horizontal="centerContinuous" wrapText="1"/>
      <protection/>
    </xf>
    <xf numFmtId="0" fontId="10" fillId="0" borderId="0" xfId="39" applyFont="1" applyBorder="1" applyAlignment="1" applyProtection="1">
      <alignment vertical="top" wrapText="1"/>
      <protection/>
    </xf>
    <xf numFmtId="0" fontId="10" fillId="0" borderId="0" xfId="40" applyFont="1" applyBorder="1" applyAlignment="1" applyProtection="1">
      <alignment horizontal="centerContinuous" vertical="center" wrapText="1"/>
      <protection/>
    </xf>
    <xf numFmtId="0" fontId="10" fillId="0" borderId="0" xfId="40" applyFont="1" applyFill="1" applyBorder="1" applyAlignment="1" applyProtection="1">
      <alignment horizontal="centerContinuous" vertical="center" wrapText="1"/>
      <protection/>
    </xf>
    <xf numFmtId="0" fontId="10" fillId="0" borderId="0" xfId="39" applyFont="1" applyBorder="1" applyAlignment="1" applyProtection="1">
      <alignment horizontal="left" vertical="top"/>
      <protection/>
    </xf>
    <xf numFmtId="0" fontId="10" fillId="0" borderId="0" xfId="39" applyFont="1" applyBorder="1" applyAlignment="1" applyProtection="1">
      <alignment vertical="top"/>
      <protection/>
    </xf>
    <xf numFmtId="0" fontId="10" fillId="0" borderId="0" xfId="39" applyFont="1" applyFill="1" applyBorder="1" applyAlignment="1" applyProtection="1">
      <alignment vertical="top" wrapText="1"/>
      <protection/>
    </xf>
    <xf numFmtId="0" fontId="10" fillId="0" borderId="0" xfId="40" applyFont="1" applyFill="1" applyBorder="1" applyAlignment="1" applyProtection="1">
      <alignment horizontal="right" vertical="center" wrapText="1"/>
      <protection/>
    </xf>
    <xf numFmtId="0" fontId="10" fillId="0" borderId="0" xfId="42" applyFont="1" applyAlignment="1" applyProtection="1">
      <alignment horizontal="centerContinuous" wrapText="1"/>
      <protection/>
    </xf>
    <xf numFmtId="49" fontId="10" fillId="0" borderId="0" xfId="42" applyNumberFormat="1" applyFont="1" applyAlignment="1" applyProtection="1">
      <alignment horizontal="center" wrapText="1"/>
      <protection/>
    </xf>
    <xf numFmtId="0" fontId="10" fillId="0" borderId="0" xfId="42" applyFont="1" applyAlignment="1" applyProtection="1">
      <alignment horizontal="centerContinuous"/>
      <protection/>
    </xf>
    <xf numFmtId="0" fontId="11" fillId="0" borderId="0" xfId="42" applyFont="1" applyProtection="1">
      <alignment/>
      <protection/>
    </xf>
    <xf numFmtId="0" fontId="9" fillId="0" borderId="0" xfId="42" applyFont="1" applyAlignment="1" applyProtection="1">
      <alignment horizontal="left"/>
      <protection/>
    </xf>
    <xf numFmtId="0" fontId="10" fillId="0" borderId="0" xfId="42" applyFont="1" applyBorder="1" applyAlignment="1" applyProtection="1">
      <alignment horizontal="left" vertical="top" wrapText="1"/>
      <protection/>
    </xf>
    <xf numFmtId="0" fontId="10" fillId="0" borderId="0" xfId="42" applyFont="1" applyProtection="1">
      <alignment/>
      <protection/>
    </xf>
    <xf numFmtId="0" fontId="10" fillId="0" borderId="0" xfId="40" applyFont="1" applyAlignment="1" applyProtection="1">
      <alignment horizontal="right" wrapText="1"/>
      <protection/>
    </xf>
    <xf numFmtId="0" fontId="10" fillId="0" borderId="0" xfId="37" applyFont="1" applyAlignment="1" applyProtection="1">
      <alignment horizontal="left"/>
      <protection/>
    </xf>
    <xf numFmtId="0" fontId="10" fillId="0" borderId="0" xfId="37" applyFont="1" applyAlignment="1" applyProtection="1">
      <alignment horizontal="center"/>
      <protection/>
    </xf>
    <xf numFmtId="0" fontId="5" fillId="0" borderId="0" xfId="37" applyFont="1" applyAlignment="1" applyProtection="1">
      <alignment horizontal="left"/>
      <protection/>
    </xf>
    <xf numFmtId="0" fontId="11" fillId="0" borderId="0" xfId="37" applyFont="1" applyBorder="1" applyAlignment="1" applyProtection="1">
      <alignment vertical="justify" wrapText="1"/>
      <protection/>
    </xf>
    <xf numFmtId="0" fontId="11" fillId="0" borderId="0" xfId="37" applyFont="1" applyBorder="1" applyAlignment="1" applyProtection="1">
      <alignment horizontal="center" vertical="justify" wrapText="1"/>
      <protection/>
    </xf>
    <xf numFmtId="0" fontId="11" fillId="0" borderId="0" xfId="37" applyFont="1" applyProtection="1">
      <alignment/>
      <protection/>
    </xf>
    <xf numFmtId="0" fontId="10" fillId="0" borderId="0" xfId="37" applyFont="1" applyBorder="1" applyAlignment="1" applyProtection="1">
      <alignment vertical="justify" wrapText="1"/>
      <protection/>
    </xf>
    <xf numFmtId="0" fontId="10" fillId="0" borderId="0" xfId="37" applyFont="1" applyAlignment="1" applyProtection="1">
      <alignment horizontal="left" vertical="center" wrapText="1"/>
      <protection/>
    </xf>
    <xf numFmtId="0" fontId="10" fillId="0" borderId="0" xfId="34" applyFont="1" applyAlignment="1" applyProtection="1">
      <alignment horizontal="center" vertical="center"/>
      <protection/>
    </xf>
    <xf numFmtId="49" fontId="10" fillId="0" borderId="0" xfId="34" applyNumberFormat="1" applyFont="1" applyAlignment="1" applyProtection="1">
      <alignment horizontal="center" vertical="center"/>
      <protection/>
    </xf>
    <xf numFmtId="1" fontId="10" fillId="0" borderId="0" xfId="34" applyNumberFormat="1" applyFont="1" applyAlignment="1" applyProtection="1">
      <alignment horizontal="center" vertical="center"/>
      <protection/>
    </xf>
    <xf numFmtId="0" fontId="10" fillId="0" borderId="0" xfId="37" applyFont="1" applyAlignment="1" applyProtection="1">
      <alignment horizontal="left" vertical="justify"/>
      <protection/>
    </xf>
    <xf numFmtId="1" fontId="10" fillId="0" borderId="0" xfId="37" applyNumberFormat="1" applyFont="1" applyBorder="1" applyAlignment="1" applyProtection="1">
      <alignment vertical="justify" wrapText="1"/>
      <protection/>
    </xf>
    <xf numFmtId="0" fontId="10" fillId="0" borderId="0" xfId="34" applyFont="1" applyAlignment="1" applyProtection="1">
      <alignment horizontal="left" vertical="center" wrapText="1"/>
      <protection/>
    </xf>
    <xf numFmtId="49" fontId="10" fillId="0" borderId="0" xfId="34" applyNumberFormat="1" applyFont="1" applyAlignment="1" applyProtection="1">
      <alignment horizontal="left" vertical="center" wrapText="1"/>
      <protection/>
    </xf>
    <xf numFmtId="1" fontId="11" fillId="0" borderId="0" xfId="34" applyNumberFormat="1" applyFont="1" applyAlignment="1" applyProtection="1">
      <alignment horizontal="left" vertical="center" wrapText="1"/>
      <protection/>
    </xf>
    <xf numFmtId="0" fontId="10" fillId="0" borderId="0" xfId="34" applyFont="1" applyProtection="1">
      <alignment/>
      <protection/>
    </xf>
    <xf numFmtId="0" fontId="10" fillId="0" borderId="0" xfId="37" applyFont="1" applyAlignment="1" applyProtection="1">
      <alignment vertical="justify"/>
      <protection/>
    </xf>
    <xf numFmtId="0" fontId="9" fillId="0" borderId="0" xfId="37" applyFont="1" applyAlignment="1" applyProtection="1">
      <alignment horizontal="left"/>
      <protection/>
    </xf>
    <xf numFmtId="0" fontId="10" fillId="0" borderId="0" xfId="37" applyFont="1" applyBorder="1" applyAlignment="1" applyProtection="1">
      <alignment vertical="justify"/>
      <protection/>
    </xf>
    <xf numFmtId="49" fontId="10" fillId="0" borderId="0" xfId="37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39" applyNumberFormat="1" applyFont="1" applyBorder="1" applyAlignment="1" applyProtection="1">
      <alignment horizontal="left" vertical="top" wrapText="1"/>
      <protection locked="0"/>
    </xf>
    <xf numFmtId="184" fontId="10" fillId="0" borderId="0" xfId="39" applyNumberFormat="1" applyFont="1" applyBorder="1" applyAlignment="1" applyProtection="1">
      <alignment horizontal="left" vertical="top"/>
      <protection/>
    </xf>
    <xf numFmtId="0" fontId="5" fillId="0" borderId="0" xfId="36" applyFont="1" applyAlignment="1">
      <alignment horizontal="left" vertical="center" wrapText="1"/>
      <protection/>
    </xf>
    <xf numFmtId="49" fontId="5" fillId="0" borderId="0" xfId="36" applyNumberFormat="1" applyFont="1" applyAlignment="1">
      <alignment horizontal="left" vertical="center" wrapText="1"/>
      <protection/>
    </xf>
    <xf numFmtId="0" fontId="5" fillId="0" borderId="0" xfId="38" applyFont="1">
      <alignment/>
      <protection/>
    </xf>
    <xf numFmtId="0" fontId="5" fillId="0" borderId="0" xfId="37" applyNumberFormat="1" applyFont="1" applyAlignment="1">
      <alignment horizontal="center"/>
      <protection/>
    </xf>
    <xf numFmtId="0" fontId="5" fillId="0" borderId="0" xfId="37" applyFont="1" applyAlignment="1" applyProtection="1">
      <alignment horizontal="center"/>
      <protection locked="0"/>
    </xf>
    <xf numFmtId="0" fontId="5" fillId="0" borderId="0" xfId="37" applyFont="1" applyAlignment="1">
      <alignment horizontal="center"/>
      <protection/>
    </xf>
    <xf numFmtId="0" fontId="5" fillId="0" borderId="0" xfId="38" applyFont="1" applyAlignment="1">
      <alignment/>
      <protection/>
    </xf>
    <xf numFmtId="0" fontId="4" fillId="0" borderId="0" xfId="38" applyFont="1" applyBorder="1">
      <alignment/>
      <protection/>
    </xf>
    <xf numFmtId="0" fontId="4" fillId="0" borderId="0" xfId="38" applyFont="1">
      <alignment/>
      <protection/>
    </xf>
    <xf numFmtId="0" fontId="5" fillId="0" borderId="0" xfId="38" applyFont="1" applyProtection="1">
      <alignment/>
      <protection/>
    </xf>
    <xf numFmtId="0" fontId="5" fillId="0" borderId="0" xfId="36" applyFont="1">
      <alignment/>
      <protection/>
    </xf>
    <xf numFmtId="49" fontId="5" fillId="0" borderId="0" xfId="36" applyNumberFormat="1" applyFont="1">
      <alignment/>
      <protection/>
    </xf>
    <xf numFmtId="49" fontId="5" fillId="0" borderId="0" xfId="38" applyNumberFormat="1" applyFont="1">
      <alignment/>
      <protection/>
    </xf>
    <xf numFmtId="0" fontId="10" fillId="0" borderId="0" xfId="38" applyFont="1" applyBorder="1" applyProtection="1">
      <alignment/>
      <protection/>
    </xf>
    <xf numFmtId="0" fontId="11" fillId="0" borderId="0" xfId="38" applyFont="1" applyBorder="1" applyProtection="1">
      <alignment/>
      <protection/>
    </xf>
    <xf numFmtId="1" fontId="11" fillId="0" borderId="0" xfId="38" applyNumberFormat="1" applyFont="1" applyBorder="1" applyProtection="1">
      <alignment/>
      <protection/>
    </xf>
    <xf numFmtId="1" fontId="11" fillId="0" borderId="0" xfId="38" applyNumberFormat="1" applyFont="1" applyProtection="1">
      <alignment/>
      <protection locked="0"/>
    </xf>
    <xf numFmtId="49" fontId="11" fillId="0" borderId="0" xfId="38" applyNumberFormat="1" applyFont="1" applyProtection="1">
      <alignment/>
      <protection/>
    </xf>
    <xf numFmtId="1" fontId="11" fillId="0" borderId="0" xfId="38" applyNumberFormat="1" applyFont="1" applyProtection="1">
      <alignment/>
      <protection/>
    </xf>
    <xf numFmtId="0" fontId="9" fillId="0" borderId="0" xfId="39" applyFont="1" applyAlignment="1" applyProtection="1">
      <alignment vertical="top"/>
      <protection/>
    </xf>
    <xf numFmtId="0" fontId="9" fillId="0" borderId="0" xfId="39" applyFont="1" applyAlignment="1" applyProtection="1">
      <alignment vertical="top" wrapText="1"/>
      <protection/>
    </xf>
    <xf numFmtId="0" fontId="10" fillId="0" borderId="0" xfId="38" applyFont="1" applyAlignment="1">
      <alignment horizontal="center"/>
      <protection/>
    </xf>
    <xf numFmtId="0" fontId="11" fillId="0" borderId="0" xfId="38" applyFont="1" applyAlignment="1" applyProtection="1">
      <alignment/>
      <protection/>
    </xf>
    <xf numFmtId="0" fontId="11" fillId="0" borderId="0" xfId="38" applyFont="1" applyAlignment="1">
      <alignment/>
      <protection/>
    </xf>
    <xf numFmtId="0" fontId="11" fillId="0" borderId="0" xfId="38" applyFont="1" applyAlignment="1" applyProtection="1">
      <alignment/>
      <protection locked="0"/>
    </xf>
    <xf numFmtId="0" fontId="10" fillId="0" borderId="0" xfId="42" applyFont="1">
      <alignment/>
      <protection/>
    </xf>
    <xf numFmtId="0" fontId="10" fillId="0" borderId="0" xfId="42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42" applyFont="1" applyAlignment="1" applyProtection="1">
      <alignment wrapText="1"/>
      <protection locked="0"/>
    </xf>
    <xf numFmtId="49" fontId="11" fillId="0" borderId="0" xfId="42" applyNumberFormat="1" applyFont="1" applyAlignment="1" applyProtection="1">
      <alignment horizontal="center" wrapText="1"/>
      <protection locked="0"/>
    </xf>
    <xf numFmtId="0" fontId="11" fillId="0" borderId="0" xfId="42" applyFont="1" applyProtection="1">
      <alignment/>
      <protection locked="0"/>
    </xf>
    <xf numFmtId="0" fontId="11" fillId="0" borderId="0" xfId="42" applyFont="1" applyAlignment="1">
      <alignment wrapText="1"/>
      <protection/>
    </xf>
    <xf numFmtId="49" fontId="11" fillId="0" borderId="0" xfId="42" applyNumberFormat="1" applyFont="1" applyAlignment="1">
      <alignment horizontal="center" wrapText="1"/>
      <protection/>
    </xf>
    <xf numFmtId="0" fontId="9" fillId="0" borderId="0" xfId="39" applyFont="1" applyFill="1" applyAlignment="1" applyProtection="1">
      <alignment vertical="top"/>
      <protection/>
    </xf>
    <xf numFmtId="0" fontId="9" fillId="0" borderId="0" xfId="39" applyFont="1" applyFill="1" applyAlignment="1" applyProtection="1">
      <alignment horizontal="right" vertical="top" wrapText="1"/>
      <protection/>
    </xf>
    <xf numFmtId="0" fontId="11" fillId="0" borderId="0" xfId="40" applyFont="1" applyFill="1" applyAlignment="1" applyProtection="1">
      <alignment wrapText="1"/>
      <protection/>
    </xf>
    <xf numFmtId="0" fontId="11" fillId="0" borderId="0" xfId="41" applyFont="1" applyProtection="1">
      <alignment/>
      <protection/>
    </xf>
    <xf numFmtId="0" fontId="11" fillId="0" borderId="0" xfId="41" applyFont="1">
      <alignment/>
      <protection/>
    </xf>
    <xf numFmtId="0" fontId="5" fillId="0" borderId="0" xfId="41" applyFont="1" applyAlignment="1" applyProtection="1">
      <alignment horizontal="left" wrapText="1"/>
      <protection/>
    </xf>
    <xf numFmtId="0" fontId="10" fillId="0" borderId="0" xfId="41" applyFont="1" applyAlignment="1" applyProtection="1">
      <alignment horizontal="right"/>
      <protection/>
    </xf>
    <xf numFmtId="0" fontId="11" fillId="0" borderId="10" xfId="41" applyFont="1" applyBorder="1" applyProtection="1">
      <alignment/>
      <protection/>
    </xf>
    <xf numFmtId="49" fontId="11" fillId="0" borderId="10" xfId="41" applyNumberFormat="1" applyFont="1" applyBorder="1" applyAlignment="1" applyProtection="1">
      <alignment horizontal="center" wrapText="1"/>
      <protection/>
    </xf>
    <xf numFmtId="1" fontId="11" fillId="34" borderId="10" xfId="41" applyNumberFormat="1" applyFont="1" applyFill="1" applyBorder="1" applyProtection="1">
      <alignment/>
      <protection locked="0"/>
    </xf>
    <xf numFmtId="49" fontId="12" fillId="0" borderId="10" xfId="41" applyNumberFormat="1" applyFont="1" applyBorder="1" applyAlignment="1" applyProtection="1">
      <alignment horizontal="center" wrapText="1"/>
      <protection/>
    </xf>
    <xf numFmtId="0" fontId="11" fillId="0" borderId="10" xfId="41" applyFont="1" applyBorder="1" applyAlignment="1" applyProtection="1">
      <alignment horizontal="center" wrapText="1"/>
      <protection/>
    </xf>
    <xf numFmtId="1" fontId="11" fillId="0" borderId="10" xfId="41" applyNumberFormat="1" applyFont="1" applyBorder="1" applyProtection="1">
      <alignment/>
      <protection/>
    </xf>
    <xf numFmtId="0" fontId="12" fillId="0" borderId="10" xfId="41" applyFont="1" applyBorder="1" applyAlignment="1" applyProtection="1">
      <alignment horizontal="center" wrapText="1"/>
      <protection/>
    </xf>
    <xf numFmtId="1" fontId="11" fillId="36" borderId="10" xfId="41" applyNumberFormat="1" applyFont="1" applyFill="1" applyBorder="1" applyProtection="1">
      <alignment/>
      <protection locked="0"/>
    </xf>
    <xf numFmtId="0" fontId="12" fillId="0" borderId="10" xfId="41" applyFont="1" applyBorder="1" applyAlignment="1" applyProtection="1">
      <alignment horizontal="left" vertical="center" wrapText="1"/>
      <protection/>
    </xf>
    <xf numFmtId="0" fontId="11" fillId="0" borderId="10" xfId="41" applyFont="1" applyBorder="1" applyAlignment="1" applyProtection="1">
      <alignment horizontal="centerContinuous" wrapText="1"/>
      <protection/>
    </xf>
    <xf numFmtId="49" fontId="10" fillId="0" borderId="10" xfId="41" applyNumberFormat="1" applyFont="1" applyBorder="1" applyAlignment="1" applyProtection="1">
      <alignment horizontal="centerContinuous" wrapText="1"/>
      <protection/>
    </xf>
    <xf numFmtId="3" fontId="11" fillId="0" borderId="10" xfId="41" applyNumberFormat="1" applyFont="1" applyFill="1" applyBorder="1" applyProtection="1">
      <alignment/>
      <protection/>
    </xf>
    <xf numFmtId="0" fontId="11" fillId="0" borderId="0" xfId="41" applyFont="1" applyBorder="1" applyAlignment="1" applyProtection="1">
      <alignment wrapText="1"/>
      <protection locked="0"/>
    </xf>
    <xf numFmtId="0" fontId="19" fillId="0" borderId="0" xfId="41" applyFont="1" applyBorder="1" applyAlignment="1">
      <alignment vertical="center" wrapText="1"/>
      <protection/>
    </xf>
    <xf numFmtId="0" fontId="19" fillId="0" borderId="0" xfId="41" applyFont="1" applyBorder="1" applyAlignment="1" applyProtection="1">
      <alignment vertical="center" wrapText="1"/>
      <protection locked="0"/>
    </xf>
    <xf numFmtId="1" fontId="11" fillId="0" borderId="0" xfId="41" applyNumberFormat="1" applyFont="1" applyProtection="1">
      <alignment/>
      <protection locked="0"/>
    </xf>
    <xf numFmtId="0" fontId="11" fillId="0" borderId="0" xfId="41" applyFont="1" applyBorder="1" applyAlignment="1">
      <alignment wrapText="1"/>
      <protection/>
    </xf>
    <xf numFmtId="1" fontId="11" fillId="0" borderId="0" xfId="41" applyNumberFormat="1" applyFont="1" applyBorder="1">
      <alignment/>
      <protection/>
    </xf>
    <xf numFmtId="1" fontId="11" fillId="0" borderId="0" xfId="41" applyNumberFormat="1" applyFont="1">
      <alignment/>
      <protection/>
    </xf>
    <xf numFmtId="0" fontId="11" fillId="0" borderId="0" xfId="41" applyFont="1" applyBorder="1">
      <alignment/>
      <protection/>
    </xf>
    <xf numFmtId="0" fontId="11" fillId="0" borderId="0" xfId="41" applyFont="1" applyAlignment="1">
      <alignment wrapText="1"/>
      <protection/>
    </xf>
    <xf numFmtId="0" fontId="9" fillId="0" borderId="0" xfId="39" applyFont="1" applyAlignment="1" applyProtection="1">
      <alignment horizontal="right" vertical="top" wrapText="1"/>
      <protection locked="0"/>
    </xf>
    <xf numFmtId="0" fontId="9" fillId="0" borderId="0" xfId="39" applyFont="1" applyAlignment="1" applyProtection="1">
      <alignment horizontal="right" vertical="top"/>
      <protection locked="0"/>
    </xf>
    <xf numFmtId="49" fontId="20" fillId="0" borderId="10" xfId="41" applyNumberFormat="1" applyFont="1" applyBorder="1" applyAlignment="1" applyProtection="1">
      <alignment horizontal="centerContinuous" wrapText="1"/>
      <protection/>
    </xf>
    <xf numFmtId="1" fontId="11" fillId="35" borderId="10" xfId="37" applyNumberFormat="1" applyFont="1" applyFill="1" applyBorder="1" applyAlignment="1" applyProtection="1">
      <alignment vertical="center" wrapText="1"/>
      <protection locked="0"/>
    </xf>
    <xf numFmtId="0" fontId="21" fillId="0" borderId="0" xfId="38" applyFont="1" applyProtection="1">
      <alignment/>
      <protection/>
    </xf>
    <xf numFmtId="0" fontId="21" fillId="0" borderId="0" xfId="38" applyFont="1">
      <alignment/>
      <protection/>
    </xf>
    <xf numFmtId="9" fontId="5" fillId="34" borderId="10" xfId="69" applyFont="1" applyFill="1" applyBorder="1" applyAlignment="1" applyProtection="1">
      <alignment horizontal="right" vertical="center"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39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39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39" applyFont="1" applyBorder="1" applyAlignment="1" applyProtection="1">
      <alignment horizontal="left" vertical="top" wrapText="1"/>
      <protection locked="0"/>
    </xf>
    <xf numFmtId="0" fontId="9" fillId="0" borderId="0" xfId="39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41" applyNumberFormat="1" applyFont="1" applyBorder="1" applyAlignment="1" applyProtection="1">
      <alignment horizontal="left"/>
      <protection locked="0"/>
    </xf>
    <xf numFmtId="0" fontId="10" fillId="0" borderId="0" xfId="39" applyFont="1" applyBorder="1" applyAlignment="1" applyProtection="1">
      <alignment horizontal="left" vertical="top" wrapText="1"/>
      <protection/>
    </xf>
    <xf numFmtId="183" fontId="11" fillId="0" borderId="32" xfId="39" applyNumberFormat="1" applyFont="1" applyBorder="1" applyAlignment="1" applyProtection="1">
      <alignment horizontal="left" vertical="top" wrapText="1"/>
      <protection/>
    </xf>
    <xf numFmtId="0" fontId="5" fillId="0" borderId="0" xfId="41" applyFont="1" applyAlignment="1" applyProtection="1">
      <alignment horizontal="left" wrapText="1"/>
      <protection/>
    </xf>
    <xf numFmtId="0" fontId="10" fillId="0" borderId="0" xfId="41" applyFont="1" applyBorder="1" applyAlignment="1" applyProtection="1">
      <alignment horizontal="left" wrapText="1"/>
      <protection/>
    </xf>
    <xf numFmtId="0" fontId="11" fillId="0" borderId="0" xfId="40" applyFont="1" applyFill="1" applyAlignment="1" applyProtection="1">
      <alignment horizontal="center" wrapText="1"/>
      <protection locked="0"/>
    </xf>
    <xf numFmtId="0" fontId="10" fillId="0" borderId="0" xfId="42" applyFont="1" applyAlignment="1">
      <alignment horizontal="center" wrapText="1"/>
      <protection/>
    </xf>
    <xf numFmtId="0" fontId="10" fillId="0" borderId="0" xfId="42" applyFont="1" applyBorder="1" applyAlignment="1" applyProtection="1">
      <alignment horizontal="left"/>
      <protection locked="0"/>
    </xf>
    <xf numFmtId="0" fontId="10" fillId="0" borderId="0" xfId="39" applyNumberFormat="1" applyFont="1" applyBorder="1" applyAlignment="1" applyProtection="1">
      <alignment horizontal="left" vertical="top" wrapText="1"/>
      <protection/>
    </xf>
    <xf numFmtId="0" fontId="10" fillId="0" borderId="0" xfId="42" applyFont="1" applyBorder="1" applyAlignment="1" applyProtection="1">
      <alignment horizontal="left" vertical="center" wrapText="1"/>
      <protection locked="0"/>
    </xf>
    <xf numFmtId="0" fontId="9" fillId="0" borderId="0" xfId="42" applyFont="1" applyAlignment="1" applyProtection="1">
      <alignment horizontal="left"/>
      <protection/>
    </xf>
    <xf numFmtId="0" fontId="9" fillId="0" borderId="0" xfId="42" applyFont="1" applyAlignment="1" applyProtection="1">
      <alignment horizontal="right"/>
      <protection/>
    </xf>
    <xf numFmtId="184" fontId="10" fillId="0" borderId="32" xfId="39" applyNumberFormat="1" applyFont="1" applyBorder="1" applyAlignment="1" applyProtection="1">
      <alignment horizontal="left" vertical="top" wrapText="1"/>
      <protection/>
    </xf>
    <xf numFmtId="0" fontId="10" fillId="0" borderId="0" xfId="37" applyFont="1" applyAlignment="1" applyProtection="1">
      <alignment horizontal="left"/>
      <protection locked="0"/>
    </xf>
    <xf numFmtId="0" fontId="11" fillId="0" borderId="0" xfId="37" applyFont="1" applyAlignment="1" applyProtection="1">
      <alignment horizontal="left"/>
      <protection locked="0"/>
    </xf>
    <xf numFmtId="0" fontId="10" fillId="0" borderId="13" xfId="37" applyFont="1" applyBorder="1" applyAlignment="1" applyProtection="1">
      <alignment horizontal="center" vertical="center" wrapText="1"/>
      <protection/>
    </xf>
    <xf numFmtId="0" fontId="10" fillId="0" borderId="11" xfId="37" applyFont="1" applyBorder="1" applyAlignment="1" applyProtection="1">
      <alignment horizontal="center" vertical="center" wrapText="1"/>
      <protection/>
    </xf>
    <xf numFmtId="0" fontId="11" fillId="0" borderId="0" xfId="37" applyFont="1" applyBorder="1" applyAlignment="1" applyProtection="1">
      <alignment horizontal="right" vertical="justify" wrapText="1"/>
      <protection/>
    </xf>
    <xf numFmtId="0" fontId="10" fillId="0" borderId="18" xfId="37" applyFont="1" applyBorder="1" applyAlignment="1" applyProtection="1">
      <alignment horizontal="center" vertical="center" wrapText="1"/>
      <protection/>
    </xf>
    <xf numFmtId="0" fontId="10" fillId="0" borderId="24" xfId="37" applyFont="1" applyBorder="1" applyAlignment="1" applyProtection="1">
      <alignment horizontal="center" vertical="center" wrapText="1"/>
      <protection/>
    </xf>
    <xf numFmtId="0" fontId="10" fillId="0" borderId="23" xfId="37" applyFont="1" applyBorder="1" applyAlignment="1" applyProtection="1">
      <alignment horizontal="center" vertical="center" wrapText="1"/>
      <protection/>
    </xf>
    <xf numFmtId="0" fontId="10" fillId="0" borderId="25" xfId="37" applyFont="1" applyBorder="1" applyAlignment="1" applyProtection="1">
      <alignment horizontal="center" vertical="center" wrapText="1"/>
      <protection/>
    </xf>
    <xf numFmtId="49" fontId="10" fillId="0" borderId="13" xfId="37" applyNumberFormat="1" applyFont="1" applyBorder="1" applyAlignment="1" applyProtection="1">
      <alignment horizontal="center" vertical="center" wrapText="1"/>
      <protection/>
    </xf>
    <xf numFmtId="49" fontId="10" fillId="0" borderId="11" xfId="37" applyNumberFormat="1" applyFont="1" applyBorder="1" applyAlignment="1" applyProtection="1">
      <alignment horizontal="center" vertical="center" wrapText="1"/>
      <protection/>
    </xf>
    <xf numFmtId="0" fontId="11" fillId="0" borderId="0" xfId="37" applyFont="1" applyAlignment="1" applyProtection="1">
      <alignment horizontal="center"/>
      <protection locked="0"/>
    </xf>
    <xf numFmtId="0" fontId="4" fillId="0" borderId="0" xfId="37" applyFont="1" applyAlignment="1" applyProtection="1">
      <alignment horizontal="left"/>
      <protection/>
    </xf>
    <xf numFmtId="0" fontId="11" fillId="0" borderId="0" xfId="37" applyFont="1" applyAlignment="1" applyProtection="1">
      <alignment horizontal="left"/>
      <protection/>
    </xf>
    <xf numFmtId="0" fontId="10" fillId="0" borderId="0" xfId="37" applyFont="1" applyAlignment="1" applyProtection="1">
      <alignment horizontal="left"/>
      <protection/>
    </xf>
    <xf numFmtId="184" fontId="10" fillId="0" borderId="0" xfId="37" applyNumberFormat="1" applyFont="1" applyBorder="1" applyAlignment="1" applyProtection="1">
      <alignment horizontal="left" vertical="justify" wrapText="1"/>
      <protection/>
    </xf>
    <xf numFmtId="0" fontId="10" fillId="0" borderId="0" xfId="34" applyFont="1" applyAlignment="1" applyProtection="1">
      <alignment horizontal="left" vertical="center" wrapText="1"/>
      <protection locked="0"/>
    </xf>
    <xf numFmtId="0" fontId="10" fillId="0" borderId="0" xfId="34" applyFont="1" applyBorder="1" applyAlignment="1" applyProtection="1">
      <alignment horizontal="left" vertical="center" wrapText="1"/>
      <protection locked="0"/>
    </xf>
    <xf numFmtId="49" fontId="11" fillId="0" borderId="0" xfId="34" applyNumberFormat="1" applyFont="1" applyBorder="1" applyAlignment="1" applyProtection="1">
      <alignment horizontal="left" vertical="center" wrapText="1"/>
      <protection/>
    </xf>
    <xf numFmtId="49" fontId="10" fillId="0" borderId="0" xfId="34" applyNumberFormat="1" applyFont="1" applyAlignment="1" applyProtection="1">
      <alignment horizontal="center" vertical="center" wrapText="1"/>
      <protection/>
    </xf>
    <xf numFmtId="184" fontId="10" fillId="0" borderId="0" xfId="37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37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37" applyNumberFormat="1" applyFont="1" applyAlignment="1" applyProtection="1">
      <alignment horizontal="left" vertical="justify"/>
      <protection/>
    </xf>
    <xf numFmtId="184" fontId="10" fillId="0" borderId="0" xfId="37" applyNumberFormat="1" applyFont="1" applyBorder="1" applyAlignment="1" applyProtection="1">
      <alignment horizontal="left" vertical="justify"/>
      <protection/>
    </xf>
    <xf numFmtId="1" fontId="10" fillId="0" borderId="0" xfId="35" applyNumberFormat="1" applyFont="1" applyAlignment="1" applyProtection="1">
      <alignment horizontal="center" vertical="center" wrapText="1"/>
      <protection locked="0"/>
    </xf>
    <xf numFmtId="49" fontId="10" fillId="0" borderId="0" xfId="35" applyNumberFormat="1" applyFont="1" applyAlignment="1" applyProtection="1">
      <alignment horizontal="center" vertical="center" wrapText="1"/>
      <protection locked="0"/>
    </xf>
    <xf numFmtId="0" fontId="9" fillId="0" borderId="0" xfId="39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37" applyFont="1" applyAlignment="1" applyProtection="1">
      <alignment horizontal="right"/>
      <protection/>
    </xf>
    <xf numFmtId="0" fontId="4" fillId="0" borderId="0" xfId="36" applyNumberFormat="1" applyFont="1" applyAlignment="1" applyProtection="1">
      <alignment horizontal="left" vertical="center" wrapText="1"/>
      <protection locked="0"/>
    </xf>
    <xf numFmtId="184" fontId="4" fillId="0" borderId="0" xfId="37" applyNumberFormat="1" applyFont="1" applyAlignment="1" applyProtection="1">
      <alignment horizontal="left" vertical="justify"/>
      <protection locked="0"/>
    </xf>
    <xf numFmtId="0" fontId="4" fillId="0" borderId="0" xfId="36" applyFont="1" applyAlignment="1" applyProtection="1">
      <alignment horizontal="left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El. 7.3" xfId="34"/>
    <cellStyle name="Normal_El. 7.4" xfId="35"/>
    <cellStyle name="Normal_El. 7.5" xfId="36"/>
    <cellStyle name="Normal_El.7.2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Бележка" xfId="49"/>
    <cellStyle name="Currency" xfId="50"/>
    <cellStyle name="Currency [0]" xfId="51"/>
    <cellStyle name="Вход" xfId="52"/>
    <cellStyle name="Добър" xfId="53"/>
    <cellStyle name="Заглавие" xfId="54"/>
    <cellStyle name="Заглавие 1" xfId="55"/>
    <cellStyle name="Заглавие 2" xfId="56"/>
    <cellStyle name="Заглавие 3" xfId="57"/>
    <cellStyle name="Заглавие 4" xfId="58"/>
    <cellStyle name="Comma" xfId="59"/>
    <cellStyle name="Comma [0]" xfId="60"/>
    <cellStyle name="Изход" xfId="61"/>
    <cellStyle name="Изчисление" xfId="62"/>
    <cellStyle name="Контролна клетка" xfId="63"/>
    <cellStyle name="Лош" xfId="64"/>
    <cellStyle name="Неутрален" xfId="65"/>
    <cellStyle name="Обяснителен текст" xfId="66"/>
    <cellStyle name="Предупредителен текст" xfId="67"/>
    <cellStyle name="Followed Hyperlink" xfId="68"/>
    <cellStyle name="Percent" xfId="69"/>
    <cellStyle name="Свързана клетка" xfId="70"/>
    <cellStyle name="Сума" xfId="71"/>
    <cellStyle name="Hyperlink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85" zoomScaleNormal="85" zoomScalePageLayoutView="0" workbookViewId="0" topLeftCell="A1">
      <selection activeCell="C35" sqref="C35:C38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1</v>
      </c>
      <c r="B3" s="578"/>
      <c r="C3" s="578"/>
      <c r="D3" s="578"/>
      <c r="E3" s="462" t="s">
        <v>857</v>
      </c>
      <c r="F3" s="217" t="s">
        <v>2</v>
      </c>
      <c r="G3" s="172"/>
      <c r="H3" s="461">
        <v>115802861</v>
      </c>
    </row>
    <row r="4" spans="1:8" ht="15">
      <c r="A4" s="577" t="s">
        <v>3</v>
      </c>
      <c r="B4" s="583"/>
      <c r="C4" s="583"/>
      <c r="D4" s="583"/>
      <c r="E4" s="504" t="s">
        <v>895</v>
      </c>
      <c r="F4" s="579" t="s">
        <v>4</v>
      </c>
      <c r="G4" s="580"/>
      <c r="H4" s="461">
        <v>1511</v>
      </c>
    </row>
    <row r="5" spans="1:8" ht="15">
      <c r="A5" s="577" t="s">
        <v>5</v>
      </c>
      <c r="B5" s="578"/>
      <c r="C5" s="578"/>
      <c r="D5" s="578"/>
      <c r="E5" s="505">
        <v>40543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43136</v>
      </c>
      <c r="D11" s="151">
        <v>52392</v>
      </c>
      <c r="E11" s="237" t="s">
        <v>22</v>
      </c>
      <c r="F11" s="242" t="s">
        <v>23</v>
      </c>
      <c r="G11" s="152">
        <v>1000</v>
      </c>
      <c r="H11" s="152">
        <v>1000</v>
      </c>
    </row>
    <row r="12" spans="1:8" ht="15">
      <c r="A12" s="235" t="s">
        <v>24</v>
      </c>
      <c r="B12" s="241" t="s">
        <v>25</v>
      </c>
      <c r="C12" s="151">
        <v>33674</v>
      </c>
      <c r="D12" s="151">
        <v>23240</v>
      </c>
      <c r="E12" s="237" t="s">
        <v>26</v>
      </c>
      <c r="F12" s="242" t="s">
        <v>27</v>
      </c>
      <c r="G12" s="153">
        <v>1000</v>
      </c>
      <c r="H12" s="153">
        <v>1000</v>
      </c>
    </row>
    <row r="13" spans="1:8" ht="15">
      <c r="A13" s="235" t="s">
        <v>28</v>
      </c>
      <c r="B13" s="241" t="s">
        <v>29</v>
      </c>
      <c r="C13" s="151">
        <v>8046</v>
      </c>
      <c r="D13" s="151">
        <v>11005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1273</v>
      </c>
      <c r="D14" s="151">
        <v>1378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4052</v>
      </c>
      <c r="D15" s="151">
        <v>5685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1027</v>
      </c>
      <c r="D16" s="151">
        <v>925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16190</v>
      </c>
      <c r="D17" s="151">
        <v>17806</v>
      </c>
      <c r="E17" s="243" t="s">
        <v>46</v>
      </c>
      <c r="F17" s="245" t="s">
        <v>47</v>
      </c>
      <c r="G17" s="154">
        <f>G11+G14+G15+G16</f>
        <v>1000</v>
      </c>
      <c r="H17" s="154">
        <f>H11+H14+H15+H16</f>
        <v>1000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1226</v>
      </c>
      <c r="D18" s="151">
        <v>925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108624</v>
      </c>
      <c r="D19" s="155">
        <f>SUM(D11:D18)</f>
        <v>113356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18020</v>
      </c>
      <c r="H21" s="156">
        <f>SUM(H22:H24)</f>
        <v>21473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3</v>
      </c>
      <c r="D24" s="151">
        <v>5</v>
      </c>
      <c r="E24" s="237" t="s">
        <v>72</v>
      </c>
      <c r="F24" s="242" t="s">
        <v>73</v>
      </c>
      <c r="G24" s="152">
        <v>18020</v>
      </c>
      <c r="H24" s="152">
        <v>21473</v>
      </c>
    </row>
    <row r="25" spans="1:18" ht="15">
      <c r="A25" s="235" t="s">
        <v>74</v>
      </c>
      <c r="B25" s="241" t="s">
        <v>75</v>
      </c>
      <c r="C25" s="151"/>
      <c r="D25" s="151">
        <v>11</v>
      </c>
      <c r="E25" s="253" t="s">
        <v>76</v>
      </c>
      <c r="F25" s="245" t="s">
        <v>77</v>
      </c>
      <c r="G25" s="154">
        <f>G19+G20+G21</f>
        <v>18020</v>
      </c>
      <c r="H25" s="154">
        <f>H19+H20+H21</f>
        <v>21473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35</v>
      </c>
      <c r="D26" s="151">
        <v>53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38</v>
      </c>
      <c r="D27" s="155">
        <f>SUM(D23:D26)</f>
        <v>69</v>
      </c>
      <c r="E27" s="253" t="s">
        <v>83</v>
      </c>
      <c r="F27" s="242" t="s">
        <v>84</v>
      </c>
      <c r="G27" s="154">
        <f>SUM(G28:G30)</f>
        <v>64415</v>
      </c>
      <c r="H27" s="154">
        <f>SUM(H28:H30)</f>
        <v>56941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67083</v>
      </c>
      <c r="H28" s="152">
        <v>58521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-2668</v>
      </c>
      <c r="H29" s="316">
        <v>-1580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16963</v>
      </c>
      <c r="H31" s="152">
        <v>7286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81378</v>
      </c>
      <c r="H33" s="154">
        <f>H27+H31+H32</f>
        <v>64227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32412</v>
      </c>
      <c r="D34" s="155">
        <f>SUM(D35:D38)</f>
        <v>23129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20869</v>
      </c>
      <c r="D35" s="151">
        <v>17119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>
        <v>583</v>
      </c>
      <c r="E36" s="237" t="s">
        <v>110</v>
      </c>
      <c r="F36" s="261" t="s">
        <v>111</v>
      </c>
      <c r="G36" s="154">
        <f>G25+G17+G33</f>
        <v>100398</v>
      </c>
      <c r="H36" s="154">
        <f>H25+H17+H33</f>
        <v>86700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11543</v>
      </c>
      <c r="D37" s="151">
        <v>5427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3425</v>
      </c>
      <c r="H39" s="158">
        <v>4422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7014</v>
      </c>
      <c r="H43" s="152">
        <v>1459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23674</v>
      </c>
      <c r="H44" s="152">
        <v>34622</v>
      </c>
    </row>
    <row r="45" spans="1:15" ht="15">
      <c r="A45" s="235" t="s">
        <v>136</v>
      </c>
      <c r="B45" s="249" t="s">
        <v>137</v>
      </c>
      <c r="C45" s="155">
        <f>C34+C39+C44</f>
        <v>32412</v>
      </c>
      <c r="D45" s="155">
        <f>D34+D39+D44</f>
        <v>23129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28137</v>
      </c>
      <c r="D47" s="151"/>
      <c r="E47" s="251" t="s">
        <v>145</v>
      </c>
      <c r="F47" s="242" t="s">
        <v>146</v>
      </c>
      <c r="G47" s="152"/>
      <c r="H47" s="152">
        <v>941</v>
      </c>
      <c r="M47" s="157"/>
    </row>
    <row r="48" spans="1:8" ht="15">
      <c r="A48" s="235" t="s">
        <v>147</v>
      </c>
      <c r="B48" s="244" t="s">
        <v>148</v>
      </c>
      <c r="C48" s="151">
        <v>657</v>
      </c>
      <c r="D48" s="151"/>
      <c r="E48" s="237" t="s">
        <v>149</v>
      </c>
      <c r="F48" s="242" t="s">
        <v>150</v>
      </c>
      <c r="G48" s="152">
        <v>23775</v>
      </c>
      <c r="H48" s="152">
        <v>4776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54463</v>
      </c>
      <c r="H49" s="154">
        <f>SUM(H43:H48)</f>
        <v>41798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>
        <v>3834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28794</v>
      </c>
      <c r="D51" s="155">
        <f>SUM(D47:D50)</f>
        <v>3834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>
        <v>17106</v>
      </c>
      <c r="H52" s="152">
        <v>2439</v>
      </c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837</v>
      </c>
      <c r="H53" s="152">
        <v>1228</v>
      </c>
    </row>
    <row r="54" spans="1:8" ht="15">
      <c r="A54" s="235" t="s">
        <v>166</v>
      </c>
      <c r="B54" s="249" t="s">
        <v>167</v>
      </c>
      <c r="C54" s="151">
        <v>161</v>
      </c>
      <c r="D54" s="151">
        <v>178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170029</v>
      </c>
      <c r="D55" s="155">
        <f>D19+D20+D21+D27+D32+D45+D51+D53+D54</f>
        <v>140566</v>
      </c>
      <c r="E55" s="237" t="s">
        <v>172</v>
      </c>
      <c r="F55" s="261" t="s">
        <v>173</v>
      </c>
      <c r="G55" s="154">
        <f>G49+G51+G52+G53+G54</f>
        <v>72406</v>
      </c>
      <c r="H55" s="154">
        <f>H49+H51+H52+H53+H54</f>
        <v>45465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3310</v>
      </c>
      <c r="D58" s="151">
        <v>7459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447</v>
      </c>
      <c r="D59" s="151">
        <v>367</v>
      </c>
      <c r="E59" s="251" t="s">
        <v>181</v>
      </c>
      <c r="F59" s="242" t="s">
        <v>182</v>
      </c>
      <c r="G59" s="152">
        <v>1956</v>
      </c>
      <c r="H59" s="152">
        <v>1956</v>
      </c>
      <c r="M59" s="157"/>
    </row>
    <row r="60" spans="1:8" ht="15">
      <c r="A60" s="235" t="s">
        <v>183</v>
      </c>
      <c r="B60" s="241" t="s">
        <v>184</v>
      </c>
      <c r="C60" s="151">
        <v>764</v>
      </c>
      <c r="D60" s="151">
        <v>1102</v>
      </c>
      <c r="E60" s="237" t="s">
        <v>185</v>
      </c>
      <c r="F60" s="242" t="s">
        <v>186</v>
      </c>
      <c r="G60" s="152">
        <v>17382</v>
      </c>
      <c r="H60" s="152">
        <v>15632</v>
      </c>
    </row>
    <row r="61" spans="1:18" ht="15">
      <c r="A61" s="235" t="s">
        <v>187</v>
      </c>
      <c r="B61" s="244" t="s">
        <v>188</v>
      </c>
      <c r="C61" s="151">
        <v>35988</v>
      </c>
      <c r="D61" s="151">
        <v>34463</v>
      </c>
      <c r="E61" s="243" t="s">
        <v>189</v>
      </c>
      <c r="F61" s="272" t="s">
        <v>190</v>
      </c>
      <c r="G61" s="154">
        <f>SUM(G62:G68)</f>
        <v>73793</v>
      </c>
      <c r="H61" s="154">
        <f>SUM(H62:H68)</f>
        <v>132721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12528</v>
      </c>
      <c r="H62" s="152">
        <v>27241</v>
      </c>
    </row>
    <row r="63" spans="1:13" ht="15">
      <c r="A63" s="235" t="s">
        <v>195</v>
      </c>
      <c r="B63" s="241" t="s">
        <v>196</v>
      </c>
      <c r="C63" s="151">
        <v>371</v>
      </c>
      <c r="D63" s="151"/>
      <c r="E63" s="237" t="s">
        <v>197</v>
      </c>
      <c r="F63" s="242" t="s">
        <v>198</v>
      </c>
      <c r="G63" s="152">
        <v>1714</v>
      </c>
      <c r="H63" s="152">
        <v>7263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40880</v>
      </c>
      <c r="D64" s="155">
        <f>SUM(D58:D63)</f>
        <v>43391</v>
      </c>
      <c r="E64" s="237" t="s">
        <v>200</v>
      </c>
      <c r="F64" s="242" t="s">
        <v>201</v>
      </c>
      <c r="G64" s="152">
        <v>40882</v>
      </c>
      <c r="H64" s="152">
        <v>38382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9891</v>
      </c>
      <c r="H65" s="152">
        <v>51118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2574</v>
      </c>
      <c r="H66" s="152">
        <v>2330</v>
      </c>
    </row>
    <row r="67" spans="1:8" ht="15">
      <c r="A67" s="235" t="s">
        <v>207</v>
      </c>
      <c r="B67" s="241" t="s">
        <v>208</v>
      </c>
      <c r="C67" s="151">
        <v>21624</v>
      </c>
      <c r="D67" s="151">
        <v>63415</v>
      </c>
      <c r="E67" s="237" t="s">
        <v>209</v>
      </c>
      <c r="F67" s="242" t="s">
        <v>210</v>
      </c>
      <c r="G67" s="152">
        <v>541</v>
      </c>
      <c r="H67" s="152">
        <v>509</v>
      </c>
    </row>
    <row r="68" spans="1:8" ht="15">
      <c r="A68" s="235" t="s">
        <v>211</v>
      </c>
      <c r="B68" s="241" t="s">
        <v>212</v>
      </c>
      <c r="C68" s="151">
        <v>23879</v>
      </c>
      <c r="D68" s="151">
        <v>22403</v>
      </c>
      <c r="E68" s="237" t="s">
        <v>213</v>
      </c>
      <c r="F68" s="242" t="s">
        <v>214</v>
      </c>
      <c r="G68" s="152">
        <v>5663</v>
      </c>
      <c r="H68" s="152">
        <v>5878</v>
      </c>
    </row>
    <row r="69" spans="1:8" ht="15">
      <c r="A69" s="235" t="s">
        <v>215</v>
      </c>
      <c r="B69" s="241" t="s">
        <v>216</v>
      </c>
      <c r="C69" s="151">
        <v>5081</v>
      </c>
      <c r="D69" s="151">
        <v>6925</v>
      </c>
      <c r="E69" s="251" t="s">
        <v>78</v>
      </c>
      <c r="F69" s="242" t="s">
        <v>217</v>
      </c>
      <c r="G69" s="152">
        <v>141</v>
      </c>
      <c r="H69" s="152"/>
    </row>
    <row r="70" spans="1:8" ht="15">
      <c r="A70" s="235" t="s">
        <v>218</v>
      </c>
      <c r="B70" s="241" t="s">
        <v>219</v>
      </c>
      <c r="C70" s="151">
        <v>3524</v>
      </c>
      <c r="D70" s="151">
        <v>6692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93272</v>
      </c>
      <c r="H71" s="161">
        <f>H59+H60+H61+H69+H70</f>
        <v>150309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107</v>
      </c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54215</v>
      </c>
      <c r="D75" s="155">
        <f>SUM(D67:D74)</f>
        <v>99435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93272</v>
      </c>
      <c r="H79" s="162">
        <f>H71+H74+H75+H76</f>
        <v>150309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593</v>
      </c>
      <c r="D87" s="151">
        <v>1358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610</v>
      </c>
      <c r="D88" s="151">
        <v>1349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1203</v>
      </c>
      <c r="D91" s="155">
        <f>SUM(D87:D90)</f>
        <v>2707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3174</v>
      </c>
      <c r="D92" s="151">
        <v>797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99472</v>
      </c>
      <c r="D93" s="155">
        <f>D64+D75+D84+D91+D92</f>
        <v>146330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269501</v>
      </c>
      <c r="D94" s="164">
        <f>D93+D55</f>
        <v>286896</v>
      </c>
      <c r="E94" s="449" t="s">
        <v>270</v>
      </c>
      <c r="F94" s="289" t="s">
        <v>271</v>
      </c>
      <c r="G94" s="165">
        <f>G36+G39+G55+G79</f>
        <v>269501</v>
      </c>
      <c r="H94" s="165">
        <f>H36+H39+H55+H79</f>
        <v>286896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887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912</v>
      </c>
      <c r="B98" s="432"/>
      <c r="C98" s="581" t="s">
        <v>888</v>
      </c>
      <c r="D98" s="581"/>
      <c r="E98" s="581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1" t="s">
        <v>889</v>
      </c>
      <c r="D100" s="582"/>
      <c r="E100" s="582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19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G40" sqref="G40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6" t="str">
        <f>'справка №1-БАЛАНС'!E3</f>
        <v>СИЕНИТ ХОЛДИНГ АД</v>
      </c>
      <c r="C2" s="586"/>
      <c r="D2" s="586"/>
      <c r="E2" s="586"/>
      <c r="F2" s="588" t="s">
        <v>2</v>
      </c>
      <c r="G2" s="588"/>
      <c r="H2" s="526">
        <f>'справка №1-БАЛАНС'!H3</f>
        <v>115802861</v>
      </c>
    </row>
    <row r="3" spans="1:8" ht="15">
      <c r="A3" s="467" t="s">
        <v>274</v>
      </c>
      <c r="B3" s="586" t="str">
        <f>'справка №1-БАЛАНС'!E4</f>
        <v>консолидиран</v>
      </c>
      <c r="C3" s="586"/>
      <c r="D3" s="586"/>
      <c r="E3" s="586"/>
      <c r="F3" s="546" t="s">
        <v>4</v>
      </c>
      <c r="G3" s="527"/>
      <c r="H3" s="527">
        <f>'справка №1-БАЛАНС'!H4</f>
        <v>1511</v>
      </c>
    </row>
    <row r="4" spans="1:8" ht="17.25" customHeight="1">
      <c r="A4" s="467" t="s">
        <v>5</v>
      </c>
      <c r="B4" s="587">
        <f>'справка №1-БАЛАНС'!E5</f>
        <v>40543</v>
      </c>
      <c r="C4" s="587"/>
      <c r="D4" s="587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26199</v>
      </c>
      <c r="D9" s="46">
        <v>39158</v>
      </c>
      <c r="E9" s="298" t="s">
        <v>284</v>
      </c>
      <c r="F9" s="549" t="s">
        <v>285</v>
      </c>
      <c r="G9" s="550">
        <v>114645</v>
      </c>
      <c r="H9" s="550">
        <v>150004</v>
      </c>
    </row>
    <row r="10" spans="1:8" ht="12">
      <c r="A10" s="298" t="s">
        <v>286</v>
      </c>
      <c r="B10" s="299" t="s">
        <v>287</v>
      </c>
      <c r="C10" s="46">
        <v>73491</v>
      </c>
      <c r="D10" s="46">
        <v>64662</v>
      </c>
      <c r="E10" s="298" t="s">
        <v>288</v>
      </c>
      <c r="F10" s="549" t="s">
        <v>289</v>
      </c>
      <c r="G10" s="550">
        <v>747</v>
      </c>
      <c r="H10" s="550">
        <v>999</v>
      </c>
    </row>
    <row r="11" spans="1:8" ht="12">
      <c r="A11" s="298" t="s">
        <v>290</v>
      </c>
      <c r="B11" s="299" t="s">
        <v>291</v>
      </c>
      <c r="C11" s="46">
        <v>6511</v>
      </c>
      <c r="D11" s="46">
        <v>6272</v>
      </c>
      <c r="E11" s="300" t="s">
        <v>292</v>
      </c>
      <c r="F11" s="549" t="s">
        <v>293</v>
      </c>
      <c r="G11" s="550">
        <v>8454</v>
      </c>
      <c r="H11" s="550">
        <v>10059</v>
      </c>
    </row>
    <row r="12" spans="1:8" ht="12">
      <c r="A12" s="298" t="s">
        <v>294</v>
      </c>
      <c r="B12" s="299" t="s">
        <v>295</v>
      </c>
      <c r="C12" s="46">
        <v>9057</v>
      </c>
      <c r="D12" s="46">
        <v>11557</v>
      </c>
      <c r="E12" s="300" t="s">
        <v>78</v>
      </c>
      <c r="F12" s="549" t="s">
        <v>296</v>
      </c>
      <c r="G12" s="550">
        <v>22009</v>
      </c>
      <c r="H12" s="550">
        <v>19746</v>
      </c>
    </row>
    <row r="13" spans="1:18" ht="12">
      <c r="A13" s="298" t="s">
        <v>297</v>
      </c>
      <c r="B13" s="299" t="s">
        <v>298</v>
      </c>
      <c r="C13" s="46">
        <v>1492</v>
      </c>
      <c r="D13" s="46">
        <v>1975</v>
      </c>
      <c r="E13" s="301" t="s">
        <v>51</v>
      </c>
      <c r="F13" s="551" t="s">
        <v>299</v>
      </c>
      <c r="G13" s="548">
        <f>SUM(G9:G12)</f>
        <v>145855</v>
      </c>
      <c r="H13" s="548">
        <f>SUM(H9:H12)</f>
        <v>180808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14547</v>
      </c>
      <c r="D14" s="46">
        <v>14086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-8113</v>
      </c>
      <c r="D15" s="47">
        <v>27620</v>
      </c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1731</v>
      </c>
      <c r="D16" s="47">
        <v>2768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124915</v>
      </c>
      <c r="D19" s="49">
        <f>SUM(D9:D15)+D16</f>
        <v>168098</v>
      </c>
      <c r="E19" s="304" t="s">
        <v>316</v>
      </c>
      <c r="F19" s="552" t="s">
        <v>317</v>
      </c>
      <c r="G19" s="550">
        <v>106</v>
      </c>
      <c r="H19" s="550">
        <v>355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>
        <v>969</v>
      </c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4489</v>
      </c>
      <c r="D22" s="46">
        <v>6021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>
        <v>379</v>
      </c>
      <c r="H23" s="550">
        <v>29</v>
      </c>
    </row>
    <row r="24" spans="1:18" ht="12">
      <c r="A24" s="298" t="s">
        <v>331</v>
      </c>
      <c r="B24" s="305" t="s">
        <v>332</v>
      </c>
      <c r="C24" s="46">
        <v>5</v>
      </c>
      <c r="D24" s="46"/>
      <c r="E24" s="301" t="s">
        <v>103</v>
      </c>
      <c r="F24" s="554" t="s">
        <v>333</v>
      </c>
      <c r="G24" s="548">
        <f>SUM(G19:G23)</f>
        <v>485</v>
      </c>
      <c r="H24" s="548">
        <f>SUM(H19:H23)</f>
        <v>1353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540</v>
      </c>
      <c r="D25" s="46">
        <v>20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5034</v>
      </c>
      <c r="D26" s="49">
        <f>SUM(D22:D25)</f>
        <v>6041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129949</v>
      </c>
      <c r="D28" s="50">
        <f>D26+D19</f>
        <v>174139</v>
      </c>
      <c r="E28" s="127" t="s">
        <v>338</v>
      </c>
      <c r="F28" s="554" t="s">
        <v>339</v>
      </c>
      <c r="G28" s="548">
        <f>G13+G15+G24</f>
        <v>146340</v>
      </c>
      <c r="H28" s="548">
        <f>H13+H15+H24</f>
        <v>182161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16391</v>
      </c>
      <c r="D30" s="50">
        <f>IF((H28-D28)&gt;0,H28-D28,0)</f>
        <v>8022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848</v>
      </c>
      <c r="B31" s="306" t="s">
        <v>344</v>
      </c>
      <c r="C31" s="46"/>
      <c r="D31" s="46"/>
      <c r="E31" s="296" t="s">
        <v>851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129949</v>
      </c>
      <c r="D33" s="49">
        <f>D28-D31+D32</f>
        <v>174139</v>
      </c>
      <c r="E33" s="127" t="s">
        <v>352</v>
      </c>
      <c r="F33" s="554" t="s">
        <v>353</v>
      </c>
      <c r="G33" s="53">
        <f>G32-G31+G28</f>
        <v>146340</v>
      </c>
      <c r="H33" s="53">
        <f>H32-H31+H28</f>
        <v>182161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16391</v>
      </c>
      <c r="D34" s="50">
        <f>IF((H33-D33)&gt;0,H33-D33,0)</f>
        <v>8022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96</v>
      </c>
      <c r="D35" s="49">
        <f>D36+D37+D38</f>
        <v>876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v>96</v>
      </c>
      <c r="D36" s="46">
        <v>876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16295</v>
      </c>
      <c r="D39" s="460">
        <f>+IF((H33-D33-D35)&gt;0,H33-D33-D35,0)</f>
        <v>7146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>
        <v>668</v>
      </c>
      <c r="H40" s="550">
        <v>140</v>
      </c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16963</v>
      </c>
      <c r="D41" s="52">
        <f>IF(H39=0,IF(D39-D40&gt;0,D39-D40+H40,0),IF(H39-H40&lt;0,H40-H39+D39,0))</f>
        <v>7286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146340</v>
      </c>
      <c r="D42" s="53">
        <f>D33+D35+D39</f>
        <v>182161</v>
      </c>
      <c r="E42" s="128" t="s">
        <v>379</v>
      </c>
      <c r="F42" s="129" t="s">
        <v>380</v>
      </c>
      <c r="G42" s="53">
        <f>G39+G33</f>
        <v>146340</v>
      </c>
      <c r="H42" s="53">
        <f>H39+H33</f>
        <v>182161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9" t="s">
        <v>855</v>
      </c>
      <c r="B45" s="589"/>
      <c r="C45" s="589"/>
      <c r="D45" s="589"/>
      <c r="E45" s="589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6">
        <v>40602</v>
      </c>
      <c r="C48" s="427" t="s">
        <v>381</v>
      </c>
      <c r="D48" s="584" t="s">
        <v>890</v>
      </c>
      <c r="E48" s="584"/>
      <c r="F48" s="584"/>
      <c r="G48" s="584"/>
      <c r="H48" s="584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5" t="s">
        <v>891</v>
      </c>
      <c r="E50" s="585"/>
      <c r="F50" s="585"/>
      <c r="G50" s="585"/>
      <c r="H50" s="585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2" bottom="0.2" header="0.2" footer="0.2"/>
  <pageSetup horizontalDpi="600" verticalDpi="600" orientation="landscape" paperSize="9" scale="8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2">
      <selection activeCell="C45" sqref="C45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СИЕНИТ ХОЛДИНГ АД</v>
      </c>
      <c r="C4" s="541" t="s">
        <v>2</v>
      </c>
      <c r="D4" s="541">
        <f>'справка №1-БАЛАНС'!H3</f>
        <v>115802861</v>
      </c>
      <c r="E4" s="323"/>
      <c r="F4" s="323"/>
    </row>
    <row r="5" spans="1:4" ht="15">
      <c r="A5" s="470" t="s">
        <v>274</v>
      </c>
      <c r="B5" s="470" t="str">
        <f>'справка №1-БАЛАНС'!E4</f>
        <v>консолидиран</v>
      </c>
      <c r="C5" s="542" t="s">
        <v>4</v>
      </c>
      <c r="D5" s="541">
        <f>'справка №1-БАЛАНС'!H4</f>
        <v>1511</v>
      </c>
    </row>
    <row r="6" spans="1:6" ht="12" customHeight="1">
      <c r="A6" s="471" t="s">
        <v>5</v>
      </c>
      <c r="B6" s="506">
        <f>'справка №1-БАЛАНС'!E5</f>
        <v>40543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124772</v>
      </c>
      <c r="D10" s="54">
        <v>215220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-104835</v>
      </c>
      <c r="D11" s="54">
        <v>-176935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-9507</v>
      </c>
      <c r="D13" s="54">
        <v>-13731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-2369</v>
      </c>
      <c r="D14" s="54">
        <v>881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-405</v>
      </c>
      <c r="D15" s="54">
        <v>-2635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-637</v>
      </c>
      <c r="D19" s="54">
        <v>-5418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7019</v>
      </c>
      <c r="D20" s="55">
        <f>SUM(D10:D19)</f>
        <v>17382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-1291</v>
      </c>
      <c r="D22" s="54">
        <v>-7613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3764</v>
      </c>
      <c r="D23" s="54">
        <v>10219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>
        <v>-199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>
        <v>3</v>
      </c>
      <c r="D28" s="54">
        <v>29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>
        <v>3616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>
        <v>-3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2476</v>
      </c>
      <c r="D32" s="55">
        <f>SUM(D22:D31)</f>
        <v>6049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10904</v>
      </c>
      <c r="D36" s="54">
        <v>51938</v>
      </c>
      <c r="E36" s="130"/>
      <c r="F36" s="130"/>
    </row>
    <row r="37" spans="1:6" ht="12">
      <c r="A37" s="332" t="s">
        <v>437</v>
      </c>
      <c r="B37" s="333" t="s">
        <v>438</v>
      </c>
      <c r="C37" s="54">
        <v>-15647</v>
      </c>
      <c r="D37" s="54">
        <v>-65296</v>
      </c>
      <c r="E37" s="130"/>
      <c r="F37" s="130"/>
    </row>
    <row r="38" spans="1:6" ht="12">
      <c r="A38" s="332" t="s">
        <v>439</v>
      </c>
      <c r="B38" s="333" t="s">
        <v>440</v>
      </c>
      <c r="C38" s="54">
        <v>-1887</v>
      </c>
      <c r="D38" s="54">
        <v>-2963</v>
      </c>
      <c r="E38" s="130"/>
      <c r="F38" s="130"/>
    </row>
    <row r="39" spans="1:6" ht="12">
      <c r="A39" s="332" t="s">
        <v>441</v>
      </c>
      <c r="B39" s="333" t="s">
        <v>442</v>
      </c>
      <c r="C39" s="54">
        <v>-3622</v>
      </c>
      <c r="D39" s="54">
        <v>-3591</v>
      </c>
      <c r="E39" s="130"/>
      <c r="F39" s="130"/>
    </row>
    <row r="40" spans="1:6" ht="12">
      <c r="A40" s="332" t="s">
        <v>443</v>
      </c>
      <c r="B40" s="333" t="s">
        <v>444</v>
      </c>
      <c r="C40" s="54">
        <v>-112</v>
      </c>
      <c r="D40" s="54">
        <v>-5263</v>
      </c>
      <c r="E40" s="130"/>
      <c r="F40" s="130"/>
    </row>
    <row r="41" spans="1:8" ht="12">
      <c r="A41" s="332" t="s">
        <v>445</v>
      </c>
      <c r="B41" s="333" t="s">
        <v>446</v>
      </c>
      <c r="C41" s="54">
        <v>-635</v>
      </c>
      <c r="D41" s="54">
        <v>-249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-10999</v>
      </c>
      <c r="D42" s="55">
        <f>SUM(D34:D41)</f>
        <v>-25424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-1504</v>
      </c>
      <c r="D43" s="55">
        <f>D42+D32+D20</f>
        <v>-1993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2707</v>
      </c>
      <c r="D44" s="132">
        <v>4700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1203</v>
      </c>
      <c r="D45" s="55">
        <f>D44+D43</f>
        <v>2707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/>
      <c r="D46" s="56"/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913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888</v>
      </c>
      <c r="C50" s="590"/>
      <c r="D50" s="590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889</v>
      </c>
      <c r="C52" s="590"/>
      <c r="D52" s="590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5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6">
      <selection activeCell="A35" sqref="A35:J35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1" t="s">
        <v>459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СИЕНИТ ХОЛДИНГ АД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115802861</v>
      </c>
      <c r="N3" s="2"/>
    </row>
    <row r="4" spans="1:15" s="532" customFormat="1" ht="13.5" customHeight="1">
      <c r="A4" s="467" t="s">
        <v>460</v>
      </c>
      <c r="B4" s="593" t="str">
        <f>'справка №1-БАЛАНС'!E4</f>
        <v>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>
        <f>'справка №1-БАЛАНС'!H4</f>
        <v>1511</v>
      </c>
      <c r="N4" s="3"/>
      <c r="O4" s="3"/>
    </row>
    <row r="5" spans="1:14" s="532" customFormat="1" ht="12.75" customHeight="1">
      <c r="A5" s="467" t="s">
        <v>5</v>
      </c>
      <c r="B5" s="597">
        <f>'справка №1-БАЛАНС'!E5</f>
        <v>40543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>
        <v>21473</v>
      </c>
      <c r="I11" s="58">
        <f>'справка №1-БАЛАНС'!H28+'справка №1-БАЛАНС'!H31</f>
        <v>65807</v>
      </c>
      <c r="J11" s="58">
        <f>'справка №1-БАЛАНС'!H29+'справка №1-БАЛАНС'!H32</f>
        <v>-1580</v>
      </c>
      <c r="K11" s="60"/>
      <c r="L11" s="344">
        <f>SUM(C11:K11)</f>
        <v>86700</v>
      </c>
      <c r="M11" s="58">
        <f>'справка №1-БАЛАНС'!H39</f>
        <v>4422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21473</v>
      </c>
      <c r="I15" s="61">
        <f t="shared" si="2"/>
        <v>65807</v>
      </c>
      <c r="J15" s="61">
        <f t="shared" si="2"/>
        <v>-1580</v>
      </c>
      <c r="K15" s="61">
        <f t="shared" si="2"/>
        <v>0</v>
      </c>
      <c r="L15" s="344">
        <f t="shared" si="1"/>
        <v>86700</v>
      </c>
      <c r="M15" s="61">
        <f t="shared" si="2"/>
        <v>4422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16963</v>
      </c>
      <c r="J16" s="345">
        <f>+'справка №1-БАЛАНС'!G32</f>
        <v>0</v>
      </c>
      <c r="K16" s="60"/>
      <c r="L16" s="344">
        <f t="shared" si="1"/>
        <v>16963</v>
      </c>
      <c r="M16" s="60">
        <v>-668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-3453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-3453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>
        <v>3453</v>
      </c>
      <c r="I23" s="185"/>
      <c r="J23" s="185"/>
      <c r="K23" s="185"/>
      <c r="L23" s="344">
        <f t="shared" si="1"/>
        <v>3453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>
        <v>1276</v>
      </c>
      <c r="J28" s="60">
        <v>-1088</v>
      </c>
      <c r="K28" s="60"/>
      <c r="L28" s="344">
        <f t="shared" si="1"/>
        <v>188</v>
      </c>
      <c r="M28" s="60">
        <v>-329</v>
      </c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18020</v>
      </c>
      <c r="I29" s="59">
        <f t="shared" si="6"/>
        <v>84046</v>
      </c>
      <c r="J29" s="59">
        <f t="shared" si="6"/>
        <v>-2668</v>
      </c>
      <c r="K29" s="59">
        <f t="shared" si="6"/>
        <v>0</v>
      </c>
      <c r="L29" s="344">
        <f t="shared" si="1"/>
        <v>100398</v>
      </c>
      <c r="M29" s="59">
        <f t="shared" si="6"/>
        <v>3425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1000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18020</v>
      </c>
      <c r="I32" s="59">
        <f t="shared" si="7"/>
        <v>84046</v>
      </c>
      <c r="J32" s="59">
        <f t="shared" si="7"/>
        <v>-2668</v>
      </c>
      <c r="K32" s="59">
        <f t="shared" si="7"/>
        <v>0</v>
      </c>
      <c r="L32" s="344">
        <f t="shared" si="1"/>
        <v>100398</v>
      </c>
      <c r="M32" s="59">
        <f>M29+M30+M31</f>
        <v>3425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856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914</v>
      </c>
      <c r="B38" s="19"/>
      <c r="C38" s="15"/>
      <c r="D38" s="592" t="s">
        <v>381</v>
      </c>
      <c r="E38" s="592"/>
      <c r="F38" s="592" t="s">
        <v>890</v>
      </c>
      <c r="G38" s="592"/>
      <c r="H38" s="592"/>
      <c r="I38" s="592"/>
      <c r="J38" s="15" t="s">
        <v>892</v>
      </c>
      <c r="K38" s="15"/>
      <c r="L38" s="592" t="s">
        <v>891</v>
      </c>
      <c r="M38" s="59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85" zoomScaleNormal="85" zoomScalePageLayoutView="0" workbookViewId="0" topLeftCell="A1">
      <selection activeCell="G38" sqref="G38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0" t="s">
        <v>383</v>
      </c>
      <c r="B2" s="611"/>
      <c r="C2" s="612" t="str">
        <f>'справка №1-БАЛАНС'!E3</f>
        <v>СИЕНИТ ХОЛДИНГ АД</v>
      </c>
      <c r="D2" s="612"/>
      <c r="E2" s="612"/>
      <c r="F2" s="612"/>
      <c r="G2" s="612"/>
      <c r="H2" s="612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115802861</v>
      </c>
      <c r="P2" s="483"/>
      <c r="Q2" s="483"/>
      <c r="R2" s="526"/>
    </row>
    <row r="3" spans="1:18" ht="15">
      <c r="A3" s="610" t="s">
        <v>5</v>
      </c>
      <c r="B3" s="611"/>
      <c r="C3" s="613">
        <f>'справка №1-БАЛАНС'!E5</f>
        <v>40543</v>
      </c>
      <c r="D3" s="613"/>
      <c r="E3" s="613"/>
      <c r="F3" s="485"/>
      <c r="G3" s="485"/>
      <c r="H3" s="485"/>
      <c r="I3" s="485"/>
      <c r="J3" s="485"/>
      <c r="K3" s="485"/>
      <c r="L3" s="485"/>
      <c r="M3" s="602" t="s">
        <v>4</v>
      </c>
      <c r="N3" s="602"/>
      <c r="O3" s="482">
        <f>'справка №1-БАЛАНС'!H4</f>
        <v>1511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3" t="s">
        <v>463</v>
      </c>
      <c r="B5" s="604"/>
      <c r="C5" s="607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00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0" t="s">
        <v>528</v>
      </c>
      <c r="R5" s="600" t="s">
        <v>529</v>
      </c>
    </row>
    <row r="6" spans="1:18" s="100" customFormat="1" ht="48">
      <c r="A6" s="605"/>
      <c r="B6" s="606"/>
      <c r="C6" s="608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1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1"/>
      <c r="R6" s="601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52392</v>
      </c>
      <c r="E9" s="189">
        <v>227</v>
      </c>
      <c r="F9" s="189">
        <v>9483</v>
      </c>
      <c r="G9" s="74">
        <f>D9+E9-F9</f>
        <v>43136</v>
      </c>
      <c r="H9" s="65"/>
      <c r="I9" s="65"/>
      <c r="J9" s="74">
        <f>G9+H9-I9</f>
        <v>43136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43136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24855</v>
      </c>
      <c r="E10" s="189">
        <v>22936</v>
      </c>
      <c r="F10" s="189">
        <v>12448</v>
      </c>
      <c r="G10" s="74">
        <f aca="true" t="shared" si="2" ref="G10:G39">D10+E10-F10</f>
        <v>35343</v>
      </c>
      <c r="H10" s="65"/>
      <c r="I10" s="65"/>
      <c r="J10" s="74">
        <f aca="true" t="shared" si="3" ref="J10:J39">G10+H10-I10</f>
        <v>35343</v>
      </c>
      <c r="K10" s="65">
        <v>1615</v>
      </c>
      <c r="L10" s="65">
        <v>916</v>
      </c>
      <c r="M10" s="65">
        <v>862</v>
      </c>
      <c r="N10" s="74">
        <f aca="true" t="shared" si="4" ref="N10:N39">K10+L10-M10</f>
        <v>1669</v>
      </c>
      <c r="O10" s="65"/>
      <c r="P10" s="65"/>
      <c r="Q10" s="74">
        <f t="shared" si="0"/>
        <v>1669</v>
      </c>
      <c r="R10" s="74">
        <f t="shared" si="1"/>
        <v>33674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21694</v>
      </c>
      <c r="E11" s="189">
        <v>446</v>
      </c>
      <c r="F11" s="189">
        <v>760</v>
      </c>
      <c r="G11" s="74">
        <f t="shared" si="2"/>
        <v>21380</v>
      </c>
      <c r="H11" s="65"/>
      <c r="I11" s="65"/>
      <c r="J11" s="74">
        <f t="shared" si="3"/>
        <v>21380</v>
      </c>
      <c r="K11" s="65">
        <v>10689</v>
      </c>
      <c r="L11" s="65">
        <v>3275</v>
      </c>
      <c r="M11" s="65">
        <v>630</v>
      </c>
      <c r="N11" s="74">
        <f t="shared" si="4"/>
        <v>13334</v>
      </c>
      <c r="O11" s="65"/>
      <c r="P11" s="65"/>
      <c r="Q11" s="74">
        <f t="shared" si="0"/>
        <v>13334</v>
      </c>
      <c r="R11" s="74">
        <f t="shared" si="1"/>
        <v>8046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2457</v>
      </c>
      <c r="E12" s="189">
        <v>143</v>
      </c>
      <c r="F12" s="189">
        <v>101</v>
      </c>
      <c r="G12" s="74">
        <f t="shared" si="2"/>
        <v>2499</v>
      </c>
      <c r="H12" s="65"/>
      <c r="I12" s="65"/>
      <c r="J12" s="74">
        <f t="shared" si="3"/>
        <v>2499</v>
      </c>
      <c r="K12" s="65">
        <v>1079</v>
      </c>
      <c r="L12" s="65">
        <v>148</v>
      </c>
      <c r="M12" s="65">
        <v>1</v>
      </c>
      <c r="N12" s="74">
        <f t="shared" si="4"/>
        <v>1226</v>
      </c>
      <c r="O12" s="65"/>
      <c r="P12" s="65"/>
      <c r="Q12" s="74">
        <f t="shared" si="0"/>
        <v>1226</v>
      </c>
      <c r="R12" s="74">
        <f t="shared" si="1"/>
        <v>1273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10149</v>
      </c>
      <c r="E13" s="189">
        <v>301</v>
      </c>
      <c r="F13" s="189">
        <v>349</v>
      </c>
      <c r="G13" s="74">
        <f t="shared" si="2"/>
        <v>10101</v>
      </c>
      <c r="H13" s="65"/>
      <c r="I13" s="65"/>
      <c r="J13" s="74">
        <f t="shared" si="3"/>
        <v>10101</v>
      </c>
      <c r="K13" s="65">
        <v>4464</v>
      </c>
      <c r="L13" s="65">
        <v>1682</v>
      </c>
      <c r="M13" s="65">
        <v>97</v>
      </c>
      <c r="N13" s="74">
        <f t="shared" si="4"/>
        <v>6049</v>
      </c>
      <c r="O13" s="65"/>
      <c r="P13" s="65"/>
      <c r="Q13" s="74">
        <f t="shared" si="0"/>
        <v>6049</v>
      </c>
      <c r="R13" s="74">
        <f t="shared" si="1"/>
        <v>4052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1201</v>
      </c>
      <c r="E14" s="189">
        <v>496</v>
      </c>
      <c r="F14" s="189"/>
      <c r="G14" s="74">
        <f t="shared" si="2"/>
        <v>1697</v>
      </c>
      <c r="H14" s="65"/>
      <c r="I14" s="65"/>
      <c r="J14" s="74">
        <f t="shared" si="3"/>
        <v>1697</v>
      </c>
      <c r="K14" s="65">
        <v>276</v>
      </c>
      <c r="L14" s="65">
        <v>394</v>
      </c>
      <c r="M14" s="65"/>
      <c r="N14" s="74">
        <f t="shared" si="4"/>
        <v>670</v>
      </c>
      <c r="O14" s="65"/>
      <c r="P14" s="65"/>
      <c r="Q14" s="74">
        <f t="shared" si="0"/>
        <v>670</v>
      </c>
      <c r="R14" s="74">
        <f t="shared" si="1"/>
        <v>1027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852</v>
      </c>
      <c r="B15" s="374" t="s">
        <v>853</v>
      </c>
      <c r="C15" s="456" t="s">
        <v>854</v>
      </c>
      <c r="D15" s="457">
        <v>17806</v>
      </c>
      <c r="E15" s="457">
        <v>2635</v>
      </c>
      <c r="F15" s="457">
        <v>4251</v>
      </c>
      <c r="G15" s="74">
        <f t="shared" si="2"/>
        <v>16190</v>
      </c>
      <c r="H15" s="458"/>
      <c r="I15" s="458"/>
      <c r="J15" s="74">
        <f t="shared" si="3"/>
        <v>16190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16190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1710</v>
      </c>
      <c r="E16" s="189">
        <v>458</v>
      </c>
      <c r="F16" s="189">
        <v>177</v>
      </c>
      <c r="G16" s="74">
        <f t="shared" si="2"/>
        <v>1991</v>
      </c>
      <c r="H16" s="65"/>
      <c r="I16" s="65"/>
      <c r="J16" s="74">
        <f t="shared" si="3"/>
        <v>1991</v>
      </c>
      <c r="K16" s="65">
        <v>785</v>
      </c>
      <c r="L16" s="65">
        <v>63</v>
      </c>
      <c r="M16" s="65">
        <v>83</v>
      </c>
      <c r="N16" s="74">
        <f t="shared" si="4"/>
        <v>765</v>
      </c>
      <c r="O16" s="65"/>
      <c r="P16" s="65"/>
      <c r="Q16" s="74">
        <f aca="true" t="shared" si="5" ref="Q16:Q25">N16+O16-P16</f>
        <v>765</v>
      </c>
      <c r="R16" s="74">
        <f aca="true" t="shared" si="6" ref="R16:R25">J16-Q16</f>
        <v>1226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132264</v>
      </c>
      <c r="E17" s="194">
        <f>SUM(E9:E16)</f>
        <v>27642</v>
      </c>
      <c r="F17" s="194">
        <f>SUM(F9:F16)</f>
        <v>27569</v>
      </c>
      <c r="G17" s="74">
        <f t="shared" si="2"/>
        <v>132337</v>
      </c>
      <c r="H17" s="75">
        <f>SUM(H9:H16)</f>
        <v>0</v>
      </c>
      <c r="I17" s="75">
        <f>SUM(I9:I16)</f>
        <v>0</v>
      </c>
      <c r="J17" s="74">
        <f t="shared" si="3"/>
        <v>132337</v>
      </c>
      <c r="K17" s="75">
        <f>SUM(K9:K16)</f>
        <v>18908</v>
      </c>
      <c r="L17" s="75">
        <f>SUM(L9:L16)</f>
        <v>6478</v>
      </c>
      <c r="M17" s="75">
        <f>SUM(M9:M16)</f>
        <v>1673</v>
      </c>
      <c r="N17" s="74">
        <f t="shared" si="4"/>
        <v>23713</v>
      </c>
      <c r="O17" s="75">
        <f>SUM(O9:O16)</f>
        <v>0</v>
      </c>
      <c r="P17" s="75">
        <f>SUM(P9:P16)</f>
        <v>0</v>
      </c>
      <c r="Q17" s="74">
        <f t="shared" si="5"/>
        <v>23713</v>
      </c>
      <c r="R17" s="74">
        <f t="shared" si="6"/>
        <v>108624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221</v>
      </c>
      <c r="E22" s="189">
        <v>2</v>
      </c>
      <c r="F22" s="189"/>
      <c r="G22" s="74">
        <f t="shared" si="2"/>
        <v>223</v>
      </c>
      <c r="H22" s="65"/>
      <c r="I22" s="65"/>
      <c r="J22" s="74">
        <f t="shared" si="3"/>
        <v>223</v>
      </c>
      <c r="K22" s="65">
        <v>216</v>
      </c>
      <c r="L22" s="65">
        <v>4</v>
      </c>
      <c r="M22" s="65"/>
      <c r="N22" s="74">
        <f t="shared" si="4"/>
        <v>220</v>
      </c>
      <c r="O22" s="65"/>
      <c r="P22" s="65"/>
      <c r="Q22" s="74">
        <f t="shared" si="5"/>
        <v>220</v>
      </c>
      <c r="R22" s="74">
        <f t="shared" si="6"/>
        <v>3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>
        <v>22</v>
      </c>
      <c r="E23" s="189"/>
      <c r="F23" s="189"/>
      <c r="G23" s="74">
        <f t="shared" si="2"/>
        <v>22</v>
      </c>
      <c r="H23" s="65"/>
      <c r="I23" s="65"/>
      <c r="J23" s="74">
        <f t="shared" si="3"/>
        <v>22</v>
      </c>
      <c r="K23" s="65">
        <v>11</v>
      </c>
      <c r="L23" s="65">
        <v>11</v>
      </c>
      <c r="M23" s="65"/>
      <c r="N23" s="74">
        <f t="shared" si="4"/>
        <v>22</v>
      </c>
      <c r="O23" s="65"/>
      <c r="P23" s="65"/>
      <c r="Q23" s="74">
        <f t="shared" si="5"/>
        <v>22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>
        <v>66</v>
      </c>
      <c r="E24" s="189"/>
      <c r="F24" s="189"/>
      <c r="G24" s="74">
        <f t="shared" si="2"/>
        <v>66</v>
      </c>
      <c r="H24" s="65"/>
      <c r="I24" s="65"/>
      <c r="J24" s="74">
        <f t="shared" si="3"/>
        <v>66</v>
      </c>
      <c r="K24" s="65">
        <v>13</v>
      </c>
      <c r="L24" s="65">
        <v>18</v>
      </c>
      <c r="M24" s="65"/>
      <c r="N24" s="74">
        <f t="shared" si="4"/>
        <v>31</v>
      </c>
      <c r="O24" s="65"/>
      <c r="P24" s="65"/>
      <c r="Q24" s="74">
        <f t="shared" si="5"/>
        <v>31</v>
      </c>
      <c r="R24" s="74">
        <f t="shared" si="6"/>
        <v>35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309</v>
      </c>
      <c r="E25" s="190">
        <f aca="true" t="shared" si="7" ref="E25:P25">SUM(E21:E24)</f>
        <v>2</v>
      </c>
      <c r="F25" s="190">
        <f t="shared" si="7"/>
        <v>0</v>
      </c>
      <c r="G25" s="67">
        <f t="shared" si="2"/>
        <v>311</v>
      </c>
      <c r="H25" s="66">
        <f t="shared" si="7"/>
        <v>0</v>
      </c>
      <c r="I25" s="66">
        <f t="shared" si="7"/>
        <v>0</v>
      </c>
      <c r="J25" s="67">
        <f t="shared" si="3"/>
        <v>311</v>
      </c>
      <c r="K25" s="66">
        <f t="shared" si="7"/>
        <v>240</v>
      </c>
      <c r="L25" s="66">
        <f t="shared" si="7"/>
        <v>33</v>
      </c>
      <c r="M25" s="66">
        <f t="shared" si="7"/>
        <v>0</v>
      </c>
      <c r="N25" s="67">
        <f t="shared" si="4"/>
        <v>273</v>
      </c>
      <c r="O25" s="66">
        <f t="shared" si="7"/>
        <v>0</v>
      </c>
      <c r="P25" s="66">
        <f t="shared" si="7"/>
        <v>0</v>
      </c>
      <c r="Q25" s="67">
        <f t="shared" si="5"/>
        <v>273</v>
      </c>
      <c r="R25" s="67">
        <f t="shared" si="6"/>
        <v>38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849</v>
      </c>
      <c r="C27" s="380" t="s">
        <v>584</v>
      </c>
      <c r="D27" s="192">
        <f>SUM(D28:D31)</f>
        <v>23129</v>
      </c>
      <c r="E27" s="192">
        <f aca="true" t="shared" si="8" ref="E27:P27">SUM(E28:E31)</f>
        <v>13529</v>
      </c>
      <c r="F27" s="192">
        <f t="shared" si="8"/>
        <v>4246</v>
      </c>
      <c r="G27" s="71">
        <f t="shared" si="2"/>
        <v>32412</v>
      </c>
      <c r="H27" s="70">
        <f t="shared" si="8"/>
        <v>0</v>
      </c>
      <c r="I27" s="70">
        <f t="shared" si="8"/>
        <v>0</v>
      </c>
      <c r="J27" s="71">
        <f t="shared" si="3"/>
        <v>32412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32412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>
        <v>17119</v>
      </c>
      <c r="E28" s="189">
        <v>3750</v>
      </c>
      <c r="F28" s="189"/>
      <c r="G28" s="74">
        <f t="shared" si="2"/>
        <v>20869</v>
      </c>
      <c r="H28" s="65"/>
      <c r="I28" s="65"/>
      <c r="J28" s="74">
        <f t="shared" si="3"/>
        <v>20869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20869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>
        <v>583</v>
      </c>
      <c r="E29" s="189"/>
      <c r="F29" s="189">
        <v>583</v>
      </c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>
        <v>5427</v>
      </c>
      <c r="E30" s="189">
        <v>9779</v>
      </c>
      <c r="F30" s="189">
        <v>3663</v>
      </c>
      <c r="G30" s="74">
        <f t="shared" si="2"/>
        <v>11543</v>
      </c>
      <c r="H30" s="72"/>
      <c r="I30" s="72"/>
      <c r="J30" s="74">
        <f t="shared" si="3"/>
        <v>11543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11543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850</v>
      </c>
      <c r="C38" s="369" t="s">
        <v>600</v>
      </c>
      <c r="D38" s="194">
        <f>D27+D32+D37</f>
        <v>23129</v>
      </c>
      <c r="E38" s="194">
        <f aca="true" t="shared" si="12" ref="E38:P38">E27+E32+E37</f>
        <v>13529</v>
      </c>
      <c r="F38" s="194">
        <f t="shared" si="12"/>
        <v>4246</v>
      </c>
      <c r="G38" s="74">
        <f t="shared" si="2"/>
        <v>32412</v>
      </c>
      <c r="H38" s="75">
        <f t="shared" si="12"/>
        <v>0</v>
      </c>
      <c r="I38" s="75">
        <f t="shared" si="12"/>
        <v>0</v>
      </c>
      <c r="J38" s="74">
        <f t="shared" si="3"/>
        <v>32412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32412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155702</v>
      </c>
      <c r="E40" s="438">
        <f>E17+E18+E19+E25+E38+E39</f>
        <v>41173</v>
      </c>
      <c r="F40" s="438">
        <f aca="true" t="shared" si="13" ref="F40:R40">F17+F18+F19+F25+F38+F39</f>
        <v>31815</v>
      </c>
      <c r="G40" s="438">
        <f t="shared" si="13"/>
        <v>165060</v>
      </c>
      <c r="H40" s="438">
        <f t="shared" si="13"/>
        <v>0</v>
      </c>
      <c r="I40" s="438">
        <f t="shared" si="13"/>
        <v>0</v>
      </c>
      <c r="J40" s="438">
        <f t="shared" si="13"/>
        <v>165060</v>
      </c>
      <c r="K40" s="438">
        <f t="shared" si="13"/>
        <v>19148</v>
      </c>
      <c r="L40" s="438">
        <f t="shared" si="13"/>
        <v>6511</v>
      </c>
      <c r="M40" s="438">
        <f t="shared" si="13"/>
        <v>1673</v>
      </c>
      <c r="N40" s="438">
        <f t="shared" si="13"/>
        <v>23986</v>
      </c>
      <c r="O40" s="438">
        <f t="shared" si="13"/>
        <v>0</v>
      </c>
      <c r="P40" s="438">
        <f t="shared" si="13"/>
        <v>0</v>
      </c>
      <c r="Q40" s="438">
        <f t="shared" si="13"/>
        <v>23986</v>
      </c>
      <c r="R40" s="438">
        <f t="shared" si="13"/>
        <v>141074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915</v>
      </c>
      <c r="C44" s="354"/>
      <c r="D44" s="355"/>
      <c r="E44" s="355"/>
      <c r="F44" s="355"/>
      <c r="G44" s="351"/>
      <c r="H44" s="356" t="s">
        <v>893</v>
      </c>
      <c r="I44" s="356"/>
      <c r="J44" s="356"/>
      <c r="K44" s="609"/>
      <c r="L44" s="609"/>
      <c r="M44" s="609"/>
      <c r="N44" s="609"/>
      <c r="O44" s="598" t="s">
        <v>889</v>
      </c>
      <c r="P44" s="599"/>
      <c r="Q44" s="599"/>
      <c r="R44" s="599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2">
      <selection activeCell="E11" sqref="E11:E21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607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0" t="str">
        <f>'справка №1-БАЛАНС'!E3</f>
        <v>СИЕНИТ ХОЛДИНГ АД</v>
      </c>
      <c r="C3" s="621"/>
      <c r="D3" s="526" t="s">
        <v>2</v>
      </c>
      <c r="E3" s="107">
        <f>'справка №1-БАЛАНС'!H3</f>
        <v>115802861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>
        <f>'справка №1-БАЛАНС'!E5</f>
        <v>40543</v>
      </c>
      <c r="C4" s="619"/>
      <c r="D4" s="527" t="s">
        <v>4</v>
      </c>
      <c r="E4" s="107">
        <f>'справка №1-БАЛАНС'!H4</f>
        <v>1511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28137</v>
      </c>
      <c r="D11" s="119">
        <f>SUM(D12:D14)</f>
        <v>0</v>
      </c>
      <c r="E11" s="120">
        <f>SUM(E12:E14)</f>
        <v>28137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>
        <v>28137</v>
      </c>
      <c r="D12" s="108"/>
      <c r="E12" s="120">
        <f aca="true" t="shared" si="0" ref="E12:E42">C12-D12</f>
        <v>28137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>
        <v>657</v>
      </c>
      <c r="D15" s="108"/>
      <c r="E15" s="120">
        <f t="shared" si="0"/>
        <v>657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28794</v>
      </c>
      <c r="D19" s="104">
        <f>D11+D15+D16</f>
        <v>0</v>
      </c>
      <c r="E19" s="118">
        <f>E11+E15+E16</f>
        <v>28794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>
        <v>161</v>
      </c>
      <c r="D21" s="108"/>
      <c r="E21" s="120">
        <f t="shared" si="0"/>
        <v>161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21624</v>
      </c>
      <c r="D24" s="119">
        <f>SUM(D25:D27)</f>
        <v>21624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>
        <v>16513</v>
      </c>
      <c r="D25" s="108">
        <v>16513</v>
      </c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4475</v>
      </c>
      <c r="D26" s="108">
        <v>4475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>
        <v>636</v>
      </c>
      <c r="D27" s="108">
        <v>636</v>
      </c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23879</v>
      </c>
      <c r="D28" s="108">
        <v>23879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5081</v>
      </c>
      <c r="D29" s="108">
        <v>5081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>
        <v>3524</v>
      </c>
      <c r="D30" s="108">
        <v>3524</v>
      </c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/>
      <c r="D35" s="108"/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107</v>
      </c>
      <c r="D38" s="105">
        <f>SUM(D39:D42)</f>
        <v>107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107</v>
      </c>
      <c r="D42" s="108">
        <v>107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54215</v>
      </c>
      <c r="D43" s="104">
        <f>D24+D28+D29+D31+D30+D32+D33+D38</f>
        <v>54215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83170</v>
      </c>
      <c r="D44" s="103">
        <f>D43+D21+D19+D9</f>
        <v>54215</v>
      </c>
      <c r="E44" s="118">
        <f>E43+E21+E19+E9</f>
        <v>28955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7014</v>
      </c>
      <c r="D52" s="103">
        <f>SUM(D53:D55)</f>
        <v>0</v>
      </c>
      <c r="E52" s="119">
        <f>C52-D52</f>
        <v>7014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>
        <v>6602</v>
      </c>
      <c r="D53" s="108"/>
      <c r="E53" s="119">
        <f>C53-D53</f>
        <v>6602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>
        <v>412</v>
      </c>
      <c r="D55" s="108"/>
      <c r="E55" s="119">
        <f t="shared" si="1"/>
        <v>412</v>
      </c>
      <c r="F55" s="108"/>
    </row>
    <row r="56" spans="1:16" ht="24">
      <c r="A56" s="396" t="s">
        <v>692</v>
      </c>
      <c r="B56" s="397" t="s">
        <v>693</v>
      </c>
      <c r="C56" s="103">
        <f>C57+C59</f>
        <v>23674</v>
      </c>
      <c r="D56" s="103">
        <f>D57+D59</f>
        <v>0</v>
      </c>
      <c r="E56" s="119">
        <f t="shared" si="1"/>
        <v>23674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>
        <v>23674</v>
      </c>
      <c r="D57" s="108"/>
      <c r="E57" s="119">
        <f t="shared" si="1"/>
        <v>23674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>
        <v>23775</v>
      </c>
      <c r="D64" s="108"/>
      <c r="E64" s="119">
        <f t="shared" si="1"/>
        <v>23775</v>
      </c>
      <c r="F64" s="110"/>
    </row>
    <row r="65" spans="1:6" ht="12">
      <c r="A65" s="396" t="s">
        <v>707</v>
      </c>
      <c r="B65" s="397" t="s">
        <v>708</v>
      </c>
      <c r="C65" s="109">
        <v>15720</v>
      </c>
      <c r="D65" s="109"/>
      <c r="E65" s="119">
        <f t="shared" si="1"/>
        <v>15720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54463</v>
      </c>
      <c r="D66" s="103">
        <f>D52+D56+D61+D62+D63+D64</f>
        <v>0</v>
      </c>
      <c r="E66" s="119">
        <f t="shared" si="1"/>
        <v>54463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>
        <v>837</v>
      </c>
      <c r="D68" s="108"/>
      <c r="E68" s="119">
        <f t="shared" si="1"/>
        <v>837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12528</v>
      </c>
      <c r="D71" s="105">
        <f>SUM(D72:D74)</f>
        <v>12528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>
        <v>7815</v>
      </c>
      <c r="D72" s="108">
        <v>7815</v>
      </c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>
        <v>4713</v>
      </c>
      <c r="D74" s="108">
        <v>4713</v>
      </c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1956</v>
      </c>
      <c r="D75" s="103">
        <f>D76+D78</f>
        <v>1956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1956</v>
      </c>
      <c r="D76" s="108">
        <v>1956</v>
      </c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17382</v>
      </c>
      <c r="D80" s="103">
        <f>SUM(D81:D84)</f>
        <v>17382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>
        <v>1929</v>
      </c>
      <c r="D82" s="108">
        <v>1929</v>
      </c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>
        <v>15453</v>
      </c>
      <c r="D83" s="108">
        <v>15453</v>
      </c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61265</v>
      </c>
      <c r="D85" s="104">
        <f>SUM(D86:D90)+D94</f>
        <v>61265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>
        <v>1714</v>
      </c>
      <c r="D86" s="108">
        <v>1714</v>
      </c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40882</v>
      </c>
      <c r="D87" s="108">
        <v>40882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>
        <v>9891</v>
      </c>
      <c r="D88" s="108">
        <v>9891</v>
      </c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2574</v>
      </c>
      <c r="D89" s="108">
        <v>2574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5663</v>
      </c>
      <c r="D90" s="103">
        <f>SUM(D91:D93)</f>
        <v>5663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>
        <v>1319</v>
      </c>
      <c r="D91" s="108">
        <v>1319</v>
      </c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3921</v>
      </c>
      <c r="D92" s="108">
        <v>3921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423</v>
      </c>
      <c r="D93" s="108">
        <v>423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541</v>
      </c>
      <c r="D94" s="108">
        <v>541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141</v>
      </c>
      <c r="D95" s="108">
        <v>141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93272</v>
      </c>
      <c r="D96" s="104">
        <f>D85+D80+D75+D71+D95</f>
        <v>93272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148572</v>
      </c>
      <c r="D97" s="104">
        <f>D96+D68+D66</f>
        <v>93272</v>
      </c>
      <c r="E97" s="104">
        <f>E96+E68+E66</f>
        <v>55300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778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915</v>
      </c>
      <c r="B109" s="615"/>
      <c r="C109" s="615" t="s">
        <v>888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889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2" t="str">
        <f>'справка №1-БАЛАНС'!E3</f>
        <v>СИЕНИТ ХОЛДИНГ АД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115802861</v>
      </c>
    </row>
    <row r="5" spans="1:9" ht="15">
      <c r="A5" s="501" t="s">
        <v>5</v>
      </c>
      <c r="B5" s="623">
        <f>'справка №1-БАЛАНС'!E5</f>
        <v>40543</v>
      </c>
      <c r="C5" s="623"/>
      <c r="D5" s="623"/>
      <c r="E5" s="623"/>
      <c r="F5" s="623"/>
      <c r="G5" s="626" t="s">
        <v>4</v>
      </c>
      <c r="H5" s="627"/>
      <c r="I5" s="500">
        <f>'справка №1-БАЛАНС'!H4</f>
        <v>1511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912</v>
      </c>
      <c r="B30" s="625"/>
      <c r="C30" s="625"/>
      <c r="D30" s="459" t="s">
        <v>817</v>
      </c>
      <c r="E30" s="624" t="s">
        <v>890</v>
      </c>
      <c r="F30" s="624"/>
      <c r="G30" s="624"/>
      <c r="H30" s="420" t="s">
        <v>779</v>
      </c>
      <c r="I30" s="624" t="s">
        <v>891</v>
      </c>
      <c r="J30" s="624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12">
      <selection activeCell="C60" sqref="C60"/>
    </sheetView>
  </sheetViews>
  <sheetFormatPr defaultColWidth="10.75390625" defaultRowHeight="12.75"/>
  <cols>
    <col min="1" max="1" width="49.00390625" style="509" customWidth="1"/>
    <col min="2" max="2" width="6.375" style="519" bestFit="1" customWidth="1"/>
    <col min="3" max="3" width="12.25390625" style="509" bestFit="1" customWidth="1"/>
    <col min="4" max="4" width="17.625" style="509" bestFit="1" customWidth="1"/>
    <col min="5" max="5" width="23.125" style="509" bestFit="1" customWidth="1"/>
    <col min="6" max="6" width="18.375" style="509" bestFit="1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9" t="str">
        <f>'справка №1-БАЛАНС'!E3</f>
        <v>СИЕНИТ ХОЛДИНГ АД</v>
      </c>
      <c r="C5" s="629"/>
      <c r="D5" s="629"/>
      <c r="E5" s="570" t="s">
        <v>2</v>
      </c>
      <c r="F5" s="451">
        <f>'справка №1-БАЛАНС'!H3</f>
        <v>115802861</v>
      </c>
    </row>
    <row r="6" spans="1:13" ht="15" customHeight="1">
      <c r="A6" s="27" t="s">
        <v>820</v>
      </c>
      <c r="B6" s="630">
        <f>'справка №1-БАЛАНС'!E5</f>
        <v>40543</v>
      </c>
      <c r="C6" s="630"/>
      <c r="D6" s="510"/>
      <c r="E6" s="569" t="s">
        <v>4</v>
      </c>
      <c r="F6" s="511">
        <f>'справка №1-БАЛАНС'!H4</f>
        <v>1511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858</v>
      </c>
      <c r="B12" s="37"/>
      <c r="C12" s="441">
        <v>5</v>
      </c>
      <c r="D12" s="575">
        <v>1</v>
      </c>
      <c r="E12" s="441"/>
      <c r="F12" s="443">
        <f>C12-E12</f>
        <v>5</v>
      </c>
    </row>
    <row r="13" spans="1:6" ht="25.5">
      <c r="A13" s="36" t="s">
        <v>878</v>
      </c>
      <c r="B13" s="37"/>
      <c r="C13" s="441">
        <v>4.5</v>
      </c>
      <c r="D13" s="575">
        <v>0.9</v>
      </c>
      <c r="E13" s="441"/>
      <c r="F13" s="443">
        <f aca="true" t="shared" si="0" ref="F13:F36">C13-E13</f>
        <v>4.5</v>
      </c>
    </row>
    <row r="14" spans="1:6" ht="12.75">
      <c r="A14" s="36" t="s">
        <v>859</v>
      </c>
      <c r="B14" s="37"/>
      <c r="C14" s="441">
        <v>3.3</v>
      </c>
      <c r="D14" s="575">
        <v>0.66</v>
      </c>
      <c r="E14" s="441"/>
      <c r="F14" s="443">
        <f t="shared" si="0"/>
        <v>3.3</v>
      </c>
    </row>
    <row r="15" spans="1:6" ht="12.75">
      <c r="A15" s="36" t="s">
        <v>861</v>
      </c>
      <c r="B15" s="37"/>
      <c r="C15" s="441">
        <v>208</v>
      </c>
      <c r="D15" s="575">
        <v>0.52</v>
      </c>
      <c r="E15" s="441"/>
      <c r="F15" s="443">
        <f t="shared" si="0"/>
        <v>208</v>
      </c>
    </row>
    <row r="16" spans="1:6" ht="12.75">
      <c r="A16" s="36" t="s">
        <v>862</v>
      </c>
      <c r="B16" s="37"/>
      <c r="C16" s="441">
        <v>2.6</v>
      </c>
      <c r="D16" s="575">
        <v>0.52</v>
      </c>
      <c r="E16" s="441"/>
      <c r="F16" s="443">
        <f t="shared" si="0"/>
        <v>2.6</v>
      </c>
    </row>
    <row r="17" spans="1:6" ht="12.75">
      <c r="A17" s="36" t="s">
        <v>863</v>
      </c>
      <c r="B17" s="37"/>
      <c r="C17" s="441">
        <v>45</v>
      </c>
      <c r="D17" s="575">
        <v>0.9</v>
      </c>
      <c r="E17" s="441"/>
      <c r="F17" s="443">
        <f t="shared" si="0"/>
        <v>45</v>
      </c>
    </row>
    <row r="18" spans="1:6" ht="12.75">
      <c r="A18" s="36" t="s">
        <v>864</v>
      </c>
      <c r="B18" s="37"/>
      <c r="C18" s="441">
        <v>1332</v>
      </c>
      <c r="D18" s="575">
        <v>1</v>
      </c>
      <c r="E18" s="441"/>
      <c r="F18" s="443">
        <f t="shared" si="0"/>
        <v>1332</v>
      </c>
    </row>
    <row r="19" spans="1:6" ht="12.75">
      <c r="A19" s="36" t="s">
        <v>865</v>
      </c>
      <c r="B19" s="37"/>
      <c r="C19" s="441">
        <v>5</v>
      </c>
      <c r="D19" s="575">
        <v>1</v>
      </c>
      <c r="E19" s="441"/>
      <c r="F19" s="443">
        <f t="shared" si="0"/>
        <v>5</v>
      </c>
    </row>
    <row r="20" spans="1:6" ht="12.75">
      <c r="A20" s="36" t="s">
        <v>866</v>
      </c>
      <c r="B20" s="37"/>
      <c r="C20" s="441">
        <v>4</v>
      </c>
      <c r="D20" s="575">
        <v>0.8</v>
      </c>
      <c r="E20" s="441"/>
      <c r="F20" s="443">
        <f t="shared" si="0"/>
        <v>4</v>
      </c>
    </row>
    <row r="21" spans="1:6" ht="12.75">
      <c r="A21" s="36" t="s">
        <v>867</v>
      </c>
      <c r="B21" s="37"/>
      <c r="C21" s="441">
        <v>3.4</v>
      </c>
      <c r="D21" s="575">
        <v>0.68</v>
      </c>
      <c r="E21" s="441"/>
      <c r="F21" s="443">
        <f t="shared" si="0"/>
        <v>3.4</v>
      </c>
    </row>
    <row r="22" spans="1:6" ht="12.75">
      <c r="A22" s="36" t="s">
        <v>894</v>
      </c>
      <c r="B22" s="37"/>
      <c r="C22" s="441">
        <v>45</v>
      </c>
      <c r="D22" s="575">
        <v>0.9</v>
      </c>
      <c r="E22" s="441"/>
      <c r="F22" s="443">
        <f t="shared" si="0"/>
        <v>45</v>
      </c>
    </row>
    <row r="23" spans="1:6" ht="12.75">
      <c r="A23" s="36" t="s">
        <v>870</v>
      </c>
      <c r="B23" s="37"/>
      <c r="C23" s="441">
        <v>4.61</v>
      </c>
      <c r="D23" s="575">
        <v>0.922</v>
      </c>
      <c r="E23" s="441"/>
      <c r="F23" s="443">
        <f t="shared" si="0"/>
        <v>4.61</v>
      </c>
    </row>
    <row r="24" spans="1:6" ht="12.75">
      <c r="A24" s="36" t="s">
        <v>871</v>
      </c>
      <c r="B24" s="37"/>
      <c r="C24" s="441">
        <v>5</v>
      </c>
      <c r="D24" s="575">
        <v>1</v>
      </c>
      <c r="E24" s="441"/>
      <c r="F24" s="443">
        <f t="shared" si="0"/>
        <v>5</v>
      </c>
    </row>
    <row r="25" spans="1:6" ht="12.75">
      <c r="A25" s="36" t="s">
        <v>872</v>
      </c>
      <c r="B25" s="37"/>
      <c r="C25" s="441">
        <v>5</v>
      </c>
      <c r="D25" s="575">
        <v>1</v>
      </c>
      <c r="E25" s="441"/>
      <c r="F25" s="443">
        <f t="shared" si="0"/>
        <v>5</v>
      </c>
    </row>
    <row r="26" spans="1:6" ht="12.75">
      <c r="A26" s="36" t="s">
        <v>873</v>
      </c>
      <c r="B26" s="37"/>
      <c r="C26" s="441">
        <v>5</v>
      </c>
      <c r="D26" s="575">
        <v>1</v>
      </c>
      <c r="E26" s="441"/>
      <c r="F26" s="443">
        <f t="shared" si="0"/>
        <v>5</v>
      </c>
    </row>
    <row r="27" spans="1:6" ht="12.75">
      <c r="A27" s="36" t="s">
        <v>874</v>
      </c>
      <c r="B27" s="37"/>
      <c r="C27" s="441">
        <v>5</v>
      </c>
      <c r="D27" s="575">
        <v>1</v>
      </c>
      <c r="E27" s="441"/>
      <c r="F27" s="443">
        <f t="shared" si="0"/>
        <v>5</v>
      </c>
    </row>
    <row r="28" spans="1:6" ht="12.75">
      <c r="A28" s="36" t="s">
        <v>875</v>
      </c>
      <c r="B28" s="37"/>
      <c r="C28" s="441">
        <v>5</v>
      </c>
      <c r="D28" s="575">
        <v>1</v>
      </c>
      <c r="E28" s="441"/>
      <c r="F28" s="443">
        <f t="shared" si="0"/>
        <v>5</v>
      </c>
    </row>
    <row r="29" spans="1:6" ht="12.75">
      <c r="A29" s="36" t="s">
        <v>876</v>
      </c>
      <c r="B29" s="37"/>
      <c r="C29" s="441">
        <v>1302.8</v>
      </c>
      <c r="D29" s="575">
        <v>1</v>
      </c>
      <c r="E29" s="441"/>
      <c r="F29" s="443">
        <f t="shared" si="0"/>
        <v>1302.8</v>
      </c>
    </row>
    <row r="30" spans="1:6" ht="12" customHeight="1">
      <c r="A30" s="36" t="s">
        <v>877</v>
      </c>
      <c r="B30" s="37"/>
      <c r="C30" s="441">
        <v>17585.42192</v>
      </c>
      <c r="D30" s="575">
        <v>1</v>
      </c>
      <c r="E30" s="441"/>
      <c r="F30" s="443">
        <f t="shared" si="0"/>
        <v>17585.42192</v>
      </c>
    </row>
    <row r="31" spans="1:6" ht="12" customHeight="1">
      <c r="A31" s="36" t="s">
        <v>879</v>
      </c>
      <c r="B31" s="37"/>
      <c r="C31" s="441">
        <v>45</v>
      </c>
      <c r="D31" s="575">
        <v>0.9</v>
      </c>
      <c r="E31" s="441"/>
      <c r="F31" s="443">
        <f t="shared" si="0"/>
        <v>45</v>
      </c>
    </row>
    <row r="32" spans="1:6" ht="12" customHeight="1">
      <c r="A32" s="36" t="s">
        <v>880</v>
      </c>
      <c r="B32" s="37"/>
      <c r="C32" s="441">
        <v>45</v>
      </c>
      <c r="D32" s="575">
        <v>0.9</v>
      </c>
      <c r="E32" s="441"/>
      <c r="F32" s="443">
        <f t="shared" si="0"/>
        <v>45</v>
      </c>
    </row>
    <row r="33" spans="1:6" ht="12" customHeight="1">
      <c r="A33" s="36" t="s">
        <v>881</v>
      </c>
      <c r="B33" s="37"/>
      <c r="C33" s="441">
        <v>195.583</v>
      </c>
      <c r="D33" s="575">
        <v>1</v>
      </c>
      <c r="E33" s="441"/>
      <c r="F33" s="443">
        <f>C33-E33</f>
        <v>195.583</v>
      </c>
    </row>
    <row r="34" spans="1:6" ht="12" customHeight="1">
      <c r="A34" s="36" t="s">
        <v>897</v>
      </c>
      <c r="B34" s="37"/>
      <c r="C34" s="441">
        <v>5</v>
      </c>
      <c r="D34" s="575">
        <v>0.65</v>
      </c>
      <c r="E34" s="441"/>
      <c r="F34" s="443">
        <f>C34-E34</f>
        <v>5</v>
      </c>
    </row>
    <row r="35" spans="1:6" ht="12" customHeight="1">
      <c r="A35" s="36" t="s">
        <v>903</v>
      </c>
      <c r="B35" s="37"/>
      <c r="C35" s="441">
        <v>5</v>
      </c>
      <c r="D35" s="575">
        <v>1</v>
      </c>
      <c r="E35" s="441"/>
      <c r="F35" s="443">
        <f>C35-E35</f>
        <v>5</v>
      </c>
    </row>
    <row r="36" spans="1:6" ht="12" customHeight="1">
      <c r="A36" s="36" t="s">
        <v>902</v>
      </c>
      <c r="B36" s="37"/>
      <c r="C36" s="441">
        <v>3</v>
      </c>
      <c r="D36" s="575">
        <v>0.52</v>
      </c>
      <c r="E36" s="441"/>
      <c r="F36" s="443">
        <f t="shared" si="0"/>
        <v>3</v>
      </c>
    </row>
    <row r="37" spans="1:16" ht="11.25" customHeight="1">
      <c r="A37" s="38" t="s">
        <v>563</v>
      </c>
      <c r="B37" s="39" t="s">
        <v>830</v>
      </c>
      <c r="C37" s="429">
        <f>SUM(C12:C36)</f>
        <v>20874.21492</v>
      </c>
      <c r="D37" s="429"/>
      <c r="E37" s="429">
        <f>SUM(E12:E36)</f>
        <v>0</v>
      </c>
      <c r="F37" s="442">
        <f>SUM(F12:F36)</f>
        <v>20874.21492</v>
      </c>
      <c r="G37" s="516"/>
      <c r="H37" s="516"/>
      <c r="I37" s="516"/>
      <c r="J37" s="516"/>
      <c r="K37" s="516"/>
      <c r="L37" s="516"/>
      <c r="M37" s="516"/>
      <c r="N37" s="516"/>
      <c r="O37" s="516"/>
      <c r="P37" s="516"/>
    </row>
    <row r="38" spans="1:6" ht="16.5" customHeight="1">
      <c r="A38" s="36" t="s">
        <v>831</v>
      </c>
      <c r="B38" s="40"/>
      <c r="C38" s="429"/>
      <c r="D38" s="429"/>
      <c r="E38" s="429"/>
      <c r="F38" s="442"/>
    </row>
    <row r="39" spans="1:6" ht="12.75">
      <c r="A39" s="36" t="s">
        <v>860</v>
      </c>
      <c r="B39" s="40"/>
      <c r="C39" s="441">
        <v>25</v>
      </c>
      <c r="D39" s="575">
        <v>0.5</v>
      </c>
      <c r="E39" s="441"/>
      <c r="F39" s="443">
        <f>C39-E39</f>
        <v>25</v>
      </c>
    </row>
    <row r="40" spans="1:6" ht="12.75">
      <c r="A40" s="36" t="s">
        <v>868</v>
      </c>
      <c r="B40" s="40"/>
      <c r="C40" s="441">
        <v>2.5</v>
      </c>
      <c r="D40" s="575">
        <v>0.5</v>
      </c>
      <c r="E40" s="441"/>
      <c r="F40" s="443">
        <f aca="true" t="shared" si="1" ref="F40:F49">C40-E40</f>
        <v>2.5</v>
      </c>
    </row>
    <row r="41" spans="1:6" ht="12.75">
      <c r="A41" s="36" t="s">
        <v>869</v>
      </c>
      <c r="B41" s="40"/>
      <c r="C41" s="441">
        <v>500</v>
      </c>
      <c r="D41" s="575">
        <v>0.5</v>
      </c>
      <c r="E41" s="441"/>
      <c r="F41" s="443">
        <f t="shared" si="1"/>
        <v>500</v>
      </c>
    </row>
    <row r="42" spans="1:6" ht="12.75">
      <c r="A42" s="36" t="s">
        <v>904</v>
      </c>
      <c r="B42" s="37"/>
      <c r="C42" s="441">
        <v>2.5</v>
      </c>
      <c r="D42" s="575">
        <v>0.5</v>
      </c>
      <c r="E42" s="441"/>
      <c r="F42" s="443">
        <f t="shared" si="1"/>
        <v>2.5</v>
      </c>
    </row>
    <row r="43" spans="1:6" ht="12.75">
      <c r="A43" s="36" t="s">
        <v>905</v>
      </c>
      <c r="B43" s="37"/>
      <c r="C43" s="441">
        <v>2.5</v>
      </c>
      <c r="D43" s="575">
        <v>0.5</v>
      </c>
      <c r="E43" s="441"/>
      <c r="F43" s="443">
        <f t="shared" si="1"/>
        <v>2.5</v>
      </c>
    </row>
    <row r="44" spans="1:6" ht="12.75">
      <c r="A44" s="36" t="s">
        <v>906</v>
      </c>
      <c r="B44" s="37"/>
      <c r="C44" s="441">
        <v>2.5</v>
      </c>
      <c r="D44" s="575">
        <v>0.5</v>
      </c>
      <c r="E44" s="441"/>
      <c r="F44" s="443">
        <f t="shared" si="1"/>
        <v>2.5</v>
      </c>
    </row>
    <row r="45" spans="1:6" ht="12.75">
      <c r="A45" s="36" t="s">
        <v>907</v>
      </c>
      <c r="B45" s="37"/>
      <c r="C45" s="441">
        <v>2.5</v>
      </c>
      <c r="D45" s="575">
        <v>0.5</v>
      </c>
      <c r="E45" s="441"/>
      <c r="F45" s="443">
        <f t="shared" si="1"/>
        <v>2.5</v>
      </c>
    </row>
    <row r="46" spans="1:6" ht="12.75">
      <c r="A46" s="36" t="s">
        <v>908</v>
      </c>
      <c r="B46" s="37"/>
      <c r="C46" s="441">
        <v>2.5</v>
      </c>
      <c r="D46" s="575">
        <v>0.5</v>
      </c>
      <c r="E46" s="441"/>
      <c r="F46" s="443">
        <f t="shared" si="1"/>
        <v>2.5</v>
      </c>
    </row>
    <row r="47" spans="1:6" ht="12.75">
      <c r="A47" s="36" t="s">
        <v>909</v>
      </c>
      <c r="B47" s="37"/>
      <c r="C47" s="441">
        <v>2.5</v>
      </c>
      <c r="D47" s="575">
        <v>0.5</v>
      </c>
      <c r="E47" s="441"/>
      <c r="F47" s="443">
        <f>C47-E47</f>
        <v>2.5</v>
      </c>
    </row>
    <row r="48" spans="1:6" ht="12.75">
      <c r="A48" s="36" t="s">
        <v>910</v>
      </c>
      <c r="B48" s="37"/>
      <c r="C48" s="441">
        <v>25</v>
      </c>
      <c r="D48" s="575">
        <v>0.5</v>
      </c>
      <c r="E48" s="441"/>
      <c r="F48" s="443">
        <f>C48-E48</f>
        <v>25</v>
      </c>
    </row>
    <row r="49" spans="1:6" ht="12.75">
      <c r="A49" s="36" t="s">
        <v>911</v>
      </c>
      <c r="B49" s="37"/>
      <c r="C49" s="441">
        <v>3</v>
      </c>
      <c r="D49" s="575">
        <v>0.5</v>
      </c>
      <c r="E49" s="441"/>
      <c r="F49" s="443">
        <f t="shared" si="1"/>
        <v>3</v>
      </c>
    </row>
    <row r="50" spans="1:16" ht="15" customHeight="1">
      <c r="A50" s="38" t="s">
        <v>580</v>
      </c>
      <c r="B50" s="39" t="s">
        <v>832</v>
      </c>
      <c r="C50" s="429">
        <f>SUM(C39:C49)</f>
        <v>570.5</v>
      </c>
      <c r="D50" s="429"/>
      <c r="E50" s="429">
        <f>SUM(E39:E49)</f>
        <v>0</v>
      </c>
      <c r="F50" s="442">
        <f>SUM(F39:F49)</f>
        <v>570.5</v>
      </c>
      <c r="G50" s="516"/>
      <c r="H50" s="516"/>
      <c r="I50" s="516"/>
      <c r="J50" s="516"/>
      <c r="K50" s="516"/>
      <c r="L50" s="516"/>
      <c r="M50" s="516"/>
      <c r="N50" s="516"/>
      <c r="O50" s="516"/>
      <c r="P50" s="516"/>
    </row>
    <row r="51" spans="1:6" ht="12.75" customHeight="1">
      <c r="A51" s="36" t="s">
        <v>833</v>
      </c>
      <c r="B51" s="40"/>
      <c r="C51" s="429"/>
      <c r="D51" s="429"/>
      <c r="E51" s="429"/>
      <c r="F51" s="442"/>
    </row>
    <row r="52" spans="1:6" ht="12.75">
      <c r="A52" s="36" t="s">
        <v>882</v>
      </c>
      <c r="B52" s="40"/>
      <c r="C52" s="441">
        <v>78.232</v>
      </c>
      <c r="D52" s="575">
        <v>0.4</v>
      </c>
      <c r="E52" s="441"/>
      <c r="F52" s="443">
        <f aca="true" t="shared" si="2" ref="F52:F60">C52-E52</f>
        <v>78.232</v>
      </c>
    </row>
    <row r="53" spans="1:6" ht="12.75">
      <c r="A53" s="36" t="s">
        <v>883</v>
      </c>
      <c r="B53" s="40"/>
      <c r="C53" s="441">
        <v>1.65</v>
      </c>
      <c r="D53" s="575">
        <v>0.33</v>
      </c>
      <c r="E53" s="441"/>
      <c r="F53" s="443">
        <f t="shared" si="2"/>
        <v>1.65</v>
      </c>
    </row>
    <row r="54" spans="1:6" ht="12.75">
      <c r="A54" s="36" t="s">
        <v>884</v>
      </c>
      <c r="B54" s="40"/>
      <c r="C54" s="441">
        <v>3020</v>
      </c>
      <c r="D54" s="575">
        <v>0.35</v>
      </c>
      <c r="E54" s="441"/>
      <c r="F54" s="443">
        <f t="shared" si="2"/>
        <v>3020</v>
      </c>
    </row>
    <row r="55" spans="1:6" ht="12.75">
      <c r="A55" s="36" t="s">
        <v>885</v>
      </c>
      <c r="B55" s="40"/>
      <c r="C55" s="441">
        <v>9791.6</v>
      </c>
      <c r="D55" s="575">
        <v>0.25</v>
      </c>
      <c r="E55" s="441"/>
      <c r="F55" s="443">
        <f t="shared" si="2"/>
        <v>9791.6</v>
      </c>
    </row>
    <row r="56" spans="1:6" ht="12.75">
      <c r="A56" s="36" t="s">
        <v>886</v>
      </c>
      <c r="B56" s="37"/>
      <c r="C56" s="441">
        <v>15</v>
      </c>
      <c r="D56" s="575">
        <v>0.3</v>
      </c>
      <c r="E56" s="441"/>
      <c r="F56" s="443">
        <f t="shared" si="2"/>
        <v>15</v>
      </c>
    </row>
    <row r="57" spans="1:6" ht="12.75">
      <c r="A57" s="36" t="s">
        <v>898</v>
      </c>
      <c r="B57" s="37"/>
      <c r="C57" s="441">
        <v>2</v>
      </c>
      <c r="D57" s="575">
        <v>0.34</v>
      </c>
      <c r="E57" s="441"/>
      <c r="F57" s="443">
        <f t="shared" si="2"/>
        <v>2</v>
      </c>
    </row>
    <row r="58" spans="1:6" ht="12.75">
      <c r="A58" s="36" t="s">
        <v>899</v>
      </c>
      <c r="B58" s="37"/>
      <c r="C58" s="441">
        <v>2</v>
      </c>
      <c r="D58" s="575">
        <v>0.34</v>
      </c>
      <c r="E58" s="441"/>
      <c r="F58" s="443">
        <f t="shared" si="2"/>
        <v>2</v>
      </c>
    </row>
    <row r="59" spans="1:6" ht="12.75">
      <c r="A59" s="36" t="s">
        <v>900</v>
      </c>
      <c r="B59" s="37"/>
      <c r="C59" s="441">
        <v>2</v>
      </c>
      <c r="D59" s="575">
        <v>0.36</v>
      </c>
      <c r="E59" s="441"/>
      <c r="F59" s="443">
        <f t="shared" si="2"/>
        <v>2</v>
      </c>
    </row>
    <row r="60" spans="1:6" ht="12.75">
      <c r="A60" s="36" t="s">
        <v>901</v>
      </c>
      <c r="B60" s="37"/>
      <c r="C60" s="441">
        <v>0.75</v>
      </c>
      <c r="D60" s="575">
        <v>0.15</v>
      </c>
      <c r="E60" s="441"/>
      <c r="F60" s="443">
        <f t="shared" si="2"/>
        <v>0.75</v>
      </c>
    </row>
    <row r="61" spans="1:16" ht="12" customHeight="1">
      <c r="A61" s="38" t="s">
        <v>599</v>
      </c>
      <c r="B61" s="39" t="s">
        <v>834</v>
      </c>
      <c r="C61" s="429">
        <f>SUM(C52:C60)</f>
        <v>12913.232</v>
      </c>
      <c r="D61" s="429"/>
      <c r="E61" s="429">
        <f>SUM(E52:E60)</f>
        <v>0</v>
      </c>
      <c r="F61" s="442">
        <f>SUM(F52:F60)</f>
        <v>12913.232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896</v>
      </c>
      <c r="B63" s="40"/>
      <c r="C63" s="441">
        <v>0</v>
      </c>
      <c r="D63" s="575">
        <v>0</v>
      </c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575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575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575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575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575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575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575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575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575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575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575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575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575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575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C78+C61+C50+C37</f>
        <v>34357.94692</v>
      </c>
      <c r="D79" s="429"/>
      <c r="E79" s="429">
        <f>E78+E61+E50+E37</f>
        <v>0</v>
      </c>
      <c r="F79" s="442">
        <f>F78+F61+F50+F37</f>
        <v>34357.94692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912</v>
      </c>
      <c r="B151" s="453"/>
      <c r="C151" s="631" t="s">
        <v>888</v>
      </c>
      <c r="D151" s="631"/>
      <c r="E151" s="631"/>
      <c r="F151" s="631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1" t="s">
        <v>889</v>
      </c>
      <c r="D153" s="631"/>
      <c r="E153" s="631"/>
      <c r="F153" s="631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:F77 C82:F96 C99:F113 C116:F130 C133:F147 C52:F60 C39:F49 C12:F3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.</cp:lastModifiedBy>
  <cp:lastPrinted>2011-02-25T11:52:23Z</cp:lastPrinted>
  <dcterms:created xsi:type="dcterms:W3CDTF">2000-06-29T12:02:40Z</dcterms:created>
  <dcterms:modified xsi:type="dcterms:W3CDTF">2011-02-25T13:05:48Z</dcterms:modified>
  <cp:category/>
  <cp:version/>
  <cp:contentType/>
  <cp:contentStatus/>
</cp:coreProperties>
</file>