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<sst xmlns="http://schemas.openxmlformats.org/spreadsheetml/2006/main" count="1043" uniqueCount="869">
  <si>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</si>
  <si>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</si>
  <si>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</si>
  <si>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</si>
  <si>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</si>
  <si>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</si>
  <si>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</si>
  <si>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</si>
  <si>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</si>
  <si>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</si>
  <si>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</si>
  <si>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</si>
  <si>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</si>
  <si>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</si>
  <si>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</si>
  <si>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</si>
  <si>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</si>
  <si>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</si>
  <si>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</si>
  <si>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</si>
  <si>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</si>
  <si>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</si>
  <si>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</si>
  <si>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</si>
  <si>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</si>
  <si>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</si>
  <si>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</si>
  <si>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</si>
  <si>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</si>
  <si>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</si>
  <si>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</si>
  <si>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</si>
  <si>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</si>
  <si>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</si>
  <si>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</si>
  <si>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</si>
  <si>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</si>
  <si>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</si>
  <si>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</si>
  <si>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</si>
  <si>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</si>
  <si>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</si>
  <si>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</si>
  <si>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</si>
  <si>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</si>
  <si>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</si>
  <si>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</si>
  <si>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</si>
  <si>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</si>
  <si>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</si>
  <si>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</si>
  <si>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</si>
  <si>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</si>
  <si>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</si>
  <si>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</si>
  <si>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</si>
  <si>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</si>
  <si>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</si>
  <si>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</si>
  <si>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</si>
  <si>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</si>
  <si>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</si>
  <si>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</si>
  <si>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</si>
  <si>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</si>
  <si>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</si>
  <si>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</si>
  <si>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</si>
  <si>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</si>
  <si>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</si>
  <si>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</si>
  <si>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</si>
  <si>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</si>
  <si>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</si>
  <si>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</si>
  <si>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</si>
  <si>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</si>
  <si>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</si>
  <si>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</si>
  <si>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</si>
  <si>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</si>
  <si>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</si>
  <si>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</si>
  <si>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</si>
  <si>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</si>
  <si>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</si>
  <si>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</si>
  <si>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</si>
  <si>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</si>
  <si>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</si>
  <si>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</si>
  <si>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</si>
  <si>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</si>
  <si>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</si>
  <si>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</si>
  <si>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</si>
  <si>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</si>
  <si>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</si>
  <si>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</si>
  <si>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</si>
  <si>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</si>
  <si>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</si>
  <si>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</si>
  <si>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</si>
  <si>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</si>
  <si>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</si>
  <si>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</si>
  <si>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</si>
  <si>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</si>
  <si>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</si>
  <si>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</si>
  <si>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</si>
  <si>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</si>
  <si>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</si>
  <si>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</si>
  <si>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</si>
  <si>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</si>
  <si>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</si>
  <si>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</si>
  <si>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</si>
  <si>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</si>
  <si>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</si>
  <si>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</si>
  <si>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</si>
  <si>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</si>
  <si>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</si>
  <si>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</si>
  <si>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</si>
  <si>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</si>
  <si>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</si>
  <si>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</si>
  <si>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</si>
  <si>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</si>
  <si>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</si>
  <si>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</si>
  <si>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</si>
  <si>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</si>
  <si>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</si>
  <si>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</si>
  <si>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</si>
  <si>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</si>
  <si>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</si>
  <si>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</si>
  <si>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</si>
  <si>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</si>
  <si>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</si>
  <si>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</si>
  <si>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</si>
  <si>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</si>
  <si>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</si>
  <si>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</si>
  <si>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</si>
  <si>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</si>
  <si>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</si>
  <si>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</si>
  <si>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</si>
  <si>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</si>
  <si>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</si>
  <si>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</si>
  <si>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</si>
  <si>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</si>
  <si>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</si>
  <si>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</si>
  <si>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</si>
  <si>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</si>
  <si>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</si>
  <si>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</si>
  <si>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</si>
  <si>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</si>
  <si>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</si>
  <si>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</si>
  <si>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</si>
  <si>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</si>
  <si>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</si>
  <si>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</si>
  <si>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</si>
  <si>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</si>
  <si>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</si>
  <si>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</si>
  <si>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</si>
  <si>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</si>
  <si>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</si>
  <si>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</si>
  <si>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</si>
  <si>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</si>
  <si>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</si>
  <si>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</si>
  <si>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</si>
  <si>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</si>
  <si>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</si>
  <si>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</si>
  <si>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</si>
  <si>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</si>
  <si>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</si>
  <si>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</si>
  <si>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</si>
  <si>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</si>
  <si>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</si>
  <si>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</si>
  <si>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</si>
  <si>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</si>
  <si>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</si>
  <si>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</si>
  <si>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</si>
  <si>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</si>
  <si>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</si>
  <si>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</si>
  <si>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</si>
  <si>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</si>
  <si>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</si>
  <si>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</si>
  <si>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</si>
  <si>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</si>
  <si>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</si>
  <si>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</si>
  <si>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</si>
  <si>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</si>
  <si>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</si>
  <si>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</si>
  <si>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</si>
  <si>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</si>
  <si>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</si>
  <si>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</si>
  <si>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</si>
  <si>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</si>
  <si>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</si>
  <si>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</si>
  <si>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</si>
  <si>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</si>
  <si>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</si>
  <si>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</si>
  <si>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</si>
  <si>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</si>
  <si>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</si>
  <si>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</si>
  <si>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</si>
  <si>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</si>
  <si>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</si>
  <si>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</si>
  <si>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</si>
  <si>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</si>
  <si>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</si>
  <si>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</si>
  <si>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</si>
  <si>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</si>
  <si>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</si>
  <si>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</si>
  <si>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</si>
  <si>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</si>
  <si>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</si>
  <si>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</si>
  <si>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</si>
  <si>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</si>
  <si>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</si>
  <si>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</si>
  <si>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</si>
  <si>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</si>
  <si>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</si>
  <si>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</si>
  <si>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</si>
  <si>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</si>
  <si>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</si>
  <si>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</si>
  <si>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</si>
  <si>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</si>
  <si>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</si>
  <si>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</si>
  <si>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</si>
  <si>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</si>
  <si>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</si>
  <si>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</si>
  <si>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</si>
  <si>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</si>
  <si>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</si>
  <si>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</si>
  <si>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</si>
  <si>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</si>
  <si>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</si>
  <si>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</si>
  <si>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</si>
  <si>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</si>
  <si>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</si>
  <si>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</si>
  <si>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</si>
  <si>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</si>
  <si>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</si>
  <si>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</si>
  <si>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</si>
  <si>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</si>
  <si>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</si>
  <si>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</si>
  <si>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</si>
  <si>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</si>
  <si>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</si>
  <si>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</si>
  <si>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</si>
  <si>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</si>
  <si>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</si>
  <si>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</si>
  <si>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</si>
  <si>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</si>
  <si>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</si>
  <si>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</si>
  <si>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</si>
  <si>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</si>
  <si>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</si>
  <si>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</si>
  <si>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</si>
  <si>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</si>
  <si>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</si>
  <si>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</si>
  <si>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</si>
  <si>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</si>
  <si>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</si>
  <si>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</si>
  <si>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</si>
  <si>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</si>
  <si>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</si>
  <si>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</si>
  <si>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</si>
  <si>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</si>
  <si>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</si>
  <si>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</si>
  <si>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</si>
  <si>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</si>
  <si>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</si>
  <si>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</si>
  <si>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</si>
  <si>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</si>
  <si>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</si>
  <si>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</si>
  <si>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</si>
  <si>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</si>
  <si>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</si>
  <si>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</si>
  <si>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</si>
  <si>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</si>
  <si>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</si>
  <si>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</si>
  <si>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</si>
  <si>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</si>
  <si>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</si>
  <si>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</si>
  <si>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</si>
  <si>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</si>
  <si>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</si>
  <si>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</si>
  <si>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</si>
  <si>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</si>
  <si>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</si>
  <si>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</si>
  <si>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</si>
  <si>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</si>
  <si>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</si>
  <si>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</si>
  <si>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</si>
  <si>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</si>
  <si>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</si>
  <si>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</si>
  <si>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</si>
  <si>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</si>
  <si>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</si>
  <si>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</si>
  <si>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</si>
  <si>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</si>
  <si>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</si>
  <si>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</si>
  <si>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</si>
  <si>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</si>
  <si>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</si>
  <si>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</si>
  <si>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</si>
  <si>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</si>
  <si>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</si>
  <si>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</si>
  <si>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</si>
  <si>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</si>
  <si>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</si>
  <si>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</si>
  <si>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</si>
  <si>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</si>
  <si>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</si>
  <si>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</si>
  <si>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</si>
  <si>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</si>
  <si>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</si>
  <si>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</si>
  <si>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</si>
  <si>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</si>
  <si>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</si>
  <si>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</si>
  <si>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</si>
  <si>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</si>
  <si>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</si>
  <si>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</si>
  <si>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</si>
  <si>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</si>
  <si>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</si>
  <si>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</si>
  <si>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</si>
  <si>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</si>
  <si>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</si>
  <si>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</si>
  <si>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</si>
  <si>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</si>
  <si>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</si>
  <si>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</si>
  <si>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</si>
  <si>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</si>
  <si>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</si>
  <si>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</si>
  <si>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</si>
  <si>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</si>
  <si>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</si>
  <si>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</si>
  <si>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</si>
  <si>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</si>
  <si>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</si>
  <si>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</si>
  <si>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</si>
  <si>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</si>
  <si>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</si>
  <si>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</si>
  <si>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</si>
  <si>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</si>
  <si>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</si>
  <si>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</si>
  <si>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</si>
  <si>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</si>
  <si>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</si>
  <si>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</si>
  <si>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</si>
  <si>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</si>
  <si>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</si>
  <si>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</si>
  <si>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</si>
  <si>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</si>
  <si>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</si>
  <si>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</si>
  <si>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</si>
  <si>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</si>
  <si>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</si>
  <si>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</si>
  <si>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</si>
  <si>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</si>
  <si>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</si>
  <si>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</si>
  <si>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</si>
  <si>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</si>
  <si>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</si>
  <si>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</si>
  <si>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</si>
  <si>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</si>
  <si>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</si>
  <si>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</si>
  <si>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</si>
  <si>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</si>
  <si>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</si>
  <si>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</si>
  <si>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</si>
  <si>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</si>
  <si>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</si>
  <si>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</si>
  <si>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</si>
  <si>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</si>
  <si>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</si>
  <si>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</si>
  <si>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</si>
  <si>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</si>
  <si>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</si>
  <si>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</si>
  <si>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</si>
  <si>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</si>
  <si>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</si>
  <si>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</si>
  <si>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</si>
  <si>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</si>
  <si>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</si>
  <si>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</si>
  <si>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</si>
  <si>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</si>
  <si>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</si>
  <si>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</si>
  <si>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</si>
  <si>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</si>
  <si>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</si>
  <si>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</si>
  <si>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</si>
  <si>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</si>
  <si>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</si>
  <si>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</si>
  <si>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</si>
  <si>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</si>
  <si>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</si>
  <si>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</si>
  <si>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</si>
  <si>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</si>
  <si>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</si>
  <si>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</si>
  <si>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</si>
  <si>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</si>
  <si>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</si>
  <si>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</si>
  <si>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</si>
  <si>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</si>
  <si>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</si>
  <si>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</si>
  <si>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</si>
  <si>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</si>
  <si>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</si>
  <si>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</si>
  <si>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</si>
  <si>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</si>
  <si>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</si>
  <si>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</si>
  <si>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</si>
  <si>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</si>
  <si>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</si>
  <si>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</si>
  <si>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</si>
  <si>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</si>
  <si>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</si>
  <si>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</si>
  <si>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</si>
  <si>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</si>
  <si>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</si>
  <si>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</si>
  <si>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</si>
  <si>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</si>
  <si>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</si>
  <si>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</si>
  <si>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</si>
  <si>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</si>
  <si>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</si>
  <si>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</si>
  <si>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</si>
  <si>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</si>
  <si>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</si>
  <si>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</si>
  <si>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</si>
  <si>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</si>
  <si>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</si>
  <si>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</si>
  <si>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</si>
  <si>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</si>
  <si>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</si>
  <si>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</si>
  <si>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</si>
  <si>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</si>
  <si>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</si>
  <si>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</si>
  <si>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</si>
  <si>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</si>
  <si>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</si>
  <si>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</si>
  <si>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</si>
  <si>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</si>
  <si>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</si>
  <si>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</si>
  <si>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</si>
  <si>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</si>
  <si>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</si>
  <si>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</si>
  <si>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</si>
  <si>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</si>
  <si>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</si>
  <si>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</si>
  <si>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</si>
  <si>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</si>
  <si>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</si>
  <si>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</si>
  <si>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</si>
  <si>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</si>
  <si>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</si>
  <si>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</si>
  <si>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</si>
  <si>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</si>
  <si>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</si>
  <si>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</si>
  <si>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</si>
  <si>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</si>
  <si>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</si>
  <si>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</si>
  <si>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</si>
  <si>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</si>
  <si>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</si>
  <si>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</si>
  <si>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</si>
  <si>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</si>
  <si>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</si>
  <si>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</si>
  <si>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</si>
  <si>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</si>
  <si>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</si>
  <si>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</si>
  <si>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</si>
  <si>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</si>
  <si>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</si>
  <si>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</si>
  <si>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</si>
  <si>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</si>
  <si>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</si>
  <si>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</si>
  <si>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</si>
  <si>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</si>
  <si>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</si>
  <si>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</si>
  <si>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</si>
  <si>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</si>
  <si>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</si>
  <si>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</si>
  <si>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</si>
  <si>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</si>
  <si>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</si>
  <si>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</si>
  <si>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</si>
  <si>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</si>
  <si>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</si>
  <si>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</si>
  <si>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</si>
  <si>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</si>
  <si>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</si>
  <si>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</si>
  <si>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</si>
  <si>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</si>
  <si>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</si>
  <si>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</si>
  <si>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</si>
  <si>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</si>
  <si>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</si>
  <si>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</si>
  <si>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</si>
  <si>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</si>
  <si>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</si>
  <si>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</si>
  <si>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</si>
  <si>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</si>
  <si>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</si>
  <si>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</si>
  <si>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</si>
  <si>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</si>
  <si>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</si>
  <si>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</si>
  <si>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</si>
  <si>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</si>
  <si>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</si>
  <si>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</si>
  <si>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</si>
  <si>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</si>
  <si>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</si>
  <si>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</si>
  <si>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</si>
  <si>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</si>
  <si>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</si>
  <si>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</si>
  <si>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</si>
  <si>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</si>
  <si>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</si>
  <si>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</si>
  <si>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</si>
  <si>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</si>
  <si>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</si>
  <si>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</si>
  <si>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</si>
  <si>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</si>
  <si>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</si>
  <si>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</si>
  <si>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</si>
  <si>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</si>
  <si>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</si>
  <si>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</si>
  <si>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</si>
  <si>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</si>
  <si>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</si>
  <si>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</si>
  <si>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</si>
  <si>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</si>
  <si>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</si>
  <si>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</si>
  <si>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</si>
  <si>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</si>
  <si>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</si>
  <si>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</si>
  <si>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</si>
  <si>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</si>
  <si>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</si>
  <si>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</si>
  <si>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</si>
  <si>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</si>
  <si>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</si>
  <si>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</si>
  <si>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</si>
  <si>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</si>
  <si>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</si>
  <si>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</si>
  <si>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</si>
  <si>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</si>
  <si>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</si>
  <si>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</si>
  <si>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</si>
  <si>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</si>
  <si>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</si>
  <si>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</si>
  <si>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</si>
  <si>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</si>
  <si>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</si>
  <si>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</si>
  <si>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</si>
  <si>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</si>
  <si>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</si>
  <si>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</si>
  <si>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</si>
  <si>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</si>
  <si>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</si>
  <si>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</si>
  <si>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</si>
  <si>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</si>
  <si>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</si>
  <si>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</si>
  <si>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</si>
  <si>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</si>
  <si>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</si>
  <si>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</si>
  <si>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</si>
  <si>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</si>
  <si>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</si>
  <si>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</si>
  <si>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</si>
  <si>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</si>
  <si>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</si>
  <si>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</si>
  <si>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</si>
  <si>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</si>
  <si>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</si>
  <si>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</si>
  <si>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</si>
  <si>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</si>
  <si>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</si>
  <si>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</si>
  <si>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</si>
  <si>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</si>
  <si>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</si>
  <si>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</si>
  <si>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</si>
  <si>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</si>
  <si>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</si>
  <si>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</si>
  <si>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</si>
  <si>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</si>
  <si>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</si>
  <si>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</si>
  <si>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</si>
  <si>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</si>
  <si>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</si>
  <si>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</si>
  <si>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</si>
  <si>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</si>
  <si>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</si>
  <si>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</si>
  <si>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</si>
  <si>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</si>
  <si>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</si>
  <si>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</si>
  <si>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</si>
  <si>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</si>
  <si>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</si>
  <si>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</si>
  <si>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</si>
  <si>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</si>
  <si>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</si>
  <si>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</si>
  <si>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</si>
  <si>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</si>
  <si>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</si>
  <si>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</si>
  <si>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</si>
  <si>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</si>
  <si>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</si>
  <si>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</si>
  <si>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</si>
  <si>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</si>
  <si>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</si>
  <si>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</si>
  <si>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</si>
  <si>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</si>
  <si>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</si>
  <si>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</si>
  <si>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</si>
  <si>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</si>
  <si>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</si>
  <si>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</si>
  <si>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</si>
  <si>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</si>
  <si>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</si>
  <si>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</si>
  <si>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</si>
  <si>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</si>
  <si>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</si>
  <si>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</si>
  <si>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</si>
  <si>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</si>
  <si>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</si>
  <si>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</si>
  <si>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</si>
  <si>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</si>
  <si>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</si>
  <si>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</si>
  <si>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</si>
  <si>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</si>
  <si>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</si>
  <si>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</si>
  <si>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</si>
  <si>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</si>
  <si>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</si>
  <si>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</si>
  <si>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</si>
  <si>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</si>
  <si>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</si>
  <si>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</si>
  <si>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</si>
  <si>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</si>
  <si>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</si>
  <si>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</si>
  <si>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</si>
  <si>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</si>
  <si>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</si>
  <si>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</si>
  <si>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</si>
  <si>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</si>
  <si>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</si>
  <si>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</si>
  <si>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</si>
  <si>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</si>
  <si>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</si>
  <si>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</si>
  <si>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</si>
  <si>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</si>
  <si>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</si>
  <si>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</si>
  <si>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</si>
  <si>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</si>
  <si>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</si>
  <si>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</si>
  <si>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</si>
  <si>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</si>
  <si>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</si>
  <si>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</si>
  <si>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</si>
  <si>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</si>
  <si>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</si>
  <si>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</si>
  <si>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</si>
  <si>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</si>
  <si>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</si>
  <si>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</si>
  <si>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</si>
  <si>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</si>
  <si>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</si>
  <si>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</si>
  <si>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</si>
  <si>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</si>
  <si>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</si>
  <si>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</si>
  <si>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</si>
  <si>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 xml:space="preserve">Дата на съставяне:         06.10.2009 г.                           </t>
  </si>
  <si>
    <t>06.10.2009 г.</t>
  </si>
  <si>
    <t>01.01.2009-30.09.2009</t>
  </si>
  <si>
    <t>Дата на съставяне:06.10.2009г.</t>
  </si>
  <si>
    <t xml:space="preserve">Дата  на съставяне: 06.10.2009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</si>
</sst>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1">
      <selection activeCell="A119" sqref="A11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20669</v>
      </c>
      <c r="D11" s="151">
        <v>17620</v>
      </c>
      <c r="E11" s="237" t="s">
        <v>21</v>
      </c>
      <c r="F11" s="242" t="s">
        <v>22</v>
      </c>
      <c r="G11" s="152">
        <v>11934</v>
      </c>
      <c r="H11" s="152">
        <v>11934</v>
      </c>
    </row>
    <row r="12" spans="1:8" ht="15">
      <c r="A12" s="235" t="s">
        <v>23</v>
      </c>
      <c r="B12" s="241" t="s">
        <v>24</v>
      </c>
      <c r="C12" s="151">
        <v>19639</v>
      </c>
      <c r="D12" s="151">
        <v>15661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11736</v>
      </c>
      <c r="D13" s="151">
        <v>8590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363</v>
      </c>
      <c r="D14" s="151">
        <v>437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9218</v>
      </c>
      <c r="D15" s="151">
        <v>11501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694</v>
      </c>
      <c r="D16" s="151">
        <v>704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7246</v>
      </c>
      <c r="D17" s="151">
        <v>7824</v>
      </c>
      <c r="E17" s="243" t="s">
        <v>45</v>
      </c>
      <c r="F17" s="245" t="s">
        <v>46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2150</v>
      </c>
      <c r="D18" s="151">
        <v>2399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71715</v>
      </c>
      <c r="D19" s="155">
        <f>SUM(D11:D18)</f>
        <v>64736</v>
      </c>
      <c r="E19" s="237" t="s">
        <v>52</v>
      </c>
      <c r="F19" s="242" t="s">
        <v>53</v>
      </c>
      <c r="G19" s="152">
        <v>32756</v>
      </c>
      <c r="H19" s="152">
        <v>32590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742</v>
      </c>
      <c r="D20" s="151">
        <v>742</v>
      </c>
      <c r="E20" s="237" t="s">
        <v>56</v>
      </c>
      <c r="F20" s="242" t="s">
        <v>57</v>
      </c>
      <c r="G20" s="158">
        <v>14089</v>
      </c>
      <c r="H20" s="158">
        <v>14573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24196</v>
      </c>
      <c r="H21" s="156">
        <f>SUM(H22:H24)</f>
        <v>12137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21038</v>
      </c>
      <c r="H22" s="152">
        <v>9708</v>
      </c>
    </row>
    <row r="23" spans="1:13" ht="15">
      <c r="A23" s="235" t="s">
        <v>65</v>
      </c>
      <c r="B23" s="241" t="s">
        <v>66</v>
      </c>
      <c r="C23" s="151">
        <v>1875</v>
      </c>
      <c r="D23" s="151">
        <v>1921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149</v>
      </c>
      <c r="D24" s="151">
        <v>183</v>
      </c>
      <c r="E24" s="237" t="s">
        <v>71</v>
      </c>
      <c r="F24" s="242" t="s">
        <v>72</v>
      </c>
      <c r="G24" s="152">
        <v>3158</v>
      </c>
      <c r="H24" s="152">
        <v>2429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71041</v>
      </c>
      <c r="H25" s="154">
        <f>H19+H20+H21</f>
        <v>59300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11</v>
      </c>
      <c r="D26" s="151">
        <v>11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2035</v>
      </c>
      <c r="D27" s="155">
        <f>SUM(D23:D26)</f>
        <v>2115</v>
      </c>
      <c r="E27" s="253" t="s">
        <v>82</v>
      </c>
      <c r="F27" s="242" t="s">
        <v>83</v>
      </c>
      <c r="G27" s="154">
        <f>SUM(G28:G30)</f>
        <v>1830</v>
      </c>
      <c r="H27" s="154">
        <f>SUM(H28:H30)</f>
        <v>-55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2348</v>
      </c>
      <c r="H28" s="152">
        <v>98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-518</v>
      </c>
      <c r="H29" s="316">
        <v>-153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/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-2154</v>
      </c>
      <c r="D31" s="317">
        <v>-2320</v>
      </c>
      <c r="E31" s="253" t="s">
        <v>95</v>
      </c>
      <c r="F31" s="242" t="s">
        <v>96</v>
      </c>
      <c r="G31" s="152">
        <v>11261</v>
      </c>
      <c r="H31" s="152">
        <v>14044</v>
      </c>
      <c r="M31" s="157"/>
    </row>
    <row r="32" spans="1:15" ht="15">
      <c r="A32" s="235" t="s">
        <v>97</v>
      </c>
      <c r="B32" s="250" t="s">
        <v>98</v>
      </c>
      <c r="C32" s="155">
        <f>C30+C31</f>
        <v>-2154</v>
      </c>
      <c r="D32" s="155">
        <f>D30+D31</f>
        <v>-2320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13091</v>
      </c>
      <c r="H33" s="154">
        <f>H27+H31+H32</f>
        <v>13989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608</v>
      </c>
      <c r="D34" s="155">
        <f>SUM(D35:D38)</f>
        <v>608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96066</v>
      </c>
      <c r="H36" s="154">
        <f>H25+H17+H33</f>
        <v>85223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592</v>
      </c>
      <c r="D37" s="151">
        <v>592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15643</v>
      </c>
      <c r="D39" s="159">
        <f>D40+D41+D43</f>
        <v>11228</v>
      </c>
      <c r="E39" s="445" t="s">
        <v>117</v>
      </c>
      <c r="F39" s="261" t="s">
        <v>118</v>
      </c>
      <c r="G39" s="158">
        <v>3240</v>
      </c>
      <c r="H39" s="158">
        <v>3445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>
        <v>15643</v>
      </c>
      <c r="D43" s="151">
        <v>11228</v>
      </c>
      <c r="E43" s="243" t="s">
        <v>129</v>
      </c>
      <c r="F43" s="242" t="s">
        <v>130</v>
      </c>
      <c r="G43" s="152">
        <v>452</v>
      </c>
      <c r="H43" s="152">
        <v>452</v>
      </c>
      <c r="M43" s="157"/>
    </row>
    <row r="44" spans="1:8" ht="15">
      <c r="A44" s="235" t="s">
        <v>131</v>
      </c>
      <c r="B44" s="264" t="s">
        <v>132</v>
      </c>
      <c r="C44" s="151"/>
      <c r="D44" s="151">
        <v>0</v>
      </c>
      <c r="E44" s="268" t="s">
        <v>133</v>
      </c>
      <c r="F44" s="242" t="s">
        <v>134</v>
      </c>
      <c r="G44" s="152">
        <v>20960</v>
      </c>
      <c r="H44" s="152">
        <v>17544</v>
      </c>
    </row>
    <row r="45" spans="1:15" ht="15">
      <c r="A45" s="235" t="s">
        <v>135</v>
      </c>
      <c r="B45" s="249" t="s">
        <v>136</v>
      </c>
      <c r="C45" s="155">
        <f>C34+C39+C44</f>
        <v>16251</v>
      </c>
      <c r="D45" s="155">
        <f>D34+D39+D44</f>
        <v>11836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17378</v>
      </c>
      <c r="H47" s="152">
        <v>17394</v>
      </c>
      <c r="M47" s="157"/>
    </row>
    <row r="48" spans="1:8" ht="15">
      <c r="A48" s="235" t="s">
        <v>146</v>
      </c>
      <c r="B48" s="244" t="s">
        <v>147</v>
      </c>
      <c r="C48" s="151">
        <v>2409</v>
      </c>
      <c r="D48" s="151">
        <v>587</v>
      </c>
      <c r="E48" s="237" t="s">
        <v>148</v>
      </c>
      <c r="F48" s="242" t="s">
        <v>149</v>
      </c>
      <c r="G48" s="152">
        <v>4154</v>
      </c>
      <c r="H48" s="152">
        <v>5925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42944</v>
      </c>
      <c r="H49" s="154">
        <f>SUM(H43:H48)</f>
        <v>41315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2963</v>
      </c>
      <c r="D50" s="151">
        <v>3233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5372</v>
      </c>
      <c r="D51" s="155">
        <f>SUM(D47:D50)</f>
        <v>3820</v>
      </c>
      <c r="E51" s="251" t="s">
        <v>156</v>
      </c>
      <c r="F51" s="245" t="s">
        <v>157</v>
      </c>
      <c r="G51" s="152"/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1139</v>
      </c>
      <c r="H52" s="152">
        <v>0</v>
      </c>
    </row>
    <row r="53" spans="1:8" ht="15">
      <c r="A53" s="235" t="s">
        <v>161</v>
      </c>
      <c r="B53" s="249" t="s">
        <v>162</v>
      </c>
      <c r="C53" s="151">
        <v>5</v>
      </c>
      <c r="D53" s="151">
        <v>0</v>
      </c>
      <c r="E53" s="237" t="s">
        <v>163</v>
      </c>
      <c r="F53" s="245" t="s">
        <v>164</v>
      </c>
      <c r="G53" s="152">
        <v>27</v>
      </c>
      <c r="H53" s="152">
        <v>27</v>
      </c>
    </row>
    <row r="54" spans="1:8" ht="15">
      <c r="A54" s="235" t="s">
        <v>165</v>
      </c>
      <c r="B54" s="249" t="s">
        <v>166</v>
      </c>
      <c r="C54" s="151">
        <v>10</v>
      </c>
      <c r="D54" s="151">
        <v>34</v>
      </c>
      <c r="E54" s="237" t="s">
        <v>167</v>
      </c>
      <c r="F54" s="245" t="s">
        <v>168</v>
      </c>
      <c r="G54" s="152">
        <v>27</v>
      </c>
      <c r="H54" s="152">
        <v>27</v>
      </c>
    </row>
    <row r="55" spans="1:18" ht="25.5">
      <c r="A55" s="269" t="s">
        <v>169</v>
      </c>
      <c r="B55" s="270" t="s">
        <v>170</v>
      </c>
      <c r="C55" s="155">
        <f>C19+C20+C21+C27+C32+C45+C51+C53+C54</f>
        <v>93976</v>
      </c>
      <c r="D55" s="155">
        <f>D19+D20+D21+D27+D32+D45+D51+D53+D54</f>
        <v>80963</v>
      </c>
      <c r="E55" s="237" t="s">
        <v>171</v>
      </c>
      <c r="F55" s="261" t="s">
        <v>172</v>
      </c>
      <c r="G55" s="154">
        <f>G49+G51+G52+G53+G54</f>
        <v>44137</v>
      </c>
      <c r="H55" s="154">
        <f>H49+H51+H52+H53+H54</f>
        <v>41369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20591</v>
      </c>
      <c r="D58" s="151">
        <v>20321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1220</v>
      </c>
      <c r="D59" s="151">
        <v>344</v>
      </c>
      <c r="E59" s="251" t="s">
        <v>180</v>
      </c>
      <c r="F59" s="242" t="s">
        <v>181</v>
      </c>
      <c r="G59" s="152">
        <v>32766</v>
      </c>
      <c r="H59" s="152">
        <v>28655</v>
      </c>
      <c r="M59" s="157"/>
    </row>
    <row r="60" spans="1:8" ht="15">
      <c r="A60" s="235" t="s">
        <v>182</v>
      </c>
      <c r="B60" s="241" t="s">
        <v>183</v>
      </c>
      <c r="C60" s="151">
        <v>14</v>
      </c>
      <c r="D60" s="151">
        <v>10</v>
      </c>
      <c r="E60" s="237" t="s">
        <v>184</v>
      </c>
      <c r="F60" s="242" t="s">
        <v>185</v>
      </c>
      <c r="G60" s="152">
        <v>2148</v>
      </c>
      <c r="H60" s="152">
        <v>4454</v>
      </c>
    </row>
    <row r="61" spans="1:18" ht="15">
      <c r="A61" s="235" t="s">
        <v>186</v>
      </c>
      <c r="B61" s="244" t="s">
        <v>187</v>
      </c>
      <c r="C61" s="151">
        <v>26217</v>
      </c>
      <c r="D61" s="151">
        <v>23500</v>
      </c>
      <c r="E61" s="243" t="s">
        <v>188</v>
      </c>
      <c r="F61" s="272" t="s">
        <v>189</v>
      </c>
      <c r="G61" s="154">
        <f>SUM(G62:G68)</f>
        <v>37515</v>
      </c>
      <c r="H61" s="154">
        <f>SUM(H62:H68)</f>
        <v>24759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605</v>
      </c>
      <c r="D63" s="151">
        <v>1317</v>
      </c>
      <c r="E63" s="237" t="s">
        <v>196</v>
      </c>
      <c r="F63" s="242" t="s">
        <v>197</v>
      </c>
      <c r="G63" s="152">
        <v>77</v>
      </c>
      <c r="H63" s="152">
        <v>65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48647</v>
      </c>
      <c r="D64" s="155">
        <f>SUM(D58:D63)</f>
        <v>45492</v>
      </c>
      <c r="E64" s="237" t="s">
        <v>199</v>
      </c>
      <c r="F64" s="242" t="s">
        <v>200</v>
      </c>
      <c r="G64" s="152">
        <v>17393</v>
      </c>
      <c r="H64" s="152">
        <v>5315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12538</v>
      </c>
      <c r="H65" s="152">
        <v>12062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3168</v>
      </c>
      <c r="H66" s="152">
        <v>2505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1196</v>
      </c>
      <c r="H67" s="152">
        <v>387</v>
      </c>
    </row>
    <row r="68" spans="1:8" ht="15">
      <c r="A68" s="235" t="s">
        <v>210</v>
      </c>
      <c r="B68" s="241" t="s">
        <v>211</v>
      </c>
      <c r="C68" s="151">
        <v>29935</v>
      </c>
      <c r="D68" s="151">
        <v>24399</v>
      </c>
      <c r="E68" s="237" t="s">
        <v>212</v>
      </c>
      <c r="F68" s="242" t="s">
        <v>213</v>
      </c>
      <c r="G68" s="152">
        <v>3143</v>
      </c>
      <c r="H68" s="152">
        <v>4425</v>
      </c>
    </row>
    <row r="69" spans="1:8" ht="15">
      <c r="A69" s="235" t="s">
        <v>214</v>
      </c>
      <c r="B69" s="241" t="s">
        <v>215</v>
      </c>
      <c r="C69" s="151">
        <v>6877</v>
      </c>
      <c r="D69" s="151">
        <v>4316</v>
      </c>
      <c r="E69" s="251" t="s">
        <v>77</v>
      </c>
      <c r="F69" s="242" t="s">
        <v>216</v>
      </c>
      <c r="G69" s="152">
        <v>2483</v>
      </c>
      <c r="H69" s="152">
        <v>3180</v>
      </c>
    </row>
    <row r="70" spans="1:8" ht="15">
      <c r="A70" s="235" t="s">
        <v>217</v>
      </c>
      <c r="B70" s="241" t="s">
        <v>218</v>
      </c>
      <c r="C70" s="151">
        <v>8880</v>
      </c>
      <c r="D70" s="151">
        <v>3811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290</v>
      </c>
      <c r="D71" s="151">
        <v>320</v>
      </c>
      <c r="E71" s="253" t="s">
        <v>45</v>
      </c>
      <c r="F71" s="273" t="s">
        <v>223</v>
      </c>
      <c r="G71" s="161">
        <f>G59+G60+G61+G69+G70</f>
        <v>74912</v>
      </c>
      <c r="H71" s="161">
        <f>H59+H60+H61+H69+H70</f>
        <v>61048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457</v>
      </c>
      <c r="D72" s="151">
        <v>1416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24</v>
      </c>
      <c r="D73" s="151">
        <v>1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11262</v>
      </c>
      <c r="D74" s="151">
        <v>6169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57725</v>
      </c>
      <c r="D75" s="155">
        <f>SUM(D67:D74)</f>
        <v>40432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6</v>
      </c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49</v>
      </c>
      <c r="D78" s="155">
        <f>SUM(D79:D81)</f>
        <v>1103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49</v>
      </c>
      <c r="D79" s="151">
        <v>1103</v>
      </c>
      <c r="E79" s="251" t="s">
        <v>241</v>
      </c>
      <c r="F79" s="261" t="s">
        <v>242</v>
      </c>
      <c r="G79" s="162">
        <f>G71+G74+G75+G76</f>
        <v>74918</v>
      </c>
      <c r="H79" s="162">
        <f>H71+H74+H75+H76</f>
        <v>61048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>
        <v>522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49</v>
      </c>
      <c r="D84" s="155">
        <f>D83+D82+D78</f>
        <v>1625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1795</v>
      </c>
      <c r="D87" s="151">
        <v>4384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16093</v>
      </c>
      <c r="D88" s="151">
        <v>15481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20</v>
      </c>
      <c r="D89" s="151">
        <v>2654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17908</v>
      </c>
      <c r="D91" s="155">
        <f>SUM(D87:D90)</f>
        <v>22519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56</v>
      </c>
      <c r="D92" s="151">
        <v>54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124385</v>
      </c>
      <c r="D93" s="155">
        <f>D64+D75+D84+D91+D92</f>
        <v>110122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218361</v>
      </c>
      <c r="D94" s="164">
        <f>D93+D55</f>
        <v>191085</v>
      </c>
      <c r="E94" s="449" t="s">
        <v>269</v>
      </c>
      <c r="F94" s="289" t="s">
        <v>270</v>
      </c>
      <c r="G94" s="165">
        <f>G36+G39+G55+G79</f>
        <v>218361</v>
      </c>
      <c r="H94" s="165">
        <f>H36+H39+H55+H79</f>
        <v>191085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7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9" sqref="G9:H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01.01.2009-30.09.2009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18220</v>
      </c>
      <c r="D9" s="46">
        <v>19743</v>
      </c>
      <c r="E9" s="298" t="s">
        <v>284</v>
      </c>
      <c r="F9" s="549" t="s">
        <v>285</v>
      </c>
      <c r="G9" s="550">
        <v>88229</v>
      </c>
      <c r="H9" s="550">
        <v>64935</v>
      </c>
    </row>
    <row r="10" spans="1:8" ht="12">
      <c r="A10" s="298" t="s">
        <v>286</v>
      </c>
      <c r="B10" s="299" t="s">
        <v>287</v>
      </c>
      <c r="C10" s="46">
        <v>37114</v>
      </c>
      <c r="D10" s="46">
        <v>26067</v>
      </c>
      <c r="E10" s="298" t="s">
        <v>288</v>
      </c>
      <c r="F10" s="549" t="s">
        <v>289</v>
      </c>
      <c r="G10" s="550">
        <v>46454</v>
      </c>
      <c r="H10" s="550">
        <v>16759</v>
      </c>
    </row>
    <row r="11" spans="1:8" ht="12">
      <c r="A11" s="298" t="s">
        <v>290</v>
      </c>
      <c r="B11" s="299" t="s">
        <v>291</v>
      </c>
      <c r="C11" s="46">
        <v>3376</v>
      </c>
      <c r="D11" s="46">
        <v>2215</v>
      </c>
      <c r="E11" s="300" t="s">
        <v>292</v>
      </c>
      <c r="F11" s="549" t="s">
        <v>293</v>
      </c>
      <c r="G11" s="550">
        <v>1829</v>
      </c>
      <c r="H11" s="550">
        <v>911</v>
      </c>
    </row>
    <row r="12" spans="1:8" ht="12">
      <c r="A12" s="298" t="s">
        <v>294</v>
      </c>
      <c r="B12" s="299" t="s">
        <v>295</v>
      </c>
      <c r="C12" s="46">
        <v>22534</v>
      </c>
      <c r="D12" s="46">
        <v>9613</v>
      </c>
      <c r="E12" s="300" t="s">
        <v>77</v>
      </c>
      <c r="F12" s="549" t="s">
        <v>296</v>
      </c>
      <c r="G12" s="550">
        <v>4215</v>
      </c>
      <c r="H12" s="550">
        <v>2211</v>
      </c>
    </row>
    <row r="13" spans="1:18" ht="12">
      <c r="A13" s="298" t="s">
        <v>297</v>
      </c>
      <c r="B13" s="299" t="s">
        <v>298</v>
      </c>
      <c r="C13" s="46">
        <v>2640</v>
      </c>
      <c r="D13" s="46">
        <v>2074</v>
      </c>
      <c r="E13" s="301" t="s">
        <v>50</v>
      </c>
      <c r="F13" s="551" t="s">
        <v>299</v>
      </c>
      <c r="G13" s="548">
        <f>SUM(G9:G12)</f>
        <v>140727</v>
      </c>
      <c r="H13" s="548">
        <f>SUM(H9:H12)</f>
        <v>84816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44515</v>
      </c>
      <c r="D14" s="46">
        <v>18006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-4697</v>
      </c>
      <c r="D15" s="47">
        <v>-6249</v>
      </c>
      <c r="E15" s="296" t="s">
        <v>304</v>
      </c>
      <c r="F15" s="554" t="s">
        <v>305</v>
      </c>
      <c r="G15" s="550">
        <v>926</v>
      </c>
      <c r="H15" s="550">
        <v>89</v>
      </c>
    </row>
    <row r="16" spans="1:8" ht="12">
      <c r="A16" s="298" t="s">
        <v>306</v>
      </c>
      <c r="B16" s="299" t="s">
        <v>307</v>
      </c>
      <c r="C16" s="47">
        <v>3112</v>
      </c>
      <c r="D16" s="47">
        <v>167</v>
      </c>
      <c r="E16" s="298" t="s">
        <v>308</v>
      </c>
      <c r="F16" s="552" t="s">
        <v>309</v>
      </c>
      <c r="G16" s="555">
        <v>761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126814</v>
      </c>
      <c r="D19" s="49">
        <f>SUM(D9:D15)+D16</f>
        <v>71636</v>
      </c>
      <c r="E19" s="304" t="s">
        <v>316</v>
      </c>
      <c r="F19" s="552" t="s">
        <v>317</v>
      </c>
      <c r="G19" s="550">
        <v>2818</v>
      </c>
      <c r="H19" s="550">
        <v>2787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62</v>
      </c>
      <c r="H20" s="550">
        <v>1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1831</v>
      </c>
      <c r="H21" s="550">
        <v>325</v>
      </c>
    </row>
    <row r="22" spans="1:8" ht="24">
      <c r="A22" s="304" t="s">
        <v>323</v>
      </c>
      <c r="B22" s="305" t="s">
        <v>324</v>
      </c>
      <c r="C22" s="46">
        <v>3898</v>
      </c>
      <c r="D22" s="46">
        <v>3140</v>
      </c>
      <c r="E22" s="304" t="s">
        <v>325</v>
      </c>
      <c r="F22" s="552" t="s">
        <v>326</v>
      </c>
      <c r="G22" s="550">
        <v>51</v>
      </c>
      <c r="H22" s="550">
        <v>456</v>
      </c>
    </row>
    <row r="23" spans="1:8" ht="24">
      <c r="A23" s="298" t="s">
        <v>327</v>
      </c>
      <c r="B23" s="305" t="s">
        <v>328</v>
      </c>
      <c r="C23" s="46">
        <v>1</v>
      </c>
      <c r="D23" s="46">
        <v>1</v>
      </c>
      <c r="E23" s="298" t="s">
        <v>329</v>
      </c>
      <c r="F23" s="552" t="s">
        <v>330</v>
      </c>
      <c r="G23" s="550">
        <v>14</v>
      </c>
      <c r="H23" s="550">
        <v>420</v>
      </c>
    </row>
    <row r="24" spans="1:18" ht="12">
      <c r="A24" s="298" t="s">
        <v>331</v>
      </c>
      <c r="B24" s="305" t="s">
        <v>332</v>
      </c>
      <c r="C24" s="46">
        <v>68</v>
      </c>
      <c r="D24" s="46">
        <v>139</v>
      </c>
      <c r="E24" s="301" t="s">
        <v>102</v>
      </c>
      <c r="F24" s="554" t="s">
        <v>333</v>
      </c>
      <c r="G24" s="548">
        <f>SUM(G19:G23)</f>
        <v>4776</v>
      </c>
      <c r="H24" s="548">
        <f>SUM(H19:H23)</f>
        <v>3989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2172</v>
      </c>
      <c r="D25" s="46">
        <v>2729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6139</v>
      </c>
      <c r="D26" s="49">
        <f>SUM(D22:D25)</f>
        <v>6009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132953</v>
      </c>
      <c r="D28" s="50">
        <f>D26+D19</f>
        <v>77645</v>
      </c>
      <c r="E28" s="127" t="s">
        <v>338</v>
      </c>
      <c r="F28" s="554" t="s">
        <v>339</v>
      </c>
      <c r="G28" s="548">
        <f>G13+G15+G24</f>
        <v>146429</v>
      </c>
      <c r="H28" s="548">
        <f>H13+H15+H24</f>
        <v>88894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13476</v>
      </c>
      <c r="D30" s="50">
        <f>IF((H28-D28)&gt;0,H28-D28,0)</f>
        <v>11249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>
        <v>7</v>
      </c>
      <c r="D32" s="46"/>
      <c r="E32" s="296" t="s">
        <v>348</v>
      </c>
      <c r="F32" s="552" t="s">
        <v>349</v>
      </c>
      <c r="G32" s="550"/>
      <c r="H32" s="550">
        <v>23</v>
      </c>
    </row>
    <row r="33" spans="1:18" ht="12">
      <c r="A33" s="128" t="s">
        <v>350</v>
      </c>
      <c r="B33" s="306" t="s">
        <v>351</v>
      </c>
      <c r="C33" s="49">
        <f>C28+C31+C32</f>
        <v>132960</v>
      </c>
      <c r="D33" s="49">
        <f>D28+D31+D32</f>
        <v>77645</v>
      </c>
      <c r="E33" s="127" t="s">
        <v>352</v>
      </c>
      <c r="F33" s="554" t="s">
        <v>353</v>
      </c>
      <c r="G33" s="53">
        <f>G32+G31+G28</f>
        <v>146429</v>
      </c>
      <c r="H33" s="53">
        <f>H32+H31+H28</f>
        <v>88917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13469</v>
      </c>
      <c r="D34" s="50">
        <f>IF((H33-D33)&gt;0,H33-D33,0)</f>
        <v>11272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1347</v>
      </c>
      <c r="D35" s="49">
        <f>D36+D37+D38</f>
        <v>1127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1347</v>
      </c>
      <c r="D36" s="46">
        <v>1127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12122</v>
      </c>
      <c r="D39" s="460">
        <f>+IF((H33-D33-D35)&gt;0,H33-D33-D35,0)</f>
        <v>10145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861</v>
      </c>
      <c r="D40" s="51">
        <v>829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11261</v>
      </c>
      <c r="D41" s="52">
        <f>IF(H39=0,IF(D39-D40&gt;0,D39-D40+H40,0),IF(H39-H40&lt;0,H40-H39+D39,0))</f>
        <v>9316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146429</v>
      </c>
      <c r="D42" s="53">
        <f>D33+D35+D39</f>
        <v>88917</v>
      </c>
      <c r="E42" s="128" t="s">
        <v>379</v>
      </c>
      <c r="F42" s="129" t="s">
        <v>380</v>
      </c>
      <c r="G42" s="53">
        <f>G39+G33</f>
        <v>146429</v>
      </c>
      <c r="H42" s="53">
        <f>H39+H33</f>
        <v>88917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 t="s">
        <v>865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10" sqref="C10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01.01.2009-30.09.2009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145206</v>
      </c>
      <c r="D10" s="54">
        <v>104486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-102353</v>
      </c>
      <c r="D11" s="54">
        <v>-91766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-22316</v>
      </c>
      <c r="D13" s="54">
        <v>-10752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-9746</v>
      </c>
      <c r="D14" s="54">
        <v>-1646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-1737</v>
      </c>
      <c r="D15" s="54">
        <v>-975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-205</v>
      </c>
      <c r="D16" s="54">
        <v>245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-614</v>
      </c>
      <c r="D17" s="54">
        <v>-170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-33</v>
      </c>
      <c r="D18" s="54">
        <v>388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30</v>
      </c>
      <c r="D19" s="54">
        <v>-1379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8232</v>
      </c>
      <c r="D20" s="55">
        <f>SUM(D10:D19)</f>
        <v>-1569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-13418</v>
      </c>
      <c r="D22" s="54">
        <v>-23558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0</v>
      </c>
      <c r="D23" s="54">
        <v>63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10732</v>
      </c>
      <c r="D24" s="54">
        <v>-11653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-11076</v>
      </c>
      <c r="D25" s="54">
        <v>-6873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11</v>
      </c>
      <c r="D26" s="54">
        <v>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-5420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190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1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-23</v>
      </c>
      <c r="D30" s="54">
        <v>-6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2411</v>
      </c>
      <c r="D31" s="54">
        <v>1004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-11363</v>
      </c>
      <c r="D32" s="55">
        <f>SUM(D22:D31)</f>
        <v>-46250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>
        <v>2300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22532</v>
      </c>
      <c r="D36" s="54">
        <v>53562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-18313</v>
      </c>
      <c r="D37" s="54">
        <v>-22292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-3502</v>
      </c>
      <c r="D38" s="54">
        <v>-988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-1322</v>
      </c>
      <c r="D39" s="54">
        <v>-1699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-1165</v>
      </c>
      <c r="D40" s="54">
        <v>-321</v>
      </c>
      <c r="E40" s="130"/>
      <c r="F40" s="130"/>
    </row>
    <row r="41" spans="1:8" ht="12">
      <c r="A41" s="332" t="s">
        <v>445</v>
      </c>
      <c r="B41" s="333" t="s">
        <v>446</v>
      </c>
      <c r="C41" s="54">
        <v>290</v>
      </c>
      <c r="D41" s="54">
        <v>-1466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-1480</v>
      </c>
      <c r="D42" s="55">
        <f>SUM(D34:D41)</f>
        <v>29096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-4611</v>
      </c>
      <c r="D43" s="55">
        <f>D42+D32+D20</f>
        <v>-18723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22519</v>
      </c>
      <c r="D44" s="132">
        <v>33106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17908</v>
      </c>
      <c r="D45" s="55">
        <f>D44+D43</f>
        <v>14383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17888</v>
      </c>
      <c r="D46" s="56">
        <v>13863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20</v>
      </c>
      <c r="D47" s="56">
        <v>520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11" sqref="C11:M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01.01.2009-30.09.2009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11934</v>
      </c>
      <c r="D11" s="58">
        <f>'справка №1-БАЛАНС'!H19</f>
        <v>32590</v>
      </c>
      <c r="E11" s="58">
        <f>'справка №1-БАЛАНС'!H20</f>
        <v>14573</v>
      </c>
      <c r="F11" s="58">
        <f>'справка №1-БАЛАНС'!H22</f>
        <v>9708</v>
      </c>
      <c r="G11" s="58">
        <f>'справка №1-БАЛАНС'!H23</f>
        <v>0</v>
      </c>
      <c r="H11" s="576">
        <f>'справка №1-БАЛАНС'!H24</f>
        <v>2429</v>
      </c>
      <c r="I11" s="58">
        <f>'справка №1-БАЛАНС'!H28+'справка №1-БАЛАНС'!H31</f>
        <v>14142</v>
      </c>
      <c r="J11" s="58">
        <f>'справка №1-БАЛАНС'!H29+'справка №1-БАЛАНС'!H32</f>
        <v>-153</v>
      </c>
      <c r="K11" s="60"/>
      <c r="L11" s="344">
        <f>SUM(C11:K11)</f>
        <v>85223</v>
      </c>
      <c r="M11" s="58">
        <f>'справка №1-БАЛАНС'!H39</f>
        <v>3445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11934</v>
      </c>
      <c r="D15" s="61">
        <f aca="true" t="shared" si="2" ref="D15:M15">D11+D12</f>
        <v>32590</v>
      </c>
      <c r="E15" s="61">
        <f t="shared" si="2"/>
        <v>14573</v>
      </c>
      <c r="F15" s="61">
        <f t="shared" si="2"/>
        <v>9708</v>
      </c>
      <c r="G15" s="61">
        <f t="shared" si="2"/>
        <v>0</v>
      </c>
      <c r="H15" s="61">
        <f t="shared" si="2"/>
        <v>2429</v>
      </c>
      <c r="I15" s="61">
        <f t="shared" si="2"/>
        <v>14142</v>
      </c>
      <c r="J15" s="61">
        <f t="shared" si="2"/>
        <v>-153</v>
      </c>
      <c r="K15" s="61">
        <f t="shared" si="2"/>
        <v>0</v>
      </c>
      <c r="L15" s="344">
        <f t="shared" si="1"/>
        <v>85223</v>
      </c>
      <c r="M15" s="61">
        <f t="shared" si="2"/>
        <v>3445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11261</v>
      </c>
      <c r="J16" s="345">
        <f>+'справка №1-БАЛАНС'!G32</f>
        <v>0</v>
      </c>
      <c r="K16" s="60"/>
      <c r="L16" s="344">
        <f t="shared" si="1"/>
        <v>11261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10093</v>
      </c>
      <c r="G17" s="62">
        <f t="shared" si="3"/>
        <v>0</v>
      </c>
      <c r="H17" s="62">
        <f t="shared" si="3"/>
        <v>0</v>
      </c>
      <c r="I17" s="62">
        <f t="shared" si="3"/>
        <v>-10093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10093</v>
      </c>
      <c r="G19" s="60"/>
      <c r="H19" s="60"/>
      <c r="I19" s="60">
        <v>-10093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>
        <v>166</v>
      </c>
      <c r="E28" s="60">
        <v>-484</v>
      </c>
      <c r="F28" s="60">
        <v>1237</v>
      </c>
      <c r="G28" s="60"/>
      <c r="H28" s="60">
        <v>729</v>
      </c>
      <c r="I28" s="60">
        <v>-1701</v>
      </c>
      <c r="J28" s="60">
        <v>-365</v>
      </c>
      <c r="K28" s="60"/>
      <c r="L28" s="344">
        <f t="shared" si="1"/>
        <v>-418</v>
      </c>
      <c r="M28" s="60">
        <v>-205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11934</v>
      </c>
      <c r="D29" s="59">
        <f aca="true" t="shared" si="6" ref="D29:M29">D17+D20+D21+D24+D28+D27+D15+D16</f>
        <v>32756</v>
      </c>
      <c r="E29" s="59">
        <f t="shared" si="6"/>
        <v>14089</v>
      </c>
      <c r="F29" s="59">
        <f t="shared" si="6"/>
        <v>21038</v>
      </c>
      <c r="G29" s="59">
        <f t="shared" si="6"/>
        <v>0</v>
      </c>
      <c r="H29" s="59">
        <f t="shared" si="6"/>
        <v>3158</v>
      </c>
      <c r="I29" s="59">
        <f t="shared" si="6"/>
        <v>13609</v>
      </c>
      <c r="J29" s="59">
        <f t="shared" si="6"/>
        <v>-518</v>
      </c>
      <c r="K29" s="59">
        <f t="shared" si="6"/>
        <v>0</v>
      </c>
      <c r="L29" s="344">
        <f t="shared" si="1"/>
        <v>96066</v>
      </c>
      <c r="M29" s="59">
        <f t="shared" si="6"/>
        <v>3240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11934</v>
      </c>
      <c r="D32" s="59">
        <f t="shared" si="7"/>
        <v>32756</v>
      </c>
      <c r="E32" s="59">
        <f t="shared" si="7"/>
        <v>14089</v>
      </c>
      <c r="F32" s="59">
        <f t="shared" si="7"/>
        <v>21038</v>
      </c>
      <c r="G32" s="59">
        <f t="shared" si="7"/>
        <v>0</v>
      </c>
      <c r="H32" s="59">
        <f t="shared" si="7"/>
        <v>3158</v>
      </c>
      <c r="I32" s="59">
        <f t="shared" si="7"/>
        <v>13609</v>
      </c>
      <c r="J32" s="59">
        <f t="shared" si="7"/>
        <v>-518</v>
      </c>
      <c r="K32" s="59">
        <f t="shared" si="7"/>
        <v>0</v>
      </c>
      <c r="L32" s="344">
        <f t="shared" si="1"/>
        <v>96066</v>
      </c>
      <c r="M32" s="59">
        <f>M29+M30+M31</f>
        <v>3240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ИКОНОМИЧЕСКА ГРУПА "ЕНЕМОНА"АД, КОЗЛОДУЙ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01.01.2009-30.09.2009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01.01.2009-30.09.2009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01.01.2009-30.09.2009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70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01.01.2009-30.09.2009</v>
      </c>
      <c r="C6" s="631"/>
      <c r="D6" s="510"/>
      <c r="E6" s="569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Teodоra Petrova</cp:lastModifiedBy>
  <cp:lastPrinted>2009-08-06T07:04:40Z</cp:lastPrinted>
  <dcterms:created xsi:type="dcterms:W3CDTF">2000-06-29T12:02:40Z</dcterms:created>
  <dcterms:modified xsi:type="dcterms:W3CDTF">2009-10-13T12:41:20Z</dcterms:modified>
  <cp:category/>
  <cp:version/>
  <cp:contentType/>
  <cp:contentStatus/>
</cp:coreProperties>
</file>