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<sst xmlns="http://schemas.openxmlformats.org/spreadsheetml/2006/main" count="1058" uniqueCount="875">
  <si>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</si>
  <si>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</si>
  <si>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</si>
  <si>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</si>
  <si>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</si>
  <si>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</si>
  <si>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</si>
  <si>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</si>
  <si>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</si>
  <si>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</si>
  <si>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</si>
  <si>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</si>
  <si>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</si>
  <si>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</si>
  <si>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</si>
  <si>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</si>
  <si>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</si>
  <si>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</si>
  <si>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</si>
  <si>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</si>
  <si>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</si>
  <si>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</si>
  <si>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</si>
  <si>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</si>
  <si>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</si>
  <si>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</si>
  <si>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</si>
  <si>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</si>
  <si>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</si>
  <si>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</si>
  <si>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</si>
  <si>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</si>
  <si>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</si>
  <si>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</si>
  <si>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</si>
  <si>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</si>
  <si>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</si>
  <si>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</si>
  <si>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</si>
  <si>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</si>
  <si>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</si>
  <si>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</si>
  <si>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</si>
  <si>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</si>
  <si>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</si>
  <si>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</si>
  <si>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</si>
  <si>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</si>
  <si>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</si>
  <si>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</si>
  <si>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</si>
  <si>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</si>
  <si>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</si>
  <si>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</si>
  <si>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</si>
  <si>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</si>
  <si>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</si>
  <si>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</si>
  <si>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</si>
  <si>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</si>
  <si>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</si>
  <si>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</si>
  <si>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</si>
  <si>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</si>
  <si>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</si>
  <si>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</si>
  <si>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</si>
  <si>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</si>
  <si>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</si>
  <si>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</si>
  <si>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</si>
  <si>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</si>
  <si>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</si>
  <si>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</si>
  <si>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</si>
  <si>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</si>
  <si>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</si>
  <si>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</si>
  <si>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</si>
  <si>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</si>
  <si>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</si>
  <si>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</si>
  <si>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</si>
  <si>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</si>
  <si>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</si>
  <si>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</si>
  <si>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</si>
  <si>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</si>
  <si>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</si>
  <si>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</si>
  <si>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</si>
  <si>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</si>
  <si>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</si>
  <si>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</si>
  <si>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</si>
  <si>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</si>
  <si>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</si>
  <si>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</si>
  <si>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</si>
  <si>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</si>
  <si>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</si>
  <si>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</si>
  <si>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</si>
  <si>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</si>
  <si>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</si>
  <si>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</si>
  <si>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</si>
  <si>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</si>
  <si>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</si>
  <si>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</si>
  <si>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</si>
  <si>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</si>
  <si>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</si>
  <si>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</si>
  <si>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</si>
  <si>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</si>
  <si>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</si>
  <si>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</si>
  <si>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</si>
  <si>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</si>
  <si>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</si>
  <si>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</si>
  <si>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</si>
  <si>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</si>
  <si>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</si>
  <si>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</si>
  <si>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</si>
  <si>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</si>
  <si>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</si>
  <si>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</si>
  <si>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</si>
  <si>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</si>
  <si>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</si>
  <si>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</si>
  <si>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</si>
  <si>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</si>
  <si>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</si>
  <si>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</si>
  <si>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</si>
  <si>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</si>
  <si>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</si>
  <si>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</si>
  <si>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</si>
  <si>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</si>
  <si>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</si>
  <si>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</si>
  <si>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</si>
  <si>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</si>
  <si>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</si>
  <si>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</si>
  <si>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</si>
  <si>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</si>
  <si>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</si>
  <si>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</si>
  <si>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</si>
  <si>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</si>
  <si>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</si>
  <si>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</si>
  <si>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</si>
  <si>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</si>
  <si>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</si>
  <si>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</si>
  <si>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</si>
  <si>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</si>
  <si>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</si>
  <si>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</si>
  <si>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</si>
  <si>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</si>
  <si>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</si>
  <si>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</si>
  <si>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</si>
  <si>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</si>
  <si>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</si>
  <si>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</si>
  <si>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</si>
  <si>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</si>
  <si>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</si>
  <si>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</si>
  <si>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</si>
  <si>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</si>
  <si>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</si>
  <si>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</si>
  <si>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</si>
  <si>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</si>
  <si>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</si>
  <si>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</si>
  <si>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</si>
  <si>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</si>
  <si>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</si>
  <si>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</si>
  <si>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</si>
  <si>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</si>
  <si>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</si>
  <si>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</si>
  <si>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</si>
  <si>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</si>
  <si>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</si>
  <si>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</si>
  <si>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</si>
  <si>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</si>
  <si>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</si>
  <si>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</si>
  <si>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</si>
  <si>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</si>
  <si>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</si>
  <si>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</si>
  <si>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</si>
  <si>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</si>
  <si>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</si>
  <si>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</si>
  <si>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</si>
  <si>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</si>
  <si>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</si>
  <si>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</si>
  <si>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</si>
  <si>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</si>
  <si>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</si>
  <si>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</si>
  <si>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</si>
  <si>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</si>
  <si>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</si>
  <si>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</si>
  <si>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</si>
  <si>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</si>
  <si>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</si>
  <si>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</si>
  <si>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</si>
  <si>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</si>
  <si>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</si>
  <si>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</si>
  <si>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</si>
  <si>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</si>
  <si>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</si>
  <si>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</si>
  <si>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</si>
  <si>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</si>
  <si>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</si>
  <si>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</si>
  <si>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</si>
  <si>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</si>
  <si>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</si>
  <si>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</si>
  <si>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</si>
  <si>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</si>
  <si>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</si>
  <si>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</si>
  <si>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</si>
  <si>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</si>
  <si>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</si>
  <si>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</si>
  <si>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</si>
  <si>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</si>
  <si>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</si>
  <si>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</si>
  <si>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</si>
  <si>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</si>
  <si>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</si>
  <si>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</si>
  <si>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</si>
  <si>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</si>
  <si>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</si>
  <si>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</si>
  <si>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</si>
  <si>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</si>
  <si>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</si>
  <si>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</si>
  <si>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</si>
  <si>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</si>
  <si>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</si>
  <si>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</si>
  <si>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</si>
  <si>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</si>
  <si>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</si>
  <si>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</si>
  <si>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</si>
  <si>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</si>
  <si>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</si>
  <si>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</si>
  <si>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</si>
  <si>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</si>
  <si>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</si>
  <si>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</si>
  <si>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</si>
  <si>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</si>
  <si>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</si>
  <si>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</si>
  <si>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</si>
  <si>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</si>
  <si>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</si>
  <si>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</si>
  <si>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</si>
  <si>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</si>
  <si>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</si>
  <si>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</si>
  <si>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</si>
  <si>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</si>
  <si>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</si>
  <si>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</si>
  <si>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</si>
  <si>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</si>
  <si>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</si>
  <si>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</si>
  <si>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</si>
  <si>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</si>
  <si>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</si>
  <si>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</si>
  <si>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</si>
  <si>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</si>
  <si>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</si>
  <si>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</si>
  <si>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</si>
  <si>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</si>
  <si>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</si>
  <si>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</si>
  <si>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</si>
  <si>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</si>
  <si>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</si>
  <si>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</si>
  <si>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</si>
  <si>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</si>
  <si>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</si>
  <si>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</si>
  <si>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</si>
  <si>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</si>
  <si>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</si>
  <si>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</si>
  <si>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</si>
  <si>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</si>
  <si>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</si>
  <si>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</si>
  <si>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</si>
  <si>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</si>
  <si>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</si>
  <si>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</si>
  <si>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</si>
  <si>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</si>
  <si>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</si>
  <si>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</si>
  <si>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</si>
  <si>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</si>
  <si>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</si>
  <si>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</si>
  <si>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</si>
  <si>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</si>
  <si>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</si>
  <si>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</si>
  <si>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</si>
  <si>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</si>
  <si>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</si>
  <si>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</si>
  <si>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</si>
  <si>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</si>
  <si>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</si>
  <si>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</si>
  <si>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</si>
  <si>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</si>
  <si>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</si>
  <si>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</si>
  <si>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</si>
  <si>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</si>
  <si>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</si>
  <si>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</si>
  <si>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</si>
  <si>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</si>
  <si>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</si>
  <si>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</si>
  <si>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</si>
  <si>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</si>
  <si>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</si>
  <si>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</si>
  <si>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</si>
  <si>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</si>
  <si>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</si>
  <si>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</si>
  <si>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</si>
  <si>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</si>
  <si>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</si>
  <si>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</si>
  <si>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</si>
  <si>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</si>
  <si>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</si>
  <si>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</si>
  <si>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</si>
  <si>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</si>
  <si>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</si>
  <si>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</si>
  <si>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</si>
  <si>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</si>
  <si>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</si>
  <si>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</si>
  <si>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</si>
  <si>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</si>
  <si>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</si>
  <si>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</si>
  <si>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</si>
  <si>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</si>
  <si>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</si>
  <si>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</si>
  <si>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</si>
  <si>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</si>
  <si>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</si>
  <si>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</si>
  <si>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</si>
  <si>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</si>
  <si>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</si>
  <si>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</si>
  <si>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</si>
  <si>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</si>
  <si>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</si>
  <si>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</si>
  <si>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</si>
  <si>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</si>
  <si>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</si>
  <si>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</si>
  <si>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</si>
  <si>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</si>
  <si>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</si>
  <si>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</si>
  <si>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</si>
  <si>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</si>
  <si>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</si>
  <si>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</si>
  <si>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</si>
  <si>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</si>
  <si>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</si>
  <si>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</si>
  <si>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</si>
  <si>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</si>
  <si>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</si>
  <si>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</si>
  <si>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</si>
  <si>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</si>
  <si>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</si>
  <si>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</si>
  <si>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</si>
  <si>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</si>
  <si>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</si>
  <si>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</si>
  <si>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</si>
  <si>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</si>
  <si>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</si>
  <si>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</si>
  <si>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</si>
  <si>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</si>
  <si>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</si>
  <si>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</si>
  <si>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</si>
  <si>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</si>
  <si>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</si>
  <si>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</si>
  <si>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</si>
  <si>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</si>
  <si>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</si>
  <si>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</si>
  <si>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</si>
  <si>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</si>
  <si>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</si>
  <si>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</si>
  <si>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</si>
  <si>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</si>
  <si>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</si>
  <si>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</si>
  <si>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</si>
  <si>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</si>
  <si>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</si>
  <si>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</si>
  <si>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</si>
  <si>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</si>
  <si>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</si>
  <si>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</si>
  <si>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</si>
  <si>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</si>
  <si>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</si>
  <si>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</si>
  <si>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</si>
  <si>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</si>
  <si>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</si>
  <si>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</si>
  <si>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</si>
  <si>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</si>
  <si>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</si>
  <si>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</si>
  <si>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</si>
  <si>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</si>
  <si>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</si>
  <si>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</si>
  <si>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</si>
  <si>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</si>
  <si>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</si>
  <si>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</si>
  <si>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</si>
  <si>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</si>
  <si>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</si>
  <si>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</si>
  <si>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</si>
  <si>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</si>
  <si>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</si>
  <si>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</si>
  <si>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</si>
  <si>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</si>
  <si>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</si>
  <si>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</si>
  <si>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</si>
  <si>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</si>
  <si>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</si>
  <si>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</si>
  <si>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</si>
  <si>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</si>
  <si>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</si>
  <si>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</si>
  <si>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</si>
  <si>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</si>
  <si>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</si>
  <si>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</si>
  <si>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</si>
  <si>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</si>
  <si>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</si>
  <si>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</si>
  <si>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</si>
  <si>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</si>
  <si>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</si>
  <si>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</si>
  <si>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</si>
  <si>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</si>
  <si>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</si>
  <si>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</si>
  <si>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</si>
  <si>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</si>
  <si>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</si>
  <si>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</si>
  <si>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</si>
  <si>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</si>
  <si>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</si>
  <si>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</si>
  <si>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</si>
  <si>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</si>
  <si>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</si>
  <si>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</si>
  <si>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</si>
  <si>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</si>
  <si>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</si>
  <si>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</si>
  <si>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</si>
  <si>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</si>
  <si>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</si>
  <si>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</si>
  <si>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</si>
  <si>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</si>
  <si>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</si>
  <si>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</si>
  <si>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</si>
  <si>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</si>
  <si>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</si>
  <si>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</si>
  <si>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</si>
  <si>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</si>
  <si>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</si>
  <si>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</si>
  <si>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</si>
  <si>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</si>
  <si>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</si>
  <si>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</si>
  <si>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</si>
  <si>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</si>
  <si>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</si>
  <si>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</si>
  <si>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</si>
  <si>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</si>
  <si>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</si>
  <si>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</si>
  <si>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</si>
  <si>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</si>
  <si>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</si>
  <si>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</si>
  <si>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</si>
  <si>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</si>
  <si>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</si>
  <si>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</si>
  <si>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</si>
  <si>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</si>
  <si>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</si>
  <si>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</si>
  <si>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</si>
  <si>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</si>
  <si>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</si>
  <si>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</si>
  <si>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</si>
  <si>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</si>
  <si>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</si>
  <si>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</si>
  <si>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</si>
  <si>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</si>
  <si>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</si>
  <si>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</si>
  <si>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</si>
  <si>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</si>
  <si>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</si>
  <si>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</si>
  <si>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</si>
  <si>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</si>
  <si>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</si>
  <si>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</si>
  <si>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</si>
  <si>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</si>
  <si>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</si>
  <si>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</si>
  <si>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</si>
  <si>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</si>
  <si>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</si>
  <si>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</si>
  <si>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</si>
  <si>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</si>
  <si>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</si>
  <si>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</si>
  <si>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</si>
  <si>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</si>
  <si>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</si>
  <si>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</si>
  <si>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</si>
  <si>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</si>
  <si>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</si>
  <si>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</si>
  <si>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</si>
  <si>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</si>
  <si>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</si>
  <si>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</si>
  <si>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</si>
  <si>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</si>
  <si>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</si>
  <si>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</si>
  <si>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</si>
  <si>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</si>
  <si>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</si>
  <si>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</si>
  <si>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</si>
  <si>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</si>
  <si>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</si>
  <si>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</si>
  <si>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</si>
  <si>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</si>
  <si>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</si>
  <si>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</si>
  <si>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</si>
  <si>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</si>
  <si>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</si>
  <si>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</si>
  <si>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</si>
  <si>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</si>
  <si>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</si>
  <si>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</si>
  <si>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</si>
  <si>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</si>
  <si>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</si>
  <si>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</si>
  <si>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</si>
  <si>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</si>
  <si>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</si>
  <si>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</si>
  <si>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</si>
  <si>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</si>
  <si>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</si>
  <si>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</si>
  <si>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</si>
  <si>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</si>
  <si>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</si>
  <si>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</si>
  <si>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</si>
  <si>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</si>
  <si>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</si>
  <si>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</si>
  <si>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</si>
  <si>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</si>
  <si>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</si>
  <si>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</si>
  <si>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</si>
  <si>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</si>
  <si>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</si>
  <si>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</si>
  <si>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</si>
  <si>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</si>
  <si>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</si>
  <si>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</si>
  <si>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</si>
  <si>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</si>
  <si>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</si>
  <si>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</si>
  <si>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</si>
  <si>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</si>
  <si>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</si>
  <si>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</si>
  <si>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</si>
  <si>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</si>
  <si>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</si>
  <si>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</si>
  <si>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</si>
  <si>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</si>
  <si>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</si>
  <si>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</si>
  <si>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</si>
  <si>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</si>
  <si>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</si>
  <si>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</si>
  <si>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</si>
  <si>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</si>
  <si>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</si>
  <si>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</si>
  <si>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</si>
  <si>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</si>
  <si>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</si>
  <si>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</si>
  <si>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</si>
  <si>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</si>
  <si>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</si>
  <si>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</si>
  <si>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</si>
  <si>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</si>
  <si>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</si>
  <si>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</si>
  <si>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</si>
  <si>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</si>
  <si>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</si>
  <si>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</si>
  <si>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</si>
  <si>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</si>
  <si>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</si>
  <si>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</si>
  <si>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</si>
  <si>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</si>
  <si>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</si>
  <si>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</si>
  <si>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</si>
  <si>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</si>
  <si>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</si>
  <si>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</si>
  <si>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</si>
  <si>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</si>
  <si>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</si>
  <si>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</si>
  <si>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</si>
  <si>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</si>
  <si>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</si>
  <si>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</si>
  <si>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</si>
  <si>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</si>
  <si>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</si>
  <si>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</si>
  <si>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</si>
  <si>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</si>
  <si>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</si>
  <si>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</si>
  <si>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</si>
  <si>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</si>
  <si>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</si>
  <si>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</si>
  <si>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</si>
  <si>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</si>
  <si>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</si>
  <si>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</si>
  <si>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</si>
  <si>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</si>
  <si>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</si>
  <si>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</si>
  <si>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</si>
  <si>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</si>
  <si>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</si>
  <si>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</si>
  <si>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</si>
  <si>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</si>
  <si>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</si>
  <si>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</si>
  <si>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</si>
  <si>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</si>
  <si>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</si>
  <si>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</si>
  <si>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</si>
  <si>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</si>
  <si>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</si>
  <si>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</si>
  <si>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</si>
  <si>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</si>
  <si>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</si>
  <si>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</si>
  <si>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</si>
  <si>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</si>
  <si>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</si>
  <si>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</si>
  <si>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</si>
  <si>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</si>
  <si>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</si>
  <si>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</si>
  <si>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</si>
  <si>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</si>
  <si>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</si>
  <si>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</si>
  <si>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</si>
  <si>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</si>
  <si>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</si>
  <si>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</si>
  <si>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</si>
  <si>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</si>
  <si>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</si>
  <si>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</si>
  <si>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</si>
  <si>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</si>
  <si>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</si>
  <si>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</si>
  <si>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</si>
  <si>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</si>
  <si>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</si>
  <si>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</si>
  <si>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</si>
  <si>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</si>
  <si>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</si>
  <si>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</si>
  <si>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</si>
  <si>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</si>
  <si>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</si>
  <si>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</si>
  <si>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</si>
  <si>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</si>
  <si>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</si>
  <si>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</si>
  <si>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</si>
  <si>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</si>
  <si>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</si>
  <si>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</si>
  <si>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</si>
  <si>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</si>
  <si>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</si>
  <si>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</si>
  <si>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</si>
  <si>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</si>
  <si>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</si>
  <si>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</si>
  <si>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</si>
  <si>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</si>
  <si>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</si>
  <si>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</si>
  <si>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</si>
  <si>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</si>
  <si>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</si>
  <si>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</si>
  <si>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</si>
  <si>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</si>
  <si>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</si>
  <si>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</si>
  <si>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</si>
  <si>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</si>
  <si>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</si>
  <si>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</si>
  <si>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</si>
  <si>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</si>
  <si>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</si>
  <si>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</si>
  <si>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</si>
  <si>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</si>
  <si>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</si>
  <si>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</si>
  <si>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</si>
  <si>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</si>
  <si>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</si>
  <si>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</si>
  <si>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</si>
  <si>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</si>
  <si>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</si>
  <si>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</si>
  <si>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</si>
  <si>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</si>
  <si>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</si>
  <si>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</si>
  <si>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</si>
  <si>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"СЕЯЧ ГАБРОВО" ООД</t>
  </si>
  <si>
    <t>1. "БАЛКАНТОН" АД</t>
  </si>
  <si>
    <t>консолидиран междинен отчет</t>
  </si>
  <si>
    <t>01-01-2010 - 30-06-2010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</si>
</sst>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91" sqref="C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175155346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98</v>
      </c>
      <c r="D12" s="151">
        <v>101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274</v>
      </c>
      <c r="D13" s="151">
        <v>355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154</v>
      </c>
      <c r="D15" s="151">
        <v>201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20</v>
      </c>
      <c r="D16" s="151">
        <v>56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640</v>
      </c>
      <c r="D19" s="155">
        <f>SUM(D11:D18)</f>
        <v>807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30439</v>
      </c>
      <c r="D20" s="151">
        <v>30392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8243</v>
      </c>
      <c r="H27" s="154">
        <f>SUM(H28:H30)</f>
        <v>6344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8243</v>
      </c>
      <c r="H28" s="152">
        <v>6344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1896</v>
      </c>
      <c r="H31" s="152">
        <v>1899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10139</v>
      </c>
      <c r="H33" s="154">
        <f>H27+H31+H32</f>
        <v>8243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11409</v>
      </c>
      <c r="H36" s="154">
        <f>H25+H17+H33</f>
        <v>9513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14611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282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26628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31097</v>
      </c>
      <c r="D55" s="155">
        <f>D19+D20+D21+D27+D32+D45+D51+D53+D54</f>
        <v>31217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27596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2203</v>
      </c>
      <c r="D59" s="151">
        <v>777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79854</v>
      </c>
      <c r="D60" s="151">
        <v>76076</v>
      </c>
      <c r="E60" s="237" t="s">
        <v>185</v>
      </c>
      <c r="F60" s="242" t="s">
        <v>186</v>
      </c>
      <c r="G60" s="152">
        <v>3987</v>
      </c>
      <c r="H60" s="152">
        <v>6215</v>
      </c>
    </row>
    <row r="61" spans="1:18" ht="15">
      <c r="A61" s="235" t="s">
        <v>187</v>
      </c>
      <c r="B61" s="244" t="s">
        <v>188</v>
      </c>
      <c r="C61" s="151">
        <v>2311</v>
      </c>
      <c r="D61" s="151">
        <v>5791</v>
      </c>
      <c r="E61" s="243" t="s">
        <v>189</v>
      </c>
      <c r="F61" s="272" t="s">
        <v>190</v>
      </c>
      <c r="G61" s="154">
        <f>SUM(G62:G68)</f>
        <v>75814</v>
      </c>
      <c r="H61" s="154">
        <f>SUM(H62:H68)</f>
        <v>75458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84368</v>
      </c>
      <c r="D64" s="155">
        <f>SUM(D58:D63)</f>
        <v>82644</v>
      </c>
      <c r="E64" s="237" t="s">
        <v>200</v>
      </c>
      <c r="F64" s="242" t="s">
        <v>201</v>
      </c>
      <c r="G64" s="152">
        <v>75590</v>
      </c>
      <c r="H64" s="152">
        <v>75311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73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28</v>
      </c>
      <c r="H67" s="152">
        <v>39</v>
      </c>
    </row>
    <row r="68" spans="1:8" ht="15">
      <c r="A68" s="235" t="s">
        <v>211</v>
      </c>
      <c r="B68" s="241" t="s">
        <v>212</v>
      </c>
      <c r="C68" s="151">
        <v>661</v>
      </c>
      <c r="D68" s="151">
        <v>0</v>
      </c>
      <c r="E68" s="237" t="s">
        <v>213</v>
      </c>
      <c r="F68" s="242" t="s">
        <v>214</v>
      </c>
      <c r="G68" s="152">
        <v>123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368</v>
      </c>
      <c r="D69" s="151">
        <v>503</v>
      </c>
      <c r="E69" s="251" t="s">
        <v>78</v>
      </c>
      <c r="F69" s="242" t="s">
        <v>217</v>
      </c>
      <c r="G69" s="152">
        <v>169</v>
      </c>
      <c r="H69" s="152">
        <v>312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107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80077</v>
      </c>
      <c r="H71" s="161">
        <f>H59+H60+H61+H69+H70</f>
        <v>82092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60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604</v>
      </c>
      <c r="D74" s="151">
        <v>363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1633</v>
      </c>
      <c r="D75" s="155">
        <f>SUM(D67:D74)</f>
        <v>926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80077</v>
      </c>
      <c r="H79" s="162">
        <f>H71+H74+H75+H76</f>
        <v>82092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1709</v>
      </c>
      <c r="D87" s="151">
        <v>2907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278</v>
      </c>
      <c r="D88" s="151">
        <v>1510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1987</v>
      </c>
      <c r="D91" s="155">
        <f>SUM(D87:D90)</f>
        <v>4417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87988</v>
      </c>
      <c r="D93" s="155">
        <f>D64+D75+D84+D91+D92</f>
        <v>87987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119085</v>
      </c>
      <c r="D94" s="164">
        <f>D93+D55</f>
        <v>119204</v>
      </c>
      <c r="E94" s="449" t="s">
        <v>270</v>
      </c>
      <c r="F94" s="289" t="s">
        <v>271</v>
      </c>
      <c r="G94" s="165">
        <f>G36+G39+G55+G79</f>
        <v>119085</v>
      </c>
      <c r="H94" s="165">
        <f>H36+H39+H55+H79</f>
        <v>119204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39" sqref="C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"АРТЕКС ИНЖНЕНЕРИНГ" АД</v>
      </c>
      <c r="C2" s="588"/>
      <c r="D2" s="588"/>
      <c r="E2" s="588"/>
      <c r="F2" s="590" t="s">
        <v>2</v>
      </c>
      <c r="G2" s="590"/>
      <c r="H2" s="526">
        <f>'справка №1-БАЛАНС'!H3</f>
        <v>175155346</v>
      </c>
    </row>
    <row r="3" spans="1:8" ht="15">
      <c r="A3" s="467" t="s">
        <v>275</v>
      </c>
      <c r="B3" s="588" t="str">
        <f>'справка №1-БАЛАНС'!E4</f>
        <v>консолидиран междинен отчет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01-01-2010 - 30-06-2010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2399</v>
      </c>
      <c r="D9" s="46">
        <v>9046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2010</v>
      </c>
      <c r="D10" s="46">
        <v>3607</v>
      </c>
      <c r="E10" s="298" t="s">
        <v>289</v>
      </c>
      <c r="F10" s="549" t="s">
        <v>290</v>
      </c>
      <c r="G10" s="550">
        <v>1836</v>
      </c>
      <c r="H10" s="550">
        <v>2276</v>
      </c>
    </row>
    <row r="11" spans="1:8" ht="12">
      <c r="A11" s="298" t="s">
        <v>291</v>
      </c>
      <c r="B11" s="299" t="s">
        <v>292</v>
      </c>
      <c r="C11" s="46">
        <v>174</v>
      </c>
      <c r="D11" s="46">
        <v>504</v>
      </c>
      <c r="E11" s="300" t="s">
        <v>293</v>
      </c>
      <c r="F11" s="549" t="s">
        <v>294</v>
      </c>
      <c r="G11" s="550">
        <v>10404</v>
      </c>
      <c r="H11" s="550">
        <v>12899</v>
      </c>
    </row>
    <row r="12" spans="1:8" ht="12">
      <c r="A12" s="298" t="s">
        <v>295</v>
      </c>
      <c r="B12" s="299" t="s">
        <v>296</v>
      </c>
      <c r="C12" s="46">
        <v>604</v>
      </c>
      <c r="D12" s="46">
        <v>1463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108</v>
      </c>
      <c r="D13" s="46">
        <v>277</v>
      </c>
      <c r="E13" s="301" t="s">
        <v>51</v>
      </c>
      <c r="F13" s="551" t="s">
        <v>300</v>
      </c>
      <c r="G13" s="548">
        <f>SUM(G9:G12)</f>
        <v>12240</v>
      </c>
      <c r="H13" s="548">
        <f>SUM(H9:H12)</f>
        <v>15175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1553</v>
      </c>
      <c r="D14" s="46">
        <v>520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2053</v>
      </c>
      <c r="D15" s="47">
        <v>-5116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21</v>
      </c>
      <c r="D16" s="47">
        <v>184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8922</v>
      </c>
      <c r="D19" s="49">
        <f>SUM(D9:D15)+D16</f>
        <v>10485</v>
      </c>
      <c r="E19" s="304" t="s">
        <v>317</v>
      </c>
      <c r="F19" s="552" t="s">
        <v>318</v>
      </c>
      <c r="G19" s="550">
        <v>4</v>
      </c>
      <c r="H19" s="550">
        <v>307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1212</v>
      </c>
      <c r="D22" s="46">
        <v>2863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3</v>
      </c>
      <c r="D24" s="46">
        <v>5</v>
      </c>
      <c r="E24" s="301" t="s">
        <v>103</v>
      </c>
      <c r="F24" s="554" t="s">
        <v>334</v>
      </c>
      <c r="G24" s="548">
        <f>SUM(G19:G23)</f>
        <v>4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1215</v>
      </c>
      <c r="D26" s="49">
        <f>SUM(D22:D25)</f>
        <v>2868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10137</v>
      </c>
      <c r="D28" s="50">
        <f>D26+D19</f>
        <v>13353</v>
      </c>
      <c r="E28" s="127" t="s">
        <v>339</v>
      </c>
      <c r="F28" s="554" t="s">
        <v>340</v>
      </c>
      <c r="G28" s="548">
        <f>G13+G15+G24</f>
        <v>12244</v>
      </c>
      <c r="H28" s="548">
        <f>H13+H15+H24</f>
        <v>15482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2107</v>
      </c>
      <c r="D30" s="50">
        <f>IF((H28-D28)&gt;0,H28-D28,0)</f>
        <v>2129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10137</v>
      </c>
      <c r="D33" s="49">
        <f>D28-D31+D32</f>
        <v>13353</v>
      </c>
      <c r="E33" s="127" t="s">
        <v>353</v>
      </c>
      <c r="F33" s="554" t="s">
        <v>354</v>
      </c>
      <c r="G33" s="53">
        <f>G32-G31+G28</f>
        <v>12244</v>
      </c>
      <c r="H33" s="53">
        <f>H32-H31+H28</f>
        <v>15482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2107</v>
      </c>
      <c r="D34" s="50">
        <f>IF((H33-D33)&gt;0,H33-D33,0)</f>
        <v>2129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211</v>
      </c>
      <c r="D35" s="49">
        <f>D36+D37+D38</f>
        <v>230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211</v>
      </c>
      <c r="D36" s="46">
        <v>230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1896</v>
      </c>
      <c r="D39" s="460">
        <f>+IF((H33-D33-D35)&gt;0,H33-D33-D35,0)</f>
        <v>1899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1896</v>
      </c>
      <c r="D41" s="52">
        <f>IF(H39=0,IF(D39-D40&gt;0,D39-D40+H40,0),IF(H39-H40&lt;0,H40-H39+D39,0))</f>
        <v>1899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12244</v>
      </c>
      <c r="D42" s="53">
        <f>D33+D35+D39</f>
        <v>15482</v>
      </c>
      <c r="E42" s="128" t="s">
        <v>380</v>
      </c>
      <c r="F42" s="129" t="s">
        <v>381</v>
      </c>
      <c r="G42" s="53">
        <f>G39+G33</f>
        <v>12244</v>
      </c>
      <c r="H42" s="53">
        <f>H39+H33</f>
        <v>15482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9" sqref="D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01-01-2010 - 30-06-2010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9880</v>
      </c>
      <c r="D10" s="54">
        <v>19161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-8122</v>
      </c>
      <c r="D11" s="54">
        <v>-15778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-742</v>
      </c>
      <c r="D13" s="54">
        <v>-1660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-80</v>
      </c>
      <c r="D15" s="54">
        <v>-437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-3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5</v>
      </c>
      <c r="D19" s="54">
        <v>-479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938</v>
      </c>
      <c r="D20" s="55">
        <f>SUM(D10:D19)</f>
        <v>802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0</v>
      </c>
      <c r="D36" s="54">
        <v>252</v>
      </c>
      <c r="E36" s="130"/>
      <c r="F36" s="130"/>
    </row>
    <row r="37" spans="1:6" ht="12">
      <c r="A37" s="332" t="s">
        <v>439</v>
      </c>
      <c r="B37" s="333" t="s">
        <v>440</v>
      </c>
      <c r="C37" s="54">
        <v>-2178</v>
      </c>
      <c r="D37" s="54">
        <v>0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-1175</v>
      </c>
      <c r="D39" s="54">
        <v>-2293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-15</v>
      </c>
      <c r="D41" s="54">
        <v>-245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-3368</v>
      </c>
      <c r="D42" s="55">
        <f>SUM(D34:D41)</f>
        <v>-2286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-2430</v>
      </c>
      <c r="D43" s="55">
        <f>D42+D32+D20</f>
        <v>-1484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4417</v>
      </c>
      <c r="D44" s="132">
        <v>5901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1987</v>
      </c>
      <c r="D45" s="55">
        <f>D44+D43</f>
        <v>4417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1987</v>
      </c>
      <c r="D46" s="56">
        <v>4417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01-01-2010 - 30-06-2010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8243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9513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8243</v>
      </c>
      <c r="J15" s="61">
        <f t="shared" si="2"/>
        <v>0</v>
      </c>
      <c r="K15" s="61">
        <f t="shared" si="2"/>
        <v>0</v>
      </c>
      <c r="L15" s="344">
        <f t="shared" si="1"/>
        <v>9513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1896</v>
      </c>
      <c r="J16" s="345">
        <f>+'справка №1-БАЛАНС'!G32</f>
        <v>0</v>
      </c>
      <c r="K16" s="60">
        <v>0</v>
      </c>
      <c r="L16" s="344">
        <f t="shared" si="1"/>
        <v>1896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10139</v>
      </c>
      <c r="J29" s="59">
        <f t="shared" si="6"/>
        <v>0</v>
      </c>
      <c r="K29" s="59">
        <f t="shared" si="6"/>
        <v>0</v>
      </c>
      <c r="L29" s="344">
        <f t="shared" si="1"/>
        <v>11409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10139</v>
      </c>
      <c r="J32" s="59">
        <f t="shared" si="7"/>
        <v>0</v>
      </c>
      <c r="K32" s="59">
        <f t="shared" si="7"/>
        <v>0</v>
      </c>
      <c r="L32" s="344">
        <f t="shared" si="1"/>
        <v>11409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8" t="s">
        <v>523</v>
      </c>
      <c r="E38" s="578"/>
      <c r="F38" s="578"/>
      <c r="G38" s="578"/>
      <c r="H38" s="578"/>
      <c r="I38" s="578"/>
      <c r="J38" s="15" t="s">
        <v>864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H21" sqref="H2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"АРТЕКС ИНЖНЕНЕРИНГ"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01-01-2010 - 30-06-2010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0" t="s">
        <v>531</v>
      </c>
      <c r="R5" s="610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1"/>
      <c r="R6" s="61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/>
      <c r="F9" s="189"/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62</v>
      </c>
      <c r="L10" s="65">
        <v>3</v>
      </c>
      <c r="M10" s="65"/>
      <c r="N10" s="74">
        <f aca="true" t="shared" si="4" ref="N10:N39">K10+L10-M10</f>
        <v>65</v>
      </c>
      <c r="O10" s="65">
        <v>0</v>
      </c>
      <c r="P10" s="65">
        <v>0</v>
      </c>
      <c r="Q10" s="74">
        <f t="shared" si="0"/>
        <v>65</v>
      </c>
      <c r="R10" s="74">
        <f t="shared" si="1"/>
        <v>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1528</v>
      </c>
      <c r="E11" s="189">
        <v>4</v>
      </c>
      <c r="F11" s="189"/>
      <c r="G11" s="74">
        <f t="shared" si="2"/>
        <v>1532</v>
      </c>
      <c r="H11" s="65">
        <v>0</v>
      </c>
      <c r="I11" s="65">
        <v>0</v>
      </c>
      <c r="J11" s="74">
        <f t="shared" si="3"/>
        <v>1532</v>
      </c>
      <c r="K11" s="65">
        <v>1141</v>
      </c>
      <c r="L11" s="65">
        <v>117</v>
      </c>
      <c r="M11" s="65"/>
      <c r="N11" s="74">
        <f t="shared" si="4"/>
        <v>1258</v>
      </c>
      <c r="O11" s="65">
        <v>0</v>
      </c>
      <c r="P11" s="65">
        <v>0</v>
      </c>
      <c r="Q11" s="74">
        <f t="shared" si="0"/>
        <v>1258</v>
      </c>
      <c r="R11" s="74">
        <f t="shared" si="1"/>
        <v>274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410</v>
      </c>
      <c r="E13" s="189"/>
      <c r="F13" s="189">
        <v>8</v>
      </c>
      <c r="G13" s="74">
        <f t="shared" si="2"/>
        <v>402</v>
      </c>
      <c r="H13" s="65">
        <v>0</v>
      </c>
      <c r="I13" s="65">
        <v>0</v>
      </c>
      <c r="J13" s="74">
        <f t="shared" si="3"/>
        <v>402</v>
      </c>
      <c r="K13" s="65">
        <v>209</v>
      </c>
      <c r="L13" s="65">
        <v>45</v>
      </c>
      <c r="M13" s="65">
        <v>6</v>
      </c>
      <c r="N13" s="74">
        <f t="shared" si="4"/>
        <v>248</v>
      </c>
      <c r="O13" s="65">
        <v>0</v>
      </c>
      <c r="P13" s="65">
        <v>0</v>
      </c>
      <c r="Q13" s="74">
        <f t="shared" si="0"/>
        <v>248</v>
      </c>
      <c r="R13" s="74">
        <f t="shared" si="1"/>
        <v>154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3</v>
      </c>
      <c r="F14" s="189"/>
      <c r="G14" s="74">
        <f t="shared" si="2"/>
        <v>168</v>
      </c>
      <c r="H14" s="65">
        <v>0</v>
      </c>
      <c r="I14" s="65">
        <v>0</v>
      </c>
      <c r="J14" s="74">
        <f t="shared" si="3"/>
        <v>168</v>
      </c>
      <c r="K14" s="65">
        <v>139</v>
      </c>
      <c r="L14" s="65">
        <v>9</v>
      </c>
      <c r="M14" s="65"/>
      <c r="N14" s="74">
        <f t="shared" si="4"/>
        <v>148</v>
      </c>
      <c r="O14" s="65">
        <v>0</v>
      </c>
      <c r="P14" s="65">
        <v>0</v>
      </c>
      <c r="Q14" s="74">
        <f t="shared" si="0"/>
        <v>148</v>
      </c>
      <c r="R14" s="74">
        <f t="shared" si="1"/>
        <v>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2360</v>
      </c>
      <c r="E17" s="194">
        <f>SUM(E9:E16)</f>
        <v>7</v>
      </c>
      <c r="F17" s="194">
        <f>SUM(F9:F16)</f>
        <v>8</v>
      </c>
      <c r="G17" s="74">
        <f t="shared" si="2"/>
        <v>2359</v>
      </c>
      <c r="H17" s="75">
        <f>SUM(H9:H16)</f>
        <v>0</v>
      </c>
      <c r="I17" s="75">
        <f>SUM(I9:I16)</f>
        <v>0</v>
      </c>
      <c r="J17" s="74">
        <f t="shared" si="3"/>
        <v>2359</v>
      </c>
      <c r="K17" s="75">
        <f>SUM(K9:K16)</f>
        <v>1551</v>
      </c>
      <c r="L17" s="75">
        <f>SUM(L9:L16)</f>
        <v>174</v>
      </c>
      <c r="M17" s="75">
        <f>SUM(M9:M16)</f>
        <v>6</v>
      </c>
      <c r="N17" s="74">
        <f t="shared" si="4"/>
        <v>1719</v>
      </c>
      <c r="O17" s="75">
        <f>SUM(O9:O16)</f>
        <v>0</v>
      </c>
      <c r="P17" s="75">
        <f>SUM(P9:P16)</f>
        <v>0</v>
      </c>
      <c r="Q17" s="74">
        <f t="shared" si="5"/>
        <v>1719</v>
      </c>
      <c r="R17" s="74">
        <f t="shared" si="6"/>
        <v>640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30392</v>
      </c>
      <c r="E18" s="187">
        <v>47</v>
      </c>
      <c r="F18" s="187">
        <v>0</v>
      </c>
      <c r="G18" s="74">
        <f t="shared" si="2"/>
        <v>30439</v>
      </c>
      <c r="H18" s="63">
        <v>0</v>
      </c>
      <c r="I18" s="63">
        <v>0</v>
      </c>
      <c r="J18" s="74">
        <f t="shared" si="3"/>
        <v>30439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30439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32774</v>
      </c>
      <c r="E40" s="438">
        <f>E17+E18+E19+E25+E38+E39</f>
        <v>54</v>
      </c>
      <c r="F40" s="438">
        <f aca="true" t="shared" si="13" ref="F40:R40">F17+F18+F19+F25+F38+F39</f>
        <v>8</v>
      </c>
      <c r="G40" s="438">
        <f t="shared" si="13"/>
        <v>32820</v>
      </c>
      <c r="H40" s="438">
        <f t="shared" si="13"/>
        <v>0</v>
      </c>
      <c r="I40" s="438">
        <f t="shared" si="13"/>
        <v>0</v>
      </c>
      <c r="J40" s="438">
        <f t="shared" si="13"/>
        <v>32820</v>
      </c>
      <c r="K40" s="438">
        <f t="shared" si="13"/>
        <v>1555</v>
      </c>
      <c r="L40" s="438">
        <f t="shared" si="13"/>
        <v>174</v>
      </c>
      <c r="M40" s="438">
        <f t="shared" si="13"/>
        <v>6</v>
      </c>
      <c r="N40" s="438">
        <f t="shared" si="13"/>
        <v>1723</v>
      </c>
      <c r="O40" s="438">
        <f t="shared" si="13"/>
        <v>0</v>
      </c>
      <c r="P40" s="438">
        <f t="shared" si="13"/>
        <v>0</v>
      </c>
      <c r="Q40" s="438">
        <f t="shared" si="13"/>
        <v>1723</v>
      </c>
      <c r="R40" s="438">
        <f t="shared" si="13"/>
        <v>31097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AA84" sqref="AA8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01-01-2010 - 30-06-2010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661</v>
      </c>
      <c r="D28" s="108">
        <v>661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368</v>
      </c>
      <c r="D29" s="108">
        <v>368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604</v>
      </c>
      <c r="D38" s="105">
        <f>SUM(D39:D42)</f>
        <v>604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604</v>
      </c>
      <c r="D42" s="108">
        <v>604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1633</v>
      </c>
      <c r="D43" s="104">
        <f>D24+D28+D29+D31+D30+D32+D33+D38</f>
        <v>1633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1633</v>
      </c>
      <c r="D44" s="103">
        <f>D43+D21+D19+D9</f>
        <v>1633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3987</v>
      </c>
      <c r="D80" s="103">
        <f>SUM(D81:D84)</f>
        <v>3987</v>
      </c>
      <c r="E80" s="103">
        <f>SUM(E81:E84)</f>
        <v>0</v>
      </c>
      <c r="F80" s="103">
        <f>SUM(F81:F84)</f>
        <v>3987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3987</v>
      </c>
      <c r="D83" s="108">
        <v>3987</v>
      </c>
      <c r="E83" s="119">
        <f t="shared" si="1"/>
        <v>0</v>
      </c>
      <c r="F83" s="108">
        <v>3987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75814</v>
      </c>
      <c r="D85" s="104">
        <f>SUM(D86:D90)+D94</f>
        <v>75814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75590</v>
      </c>
      <c r="D87" s="108">
        <v>75590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73</v>
      </c>
      <c r="D89" s="108">
        <v>73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123</v>
      </c>
      <c r="D90" s="103">
        <f>SUM(D91:D93)</f>
        <v>123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115</v>
      </c>
      <c r="D91" s="108">
        <v>115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28</v>
      </c>
      <c r="D94" s="108">
        <v>28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169</v>
      </c>
      <c r="D95" s="108">
        <v>169</v>
      </c>
      <c r="E95" s="119">
        <f t="shared" si="1"/>
        <v>0</v>
      </c>
      <c r="F95" s="110">
        <v>169</v>
      </c>
    </row>
    <row r="96" spans="1:16" ht="12">
      <c r="A96" s="398" t="s">
        <v>765</v>
      </c>
      <c r="B96" s="407" t="s">
        <v>766</v>
      </c>
      <c r="C96" s="104">
        <f>C85+C80+C75+C71+C95</f>
        <v>79970</v>
      </c>
      <c r="D96" s="104">
        <f>D85+D80+D75+D71+D95</f>
        <v>79970</v>
      </c>
      <c r="E96" s="104">
        <f>E85+E80+E75+E71+E95</f>
        <v>0</v>
      </c>
      <c r="F96" s="104">
        <f>F85+F80+F75+F71+F95</f>
        <v>4156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107566</v>
      </c>
      <c r="D97" s="104">
        <f>D96+D68+D66</f>
        <v>79970</v>
      </c>
      <c r="E97" s="104">
        <f>E96+E68+E66</f>
        <v>27596</v>
      </c>
      <c r="F97" s="104">
        <f>F96+F68+F66</f>
        <v>30784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107</v>
      </c>
      <c r="D104" s="108">
        <v>0</v>
      </c>
      <c r="E104" s="108">
        <v>0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107</v>
      </c>
      <c r="D105" s="103">
        <f>SUM(D102:D104)</f>
        <v>0</v>
      </c>
      <c r="E105" s="103">
        <f>SUM(E102:E104)</f>
        <v>0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01-01-2010 - 30-06-2010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6">
      <selection activeCell="A12" sqref="A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01-01-2010 - 30-06-2010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2010-08-16T13:44:13Z</cp:lastPrinted>
  <dcterms:created xsi:type="dcterms:W3CDTF">2000-06-29T12:02:40Z</dcterms:created>
  <dcterms:modified xsi:type="dcterms:W3CDTF">2010-08-16T13:52:09Z</dcterms:modified>
  <cp:category/>
  <cp:version/>
  <cp:contentType/>
  <cp:contentStatus/>
</cp:coreProperties>
</file>