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<sst xmlns="http://schemas.openxmlformats.org/spreadsheetml/2006/main" count="4315" uniqueCount="997">
  <si>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</si>
  <si>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</si>
  <si>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</si>
  <si>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</si>
  <si>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</si>
  <si>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</si>
  <si>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</si>
  <si>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</si>
  <si>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</si>
  <si>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</si>
  <si>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</si>
  <si>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</si>
  <si>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</si>
  <si>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</si>
  <si>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</si>
  <si>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</si>
  <si>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</si>
  <si>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</si>
  <si>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</si>
  <si>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</si>
  <si>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</si>
  <si>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</si>
  <si>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</si>
  <si>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</si>
  <si>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</si>
  <si>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</si>
  <si>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</si>
  <si>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</si>
  <si>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</si>
  <si>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</si>
  <si>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</si>
  <si>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</si>
  <si>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</si>
  <si>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</si>
  <si>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</si>
  <si>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</si>
  <si>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</si>
  <si>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</si>
  <si>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</si>
  <si>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</si>
  <si>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</si>
  <si>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</si>
  <si>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</si>
  <si>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</si>
  <si>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</si>
  <si>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</si>
  <si>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</si>
  <si>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</si>
  <si>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</si>
  <si>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</si>
  <si>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</si>
  <si>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</si>
  <si>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</si>
  <si>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</si>
  <si>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</si>
  <si>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</si>
  <si>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</si>
  <si>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</si>
  <si>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</si>
  <si>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</si>
  <si>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</si>
  <si>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</si>
  <si>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</si>
  <si>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</si>
  <si>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</si>
  <si>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</si>
  <si>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</si>
  <si>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</si>
  <si>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</si>
  <si>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</si>
  <si>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</si>
  <si>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</si>
  <si>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</si>
  <si>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</si>
  <si>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</si>
  <si>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</si>
  <si>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</si>
  <si>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</si>
  <si>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</si>
  <si>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</si>
  <si>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</si>
  <si>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</si>
  <si>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</si>
  <si>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</si>
  <si>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</si>
  <si>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</si>
  <si>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</si>
  <si>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</si>
  <si>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</si>
  <si>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</si>
  <si>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</si>
  <si>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</si>
  <si>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</si>
  <si>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</si>
  <si>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</si>
  <si>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</si>
  <si>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</si>
  <si>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</si>
  <si>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</si>
  <si>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</si>
  <si>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</si>
  <si>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</si>
  <si>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</si>
  <si>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</si>
  <si>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</si>
  <si>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</si>
  <si>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</si>
  <si>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</si>
  <si>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</si>
  <si>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</si>
  <si>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</si>
  <si>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</si>
  <si>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</si>
  <si>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</si>
  <si>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</si>
  <si>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</si>
  <si>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</si>
  <si>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</si>
  <si>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</si>
  <si>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</si>
  <si>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</si>
  <si>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</si>
  <si>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</si>
  <si>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</si>
  <si>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</si>
  <si>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</si>
  <si>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</si>
  <si>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</si>
  <si>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</si>
  <si>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</si>
  <si>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</si>
  <si>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</si>
  <si>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</si>
  <si>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</si>
  <si>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</si>
  <si>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</si>
  <si>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</si>
  <si>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</si>
  <si>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</si>
  <si>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</si>
  <si>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</si>
  <si>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</si>
  <si>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</si>
  <si>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</si>
  <si>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</si>
  <si>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</si>
  <si>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</si>
  <si>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</si>
  <si>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</si>
  <si>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</si>
  <si>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</si>
  <si>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</si>
  <si>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</si>
  <si>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</si>
  <si>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</si>
  <si>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</si>
  <si>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</si>
  <si>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</si>
  <si>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</si>
  <si>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</si>
  <si>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</si>
  <si>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</si>
  <si>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</si>
  <si>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</si>
  <si>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</si>
  <si>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</si>
  <si>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</si>
  <si>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</si>
  <si>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</si>
  <si>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</si>
  <si>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</si>
  <si>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</si>
  <si>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</si>
  <si>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</si>
  <si>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</si>
  <si>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</si>
  <si>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</si>
  <si>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</si>
  <si>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</si>
  <si>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</si>
  <si>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</si>
  <si>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</si>
  <si>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</si>
  <si>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</si>
  <si>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</si>
  <si>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</si>
  <si>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</si>
  <si>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</si>
  <si>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</si>
  <si>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</si>
  <si>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</si>
  <si>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</si>
  <si>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</si>
  <si>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</si>
  <si>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</si>
  <si>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</si>
  <si>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</si>
  <si>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</si>
  <si>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</si>
  <si>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</si>
  <si>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</si>
  <si>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</si>
  <si>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</si>
  <si>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</si>
  <si>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</si>
  <si>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</si>
  <si>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</si>
  <si>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</si>
  <si>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</si>
  <si>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</si>
  <si>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</si>
  <si>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</si>
  <si>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</si>
  <si>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</si>
  <si>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</si>
  <si>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</si>
  <si>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</si>
  <si>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</si>
  <si>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</si>
  <si>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</si>
  <si>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</si>
  <si>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</si>
  <si>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</si>
  <si>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</si>
  <si>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</si>
  <si>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</si>
  <si>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</si>
  <si>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</si>
  <si>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</si>
  <si>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</si>
  <si>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</si>
  <si>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</si>
  <si>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</si>
  <si>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</si>
  <si>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</si>
  <si>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</si>
  <si>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</si>
  <si>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</si>
  <si>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</si>
  <si>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</si>
  <si>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</si>
  <si>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</si>
  <si>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</si>
  <si>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</si>
  <si>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</si>
  <si>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</si>
  <si>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</si>
  <si>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</si>
  <si>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</si>
  <si>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</si>
  <si>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</si>
  <si>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</si>
  <si>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</si>
  <si>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</si>
  <si>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</si>
  <si>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</si>
  <si>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</si>
  <si>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</si>
  <si>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</si>
  <si>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</si>
  <si>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</si>
  <si>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</si>
  <si>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</si>
  <si>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</si>
  <si>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</si>
  <si>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</si>
  <si>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</si>
  <si>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</si>
  <si>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</si>
  <si>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</si>
  <si>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</si>
  <si>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</si>
  <si>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</si>
  <si>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</si>
  <si>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</si>
  <si>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</si>
  <si>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</si>
  <si>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</si>
  <si>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</si>
  <si>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</si>
  <si>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</si>
  <si>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</si>
  <si>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</si>
  <si>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</si>
  <si>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</si>
  <si>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</si>
  <si>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</si>
  <si>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</si>
  <si>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</si>
  <si>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</si>
  <si>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</si>
  <si>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</si>
  <si>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</si>
  <si>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</si>
  <si>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</si>
  <si>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</si>
  <si>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</si>
  <si>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</si>
  <si>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</si>
  <si>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</si>
  <si>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</si>
  <si>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</si>
  <si>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</si>
  <si>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</si>
  <si>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</si>
  <si>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</si>
  <si>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</si>
  <si>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</si>
  <si>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</si>
  <si>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</si>
  <si>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</si>
  <si>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</si>
  <si>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</si>
  <si>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</si>
  <si>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</si>
  <si>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</si>
  <si>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</si>
  <si>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</si>
  <si>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</si>
  <si>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</si>
  <si>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</si>
  <si>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</si>
  <si>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</si>
  <si>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</si>
  <si>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</si>
  <si>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</si>
  <si>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</si>
  <si>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</si>
  <si>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</si>
  <si>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</si>
  <si>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</si>
  <si>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</si>
  <si>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</si>
  <si>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</si>
  <si>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</si>
  <si>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</si>
  <si>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</si>
  <si>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</si>
  <si>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</si>
  <si>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</si>
  <si>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</si>
  <si>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</si>
  <si>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</si>
  <si>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</si>
  <si>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</si>
  <si>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</si>
  <si>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</si>
  <si>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</si>
  <si>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</si>
  <si>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</si>
  <si>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</si>
  <si>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</si>
  <si>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</si>
  <si>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</si>
  <si>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</si>
  <si>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</si>
  <si>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</si>
  <si>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</si>
  <si>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</si>
  <si>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</si>
  <si>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</si>
  <si>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</si>
  <si>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</si>
  <si>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</si>
  <si>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</si>
  <si>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</si>
  <si>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</si>
  <si>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</si>
  <si>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</si>
  <si>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</si>
  <si>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</si>
  <si>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</si>
  <si>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</si>
  <si>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</si>
  <si>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</si>
  <si>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</si>
  <si>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</si>
  <si>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</si>
  <si>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</si>
  <si>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</si>
  <si>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</si>
  <si>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</si>
  <si>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</si>
  <si>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</si>
  <si>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</si>
  <si>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</si>
  <si>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</si>
  <si>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</si>
  <si>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</si>
  <si>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</si>
  <si>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</si>
  <si>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</si>
  <si>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</si>
  <si>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</si>
  <si>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</si>
  <si>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</si>
  <si>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</si>
  <si>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</si>
  <si>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</si>
  <si>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</si>
  <si>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</si>
  <si>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</si>
  <si>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</si>
  <si>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</si>
  <si>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</si>
  <si>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</si>
  <si>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</si>
  <si>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</si>
  <si>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</si>
  <si>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</si>
  <si>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</si>
  <si>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</si>
  <si>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</si>
  <si>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</si>
  <si>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</si>
  <si>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</si>
  <si>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</si>
  <si>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</si>
  <si>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</si>
  <si>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</si>
  <si>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</si>
  <si>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</si>
  <si>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</si>
  <si>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</si>
  <si>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</si>
  <si>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</si>
  <si>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</si>
  <si>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</si>
  <si>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</si>
  <si>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</si>
  <si>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</si>
  <si>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</si>
  <si>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</si>
  <si>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</si>
  <si>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</si>
  <si>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</si>
  <si>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</si>
  <si>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</si>
  <si>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</si>
  <si>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</si>
  <si>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</si>
  <si>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</si>
  <si>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</si>
  <si>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</si>
  <si>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</si>
  <si>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</si>
  <si>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</si>
  <si>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</si>
  <si>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</si>
  <si>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</si>
  <si>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</si>
  <si>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</si>
  <si>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</si>
  <si>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</si>
  <si>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</si>
  <si>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</si>
  <si>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</si>
  <si>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</si>
  <si>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</si>
  <si>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</si>
  <si>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</si>
  <si>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</si>
  <si>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</si>
  <si>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</si>
  <si>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</si>
  <si>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</si>
  <si>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</si>
  <si>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</si>
  <si>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</si>
  <si>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</si>
  <si>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</si>
  <si>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</si>
  <si>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</si>
  <si>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</si>
  <si>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</si>
  <si>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</si>
  <si>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</si>
  <si>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</si>
  <si>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</si>
  <si>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</si>
  <si>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</si>
  <si>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</si>
  <si>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</si>
  <si>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</si>
  <si>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</si>
  <si>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</si>
  <si>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</si>
  <si>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</si>
  <si>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</si>
  <si>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</si>
  <si>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</si>
  <si>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</si>
  <si>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</si>
  <si>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</si>
  <si>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</si>
  <si>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</si>
  <si>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</si>
  <si>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</si>
  <si>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</si>
  <si>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</si>
  <si>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</si>
  <si>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</si>
  <si>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</si>
  <si>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</si>
  <si>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</si>
  <si>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</si>
  <si>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</si>
  <si>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</si>
  <si>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</si>
  <si>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</si>
  <si>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</si>
  <si>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</si>
  <si>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</si>
  <si>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</si>
  <si>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</si>
  <si>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</si>
  <si>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</si>
  <si>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</si>
  <si>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</si>
  <si>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</si>
  <si>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</si>
  <si>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</si>
  <si>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</si>
  <si>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</si>
  <si>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</si>
  <si>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</si>
  <si>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</si>
  <si>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</si>
  <si>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</si>
  <si>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</si>
  <si>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</si>
  <si>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</si>
  <si>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</si>
  <si>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</si>
  <si>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</si>
  <si>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</si>
  <si>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</si>
  <si>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</si>
  <si>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</si>
  <si>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</si>
  <si>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</si>
  <si>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</si>
  <si>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</si>
  <si>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</si>
  <si>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</si>
  <si>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</si>
  <si>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</si>
  <si>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</si>
  <si>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</si>
  <si>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</si>
  <si>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</si>
  <si>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</si>
  <si>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</si>
  <si>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</si>
  <si>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</si>
  <si>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</si>
  <si>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</si>
  <si>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</si>
  <si>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</si>
  <si>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</si>
  <si>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</si>
  <si>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</si>
  <si>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</si>
  <si>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</si>
  <si>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</si>
  <si>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</si>
  <si>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</si>
  <si>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</si>
  <si>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</si>
  <si>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</si>
  <si>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</si>
  <si>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</si>
  <si>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</si>
  <si>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</si>
  <si>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</si>
  <si>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</si>
  <si>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</si>
  <si>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</si>
  <si>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</si>
  <si>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</si>
  <si>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</si>
  <si>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</si>
  <si>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</si>
  <si>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</si>
  <si>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</si>
  <si>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</si>
  <si>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</si>
  <si>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</si>
  <si>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</si>
  <si>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</si>
  <si>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</si>
  <si>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</si>
  <si>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</si>
  <si>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</si>
  <si>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</si>
  <si>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</si>
  <si>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</si>
  <si>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</si>
  <si>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</si>
  <si>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</si>
  <si>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</si>
  <si>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</si>
  <si>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</si>
  <si>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</si>
  <si>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</si>
  <si>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</si>
  <si>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</si>
  <si>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</si>
  <si>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</si>
  <si>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</si>
  <si>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</si>
  <si>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</si>
  <si>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</si>
  <si>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</si>
  <si>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</si>
  <si>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</si>
  <si>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</si>
  <si>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</si>
  <si>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</si>
  <si>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</si>
  <si>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</si>
  <si>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</si>
  <si>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</si>
  <si>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</si>
  <si>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</si>
  <si>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</si>
  <si>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</si>
  <si>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</si>
  <si>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</si>
  <si>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</si>
  <si>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</si>
  <si>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</si>
  <si>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</si>
  <si>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</si>
  <si>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</si>
  <si>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</si>
  <si>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</si>
  <si>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</si>
  <si>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</si>
  <si>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</si>
  <si>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</si>
  <si>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</si>
  <si>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</si>
  <si>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</si>
  <si>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</si>
  <si>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</si>
  <si>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</si>
  <si>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</si>
  <si>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</si>
  <si>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</si>
  <si>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</si>
  <si>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</si>
  <si>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</si>
  <si>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</si>
  <si>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</si>
  <si>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</si>
  <si>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</si>
  <si>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</si>
  <si>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</si>
  <si>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</si>
  <si>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</si>
  <si>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</si>
  <si>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</si>
  <si>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</si>
  <si>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</si>
  <si>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</si>
  <si>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</si>
  <si>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</si>
  <si>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</si>
  <si>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</si>
  <si>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</si>
  <si>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</si>
  <si>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</si>
  <si>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</si>
  <si>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</si>
  <si>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</si>
  <si>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</si>
  <si>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</si>
  <si>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</si>
  <si>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</si>
  <si>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</si>
  <si>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</si>
  <si>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</si>
  <si>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</si>
  <si>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</si>
  <si>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</si>
  <si>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</si>
  <si>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</si>
  <si>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</si>
  <si>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</si>
  <si>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</si>
  <si>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</si>
  <si>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</si>
  <si>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</si>
  <si>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</si>
  <si>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</si>
  <si>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</si>
  <si>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</si>
  <si>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</si>
  <si>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</si>
  <si>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</si>
  <si>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</si>
  <si>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</si>
  <si>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</si>
  <si>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</si>
  <si>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</si>
  <si>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</si>
  <si>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</si>
  <si>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</si>
  <si>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</si>
  <si>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</si>
  <si>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</si>
  <si>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</si>
  <si>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</si>
  <si>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</si>
  <si>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</si>
  <si>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</si>
  <si>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</si>
  <si>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</si>
  <si>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</si>
  <si>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</si>
  <si>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</si>
  <si>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</si>
  <si>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</si>
  <si>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</si>
  <si>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</si>
  <si>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</si>
  <si>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</si>
  <si>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</si>
  <si>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</si>
  <si>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</si>
  <si>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</si>
  <si>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</si>
  <si>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</si>
  <si>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</si>
  <si>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</si>
  <si>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</si>
  <si>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</si>
  <si>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</si>
  <si>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</si>
  <si>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</si>
  <si>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</si>
  <si>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</si>
  <si>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</si>
  <si>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</si>
  <si>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</si>
  <si>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</si>
  <si>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</si>
  <si>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</si>
  <si>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</si>
  <si>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</si>
  <si>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</si>
  <si>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</si>
  <si>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</si>
  <si>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</si>
  <si>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</si>
  <si>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</si>
  <si>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</si>
  <si>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</si>
  <si>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</si>
  <si>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</si>
  <si>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</si>
  <si>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</si>
  <si>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</si>
  <si>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</si>
  <si>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</si>
  <si>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</si>
  <si>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</si>
  <si>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</si>
  <si>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</si>
  <si>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</si>
  <si>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</si>
  <si>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</si>
  <si>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</si>
  <si>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</si>
  <si>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</si>
  <si>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</si>
  <si>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</si>
  <si>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</si>
  <si>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</si>
  <si>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</si>
  <si>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</si>
  <si>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</si>
  <si>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</si>
  <si>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</si>
  <si>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</si>
  <si>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</si>
  <si>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</si>
  <si>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</si>
  <si>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</si>
  <si>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</si>
  <si>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</si>
  <si>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</si>
  <si>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</si>
  <si>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</si>
  <si>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</si>
  <si>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</si>
  <si>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</si>
  <si>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</si>
  <si>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</si>
  <si>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</si>
  <si>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</si>
  <si>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</si>
  <si>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</si>
  <si>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</si>
  <si>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</si>
  <si>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</si>
  <si>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</si>
  <si>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</si>
  <si>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</si>
  <si>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</si>
  <si>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</si>
  <si>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</si>
  <si>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</si>
  <si>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</si>
  <si>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</si>
  <si>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</si>
  <si>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</si>
  <si>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</si>
  <si>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</si>
  <si>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</si>
  <si>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</si>
  <si>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</si>
  <si>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</si>
  <si>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</si>
  <si>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</si>
  <si>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</si>
  <si>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</si>
  <si>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</si>
  <si>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</si>
  <si>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</si>
  <si>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</si>
  <si>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</si>
  <si>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</si>
  <si>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</si>
  <si>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</si>
  <si>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</si>
  <si>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</si>
  <si>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</si>
  <si>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</si>
  <si>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</si>
  <si>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</si>
  <si>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</si>
  <si>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</si>
  <si>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</si>
  <si>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</si>
  <si>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</si>
  <si>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</si>
  <si>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</si>
  <si>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</si>
  <si>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</si>
  <si>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</si>
  <si>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</si>
  <si>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</si>
  <si>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</si>
  <si>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</si>
  <si>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</si>
  <si>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</si>
  <si>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</si>
  <si>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</si>
  <si>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</si>
  <si>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</si>
  <si>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</si>
  <si>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</si>
  <si>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</si>
  <si>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</si>
  <si>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</si>
  <si>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</si>
  <si>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</si>
  <si>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</si>
  <si>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</si>
  <si>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</si>
  <si>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</si>
  <si>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</si>
  <si>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</si>
  <si>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</si>
  <si>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</si>
  <si>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</si>
  <si>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</si>
  <si>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</si>
  <si>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</si>
  <si>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</si>
  <si>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</si>
  <si>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</si>
  <si>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</si>
  <si>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</si>
  <si>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</si>
  <si>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</si>
  <si>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</si>
  <si>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</si>
  <si>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</si>
  <si>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</si>
  <si>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</si>
  <si>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</si>
  <si>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</si>
  <si>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</si>
  <si>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</si>
  <si>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</si>
  <si>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</si>
  <si>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</si>
  <si>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</si>
  <si>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</si>
  <si>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</si>
  <si>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</si>
  <si>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</si>
  <si>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</si>
  <si>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</si>
  <si>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</si>
  <si>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</si>
  <si>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</si>
  <si>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</si>
  <si>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</si>
  <si>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</si>
  <si>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</si>
  <si>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</si>
  <si>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</si>
  <si>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</si>
  <si>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</si>
  <si>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</si>
  <si>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</si>
  <si>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</si>
  <si>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</si>
  <si>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</si>
  <si>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</si>
  <si>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</si>
  <si>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</si>
  <si>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</si>
  <si>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</si>
  <si>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</si>
  <si>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</si>
  <si>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</si>
  <si>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</si>
  <si>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</si>
  <si>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</si>
  <si>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</si>
  <si>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</si>
  <si>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</si>
  <si>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</si>
  <si>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</si>
  <si>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</si>
  <si>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</si>
  <si>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</si>
  <si>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</si>
  <si>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</si>
  <si>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</si>
  <si>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</si>
  <si>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</si>
  <si>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</si>
  <si>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</si>
  <si>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</si>
  <si>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</si>
  <si>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</si>
  <si>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</si>
  <si>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</si>
  <si>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</si>
  <si>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</si>
  <si>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</si>
  <si>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</si>
  <si>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</si>
  <si>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</si>
  <si>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</si>
  <si>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</si>
  <si>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</si>
  <si>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</si>
  <si>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</si>
  <si>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</si>
  <si>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</si>
  <si>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</si>
  <si>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</si>
  <si>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</si>
  <si>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</si>
  <si>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</si>
  <si>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</si>
  <si>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</si>
  <si>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</si>
  <si>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</si>
  <si>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</si>
  <si>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</si>
  <si>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</si>
  <si>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</si>
  <si>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</si>
  <si>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</si>
  <si>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</si>
  <si>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</si>
  <si>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</si>
  <si>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</si>
  <si>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</si>
  <si>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</si>
  <si>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</si>
  <si>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</si>
  <si>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</si>
  <si>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</si>
  <si>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</si>
  <si>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</si>
  <si>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tania.kirilova@aroma.bg</t>
  </si>
  <si>
    <t>ТАНЯ КИРИЛОВА</t>
  </si>
  <si>
    <t>029350231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</si>
</sst>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952</v>
      </c>
      <c r="D6" s="675">
        <f aca="true" t="shared" si="0" ref="D6:D15">C6-E6</f>
        <v>0</v>
      </c>
      <c r="E6" s="674">
        <f>'1-Баланс'!G95</f>
        <v>952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930</v>
      </c>
      <c r="D7" s="675">
        <f t="shared" si="0"/>
        <v>280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</v>
      </c>
      <c r="D8" s="675">
        <f t="shared" si="0"/>
        <v>0</v>
      </c>
      <c r="E8" s="674">
        <f>ABS('2-Отчет за доходите'!C44)-ABS('2-Отчет за доходите'!G44)</f>
        <v>-1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322</v>
      </c>
      <c r="D9" s="675">
        <f t="shared" si="0"/>
        <v>0</v>
      </c>
      <c r="E9" s="674">
        <f>'3-Отчет за паричния поток'!C45</f>
        <v>322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291</v>
      </c>
      <c r="D10" s="675">
        <f t="shared" si="0"/>
        <v>0</v>
      </c>
      <c r="E10" s="674">
        <f>'3-Отчет за паричния поток'!C46</f>
        <v>291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930</v>
      </c>
      <c r="D11" s="675">
        <f t="shared" si="0"/>
        <v>0</v>
      </c>
      <c r="E11" s="674">
        <f>'4-Отчет за собствения капитал'!L34</f>
        <v>930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-0.043478260869565216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-0.001075268817204301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-0.045454545454545456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-0.0010504201680672268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0.9583333333333334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13.5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13.227272727272727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13.227272727272727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0.035114503816793895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0.02415966386554622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0.023655913978494623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0.02310924369747899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655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655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290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291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297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952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-67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930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-33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322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291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-67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-67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931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931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930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930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589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610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589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610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589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610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589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589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G67" sqref="G66: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655</v>
      </c>
      <c r="D21" s="477">
        <v>622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</v>
      </c>
      <c r="H28" s="596">
        <f>SUM(H29:H31)</f>
        <v>-6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</v>
      </c>
      <c r="H30" s="196">
        <v>-6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</v>
      </c>
      <c r="H33" s="196">
        <v>-60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-67</v>
      </c>
      <c r="H34" s="598">
        <f>H28+H32+H33</f>
        <v>-66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930</v>
      </c>
      <c r="H37" s="600">
        <f>H26+H18+H34</f>
        <v>931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655</v>
      </c>
      <c r="D56" s="602">
        <f>D20+D21+D22+D28+D33+D46+D52+D54+D55</f>
        <v>622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</v>
      </c>
      <c r="H64" s="196">
        <v>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5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</v>
      </c>
      <c r="H71" s="598">
        <f>H59+H60+H61+H69+H70</f>
        <v>20</v>
      </c>
    </row>
    <row r="72" spans="1:8" ht="15.7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</v>
      </c>
      <c r="H79" s="600">
        <f>H71+H73+H75+H77</f>
        <v>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290</v>
      </c>
      <c r="D89" s="196">
        <v>322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291</v>
      </c>
      <c r="D92" s="598">
        <f>SUM(D88:D91)</f>
        <v>322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297</v>
      </c>
      <c r="D94" s="602">
        <f>D65+D76+D85+D92+D93</f>
        <v>329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952</v>
      </c>
      <c r="D95" s="604">
        <f>D94+D56</f>
        <v>951</v>
      </c>
      <c r="E95" s="229" t="s">
        <v>942</v>
      </c>
      <c r="F95" s="489" t="s">
        <v>268</v>
      </c>
      <c r="G95" s="603">
        <f>G37+G40+G56+G79</f>
        <v>952</v>
      </c>
      <c r="H95" s="604">
        <f>H37+H40+H56+H79</f>
        <v>951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6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6">
        <v>3</v>
      </c>
      <c r="E15" s="245" t="s">
        <v>79</v>
      </c>
      <c r="F15" s="240" t="s">
        <v>289</v>
      </c>
      <c r="G15" s="316">
        <v>23</v>
      </c>
      <c r="H15" s="317">
        <v>121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23</v>
      </c>
      <c r="H16" s="629">
        <f>SUM(H12:H15)</f>
        <v>121</v>
      </c>
    </row>
    <row r="17" spans="1:8" ht="31.5">
      <c r="A17" s="194" t="s">
        <v>293</v>
      </c>
      <c r="B17" s="190" t="s">
        <v>294</v>
      </c>
      <c r="C17" s="316"/>
      <c r="D17" s="317">
        <v>95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</v>
      </c>
      <c r="D22" s="629">
        <f>SUM(D12:D18)+D19</f>
        <v>113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</v>
      </c>
      <c r="D31" s="635">
        <f>D29+D22</f>
        <v>113</v>
      </c>
      <c r="E31" s="251" t="s">
        <v>824</v>
      </c>
      <c r="F31" s="266" t="s">
        <v>331</v>
      </c>
      <c r="G31" s="253">
        <f>G16+G18+G27</f>
        <v>23</v>
      </c>
      <c r="H31" s="254">
        <f>H16+H18+H27</f>
        <v>121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</v>
      </c>
      <c r="E33" s="233" t="s">
        <v>334</v>
      </c>
      <c r="F33" s="238" t="s">
        <v>335</v>
      </c>
      <c r="G33" s="628">
        <f>IF((C31-G31)&gt;0,C31-G31,0)</f>
        <v>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</v>
      </c>
      <c r="D36" s="637">
        <f>D31-D34+D35</f>
        <v>113</v>
      </c>
      <c r="E36" s="262" t="s">
        <v>346</v>
      </c>
      <c r="F36" s="256" t="s">
        <v>347</v>
      </c>
      <c r="G36" s="267">
        <f>G35-G34+G31</f>
        <v>23</v>
      </c>
      <c r="H36" s="268">
        <f>H35-H34+H31</f>
        <v>121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</v>
      </c>
      <c r="E37" s="261" t="s">
        <v>350</v>
      </c>
      <c r="F37" s="266" t="s">
        <v>351</v>
      </c>
      <c r="G37" s="253">
        <f>IF((C36-G36)&gt;0,C36-G36,0)</f>
        <v>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</v>
      </c>
      <c r="E42" s="247" t="s">
        <v>362</v>
      </c>
      <c r="F42" s="195" t="s">
        <v>363</v>
      </c>
      <c r="G42" s="241">
        <f>IF(G37&gt;0,IF(C38+G37&lt;0,0,C38+G37),IF(C37-C38&lt;0,C38-C37,0))</f>
        <v>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</v>
      </c>
      <c r="E44" s="262" t="s">
        <v>369</v>
      </c>
      <c r="F44" s="269" t="s">
        <v>370</v>
      </c>
      <c r="G44" s="267">
        <f>IF(C42=0,IF(G42-G43&gt;0,G42-G43+C43,0),IF(C42-C43&lt;0,C43-C42+G43,0))</f>
        <v>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</v>
      </c>
      <c r="D45" s="631">
        <f>D36+D38+D42</f>
        <v>121</v>
      </c>
      <c r="E45" s="270" t="s">
        <v>373</v>
      </c>
      <c r="F45" s="272" t="s">
        <v>374</v>
      </c>
      <c r="G45" s="630">
        <f>G42+G36</f>
        <v>24</v>
      </c>
      <c r="H45" s="631">
        <f>H42+H36</f>
        <v>121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A44" sqref="A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</v>
      </c>
      <c r="D11" s="197">
        <v>190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7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7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-77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-33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322</v>
      </c>
      <c r="D45" s="309">
        <v>331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291</v>
      </c>
      <c r="D46" s="311">
        <f>D45+D44</f>
        <v>422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-66</v>
      </c>
      <c r="K13" s="585"/>
      <c r="L13" s="584">
        <f>SUM(C13:K13)</f>
        <v>931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-66</v>
      </c>
      <c r="K17" s="653">
        <f t="shared" si="2"/>
        <v>0</v>
      </c>
      <c r="L17" s="584">
        <f t="shared" si="1"/>
        <v>931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</v>
      </c>
      <c r="K18" s="585"/>
      <c r="L18" s="584">
        <f t="shared" si="1"/>
        <v>-1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-67</v>
      </c>
      <c r="K31" s="653">
        <f t="shared" si="6"/>
        <v>0</v>
      </c>
      <c r="L31" s="584">
        <f t="shared" si="1"/>
        <v>930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-67</v>
      </c>
      <c r="K34" s="587">
        <f t="shared" si="7"/>
        <v>0</v>
      </c>
      <c r="L34" s="651">
        <f t="shared" si="1"/>
        <v>930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589</v>
      </c>
      <c r="E20" s="328"/>
      <c r="F20" s="328"/>
      <c r="G20" s="329">
        <f t="shared" si="2"/>
        <v>589</v>
      </c>
      <c r="H20" s="328"/>
      <c r="I20" s="328"/>
      <c r="J20" s="329">
        <f t="shared" si="3"/>
        <v>589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610</v>
      </c>
      <c r="H42" s="349">
        <f t="shared" si="11"/>
        <v>0</v>
      </c>
      <c r="I42" s="349">
        <f t="shared" si="11"/>
        <v>0</v>
      </c>
      <c r="J42" s="349">
        <f t="shared" si="11"/>
        <v>610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589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A110" sqref="A11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8" sqref="C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Tanya Kirilova</cp:lastModifiedBy>
  <cp:lastPrinted>2017-04-28T12:13:40Z</cp:lastPrinted>
  <dcterms:created xsi:type="dcterms:W3CDTF">2006-09-16T00:00:00Z</dcterms:created>
  <dcterms:modified xsi:type="dcterms:W3CDTF">2020-09-28T13:17:32Z</dcterms:modified>
  <cp:category/>
  <cp:version/>
  <cp:contentType/>
  <cp:contentStatus/>
</cp:coreProperties>
</file>