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0" windowWidth="9990" windowHeight="11640" tabRatio="830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3">'справка № 4-КИС-ОСК'!$A$1:$I$42</definedName>
    <definedName name="_xlnm.Print_Area" localSheetId="6">'справка №7-КИС'!$A$1:$R$148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<sst xmlns="http://schemas.openxmlformats.org/spreadsheetml/2006/main" count="700" uniqueCount="410">
  <si>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</si>
  <si>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</si>
  <si>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</si>
  <si>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</si>
  <si>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</si>
  <si>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</si>
  <si>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</si>
  <si>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</si>
  <si>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</si>
  <si>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</si>
  <si>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</si>
  <si>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</si>
  <si>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</si>
  <si>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</si>
  <si>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</si>
  <si>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</si>
  <si>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</si>
  <si>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</si>
  <si>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</si>
  <si>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</si>
  <si>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</si>
  <si>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</si>
  <si>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</si>
  <si>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</si>
  <si>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</si>
  <si>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</si>
  <si>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</si>
  <si>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</si>
  <si>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</si>
  <si>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</si>
  <si>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</si>
  <si>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</si>
  <si>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</si>
  <si>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</si>
  <si>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</si>
  <si>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</si>
  <si>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</si>
  <si>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</si>
  <si>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</si>
  <si>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</si>
  <si>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</si>
  <si>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</si>
  <si>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</si>
  <si>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</si>
  <si>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</si>
  <si>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</si>
  <si>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</si>
  <si>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</si>
  <si>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</si>
  <si>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</si>
  <si>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</si>
  <si>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</si>
  <si>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</si>
  <si>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</si>
  <si>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</si>
  <si>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</si>
  <si>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</si>
  <si>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</si>
  <si>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</si>
  <si>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</si>
  <si>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</si>
  <si>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</si>
  <si>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</si>
  <si>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</si>
  <si>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</si>
  <si>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</si>
  <si>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</si>
  <si>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</si>
  <si>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</si>
  <si>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</si>
  <si>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</si>
  <si>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</si>
  <si>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</si>
  <si>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</si>
  <si>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</si>
  <si>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</si>
  <si>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</si>
  <si>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</si>
  <si>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</si>
  <si>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</si>
  <si>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</si>
  <si>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</si>
  <si>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</si>
  <si>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</si>
  <si>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</si>
  <si>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</si>
  <si>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</si>
  <si>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</si>
  <si>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</si>
  <si>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</si>
  <si>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</si>
  <si>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</si>
  <si>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</si>
  <si>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</si>
  <si>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</si>
  <si>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</si>
  <si>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</si>
  <si>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</si>
  <si>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</si>
  <si>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</si>
  <si>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</si>
  <si>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</si>
  <si>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</si>
  <si>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</si>
  <si>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</si>
  <si>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</si>
  <si>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</si>
  <si>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</si>
  <si>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</si>
  <si>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</si>
  <si>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</si>
  <si>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</si>
  <si>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</si>
  <si>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</si>
  <si>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</si>
  <si>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</si>
  <si>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</si>
  <si>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</si>
  <si>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</si>
  <si>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</si>
  <si>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</si>
  <si>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</si>
  <si>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</si>
  <si>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</si>
  <si>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</si>
  <si>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</si>
  <si>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</si>
  <si>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</si>
  <si>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</si>
  <si>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</si>
  <si>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</si>
  <si>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</si>
  <si>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</si>
  <si>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</si>
  <si>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</si>
  <si>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</si>
  <si>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</si>
  <si>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</si>
  <si>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</si>
  <si>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</si>
  <si>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</si>
  <si>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</si>
  <si>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Ръководител:………………………</t>
  </si>
  <si>
    <t>Съставител: ………………….</t>
  </si>
  <si>
    <t>Ръководител:…………………..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</si>
  <si>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</si>
  <si>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</si>
  <si>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</si>
  <si>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</si>
  <si>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</si>
  <si>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</si>
  <si>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</si>
  <si>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</si>
  <si>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</si>
  <si>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</si>
  <si>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</si>
  <si>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</si>
  <si>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</si>
  <si>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</si>
  <si>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</si>
  <si>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</si>
  <si>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</si>
  <si>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</si>
  <si>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</si>
  <si>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</si>
  <si>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</si>
  <si>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</si>
  <si>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</si>
  <si>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</si>
  <si>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ЕИК по БУЛСТАТ: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</si>
  <si>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</si>
  <si>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</si>
  <si>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</si>
  <si>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</si>
  <si>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</si>
  <si>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</si>
  <si>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</si>
  <si>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</si>
  <si>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</si>
  <si>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</si>
  <si>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</si>
  <si>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</si>
  <si>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</si>
  <si>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</si>
  <si>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</si>
  <si>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</si>
  <si>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</si>
  <si>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>при продажба на финансови инструменти</t>
  </si>
  <si>
    <t>фючърси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</si>
  <si>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</si>
  <si>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</si>
  <si>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</si>
  <si>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</si>
  <si>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</si>
  <si>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</si>
  <si>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</si>
  <si>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</si>
  <si>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</si>
  <si>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</si>
  <si>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</si>
  <si>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</si>
  <si>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</si>
  <si>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</si>
  <si>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</si>
  <si>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</si>
  <si>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</si>
  <si>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</si>
  <si>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</si>
  <si>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</si>
  <si>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</si>
  <si>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</si>
  <si>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</si>
  <si>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</si>
  <si>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</si>
  <si>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</si>
  <si>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</si>
  <si>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</si>
  <si>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</si>
  <si>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</si>
  <si>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</si>
  <si>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</si>
  <si>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</si>
  <si>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</si>
  <si>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</si>
  <si>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</si>
  <si>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</si>
  <si>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</si>
  <si>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</si>
  <si>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</si>
  <si>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</si>
  <si>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</si>
  <si>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</si>
  <si>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</si>
  <si>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</si>
  <si>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</si>
  <si>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</si>
  <si>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</si>
  <si>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</si>
  <si>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</si>
  <si>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</si>
  <si>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</si>
  <si>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</si>
  <si>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</si>
  <si>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</si>
  <si>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</si>
  <si>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</si>
  <si>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</si>
  <si>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</si>
  <si>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</si>
  <si>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</si>
  <si>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</si>
  <si>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</si>
  <si>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</si>
  <si>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</si>
  <si>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</si>
  <si>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</si>
  <si>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</si>
  <si>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</si>
  <si>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</si>
  <si>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</si>
  <si>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</si>
  <si>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</si>
  <si>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</si>
  <si>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</si>
  <si>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</si>
  <si>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</si>
  <si>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</si>
  <si>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</si>
  <si>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</si>
  <si>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</si>
  <si>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</si>
  <si>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</si>
  <si>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</si>
  <si>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</si>
  <si>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</si>
  <si>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</si>
  <si>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</si>
  <si>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</si>
  <si>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</si>
  <si>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</si>
  <si>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</si>
  <si>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</si>
  <si>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</si>
  <si>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</si>
  <si>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</si>
  <si>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</si>
  <si>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</si>
  <si>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</si>
  <si>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</si>
  <si>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</si>
  <si>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</si>
  <si>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</si>
  <si>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</si>
  <si>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</si>
  <si>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</si>
  <si>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Справка № 5 </t>
  </si>
  <si>
    <t xml:space="preserve"> Ръководител:.............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</si>
  <si>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</si>
  <si>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</si>
  <si>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</si>
  <si>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</si>
  <si>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</si>
  <si>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</si>
  <si>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</si>
  <si>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</si>
  <si>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</si>
  <si>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</si>
  <si>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</si>
  <si>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</si>
  <si>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</si>
  <si>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</si>
  <si>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</si>
  <si>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</si>
  <si>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</si>
  <si>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</si>
  <si>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</si>
  <si>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</si>
  <si>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</si>
  <si>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</si>
  <si>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</si>
  <si>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</si>
  <si>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</si>
  <si>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</si>
  <si>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</si>
  <si>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</si>
  <si>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</si>
  <si>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</si>
  <si>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</si>
  <si>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</si>
  <si>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Димитър Моллов</t>
  </si>
  <si>
    <t>Мария Д. Сивкова</t>
  </si>
  <si>
    <t>Съставител:…………………</t>
  </si>
  <si>
    <t>ЕИК по БУЛСТАТ: 175071425</t>
  </si>
  <si>
    <t>ЕИК по БУЛСТАТ:175071425</t>
  </si>
  <si>
    <t>BG1100011995</t>
  </si>
  <si>
    <t>BG1100019048</t>
  </si>
  <si>
    <t>BG1100029070</t>
  </si>
  <si>
    <t>BG1100046983</t>
  </si>
  <si>
    <t>BG1100053054</t>
  </si>
  <si>
    <t>BG11ELSOVT13</t>
  </si>
  <si>
    <t>BG11FARUAT13</t>
  </si>
  <si>
    <t>BG11SLVAAT13</t>
  </si>
  <si>
    <t>BG11UNPAAT15</t>
  </si>
  <si>
    <t>BG1200002068</t>
  </si>
  <si>
    <t>BG9000004069</t>
  </si>
  <si>
    <t>HRCROSRA0002</t>
  </si>
  <si>
    <t>HRDDJHRA0007</t>
  </si>
  <si>
    <t>HRFMPSRA0003</t>
  </si>
  <si>
    <t>HRKODTRA0007</t>
  </si>
  <si>
    <t>HRKOEIRA0009</t>
  </si>
  <si>
    <t>ROAEROACNOR5</t>
  </si>
  <si>
    <t>ROBRDBACNOR2</t>
  </si>
  <si>
    <t>ROOILTACNOR9</t>
  </si>
  <si>
    <t>ROSAUVACNOR4</t>
  </si>
  <si>
    <t>ROSIFBACNOR0</t>
  </si>
  <si>
    <t>ROSIFEACNOR4</t>
  </si>
  <si>
    <t>ROTSELACNOR9</t>
  </si>
  <si>
    <t>RSAGROE02462</t>
  </si>
  <si>
    <t>RSAIKBE79302</t>
  </si>
  <si>
    <t>RSALFAE34014</t>
  </si>
  <si>
    <t>RSGFOME76235</t>
  </si>
  <si>
    <t>RSGLOSE63444</t>
  </si>
  <si>
    <t>RSIRITE83056</t>
  </si>
  <si>
    <t>RSLEGEE18191</t>
  </si>
  <si>
    <t>RSNSSJE66596</t>
  </si>
  <si>
    <t>RSSNCEE11266</t>
  </si>
  <si>
    <t>RSVEZDE06593</t>
  </si>
  <si>
    <t>БФБ - София</t>
  </si>
  <si>
    <t>BG40</t>
  </si>
  <si>
    <t>Zagreb Stock Exchange</t>
  </si>
  <si>
    <t>CROBEX</t>
  </si>
  <si>
    <t>Bucharest Stock Exchange</t>
  </si>
  <si>
    <t>BET-C</t>
  </si>
  <si>
    <t>belgrad stock exchange</t>
  </si>
  <si>
    <t>BELEX</t>
  </si>
  <si>
    <t>Ръководител:…………..…</t>
  </si>
  <si>
    <t xml:space="preserve">Дата:                                        Съставител:…………... </t>
  </si>
  <si>
    <t>MKINOSUIF012</t>
  </si>
  <si>
    <t>RSSOJAE21837</t>
  </si>
  <si>
    <t>RSRDNKE43142</t>
  </si>
  <si>
    <t>RSJESVE87017</t>
  </si>
  <si>
    <t>ROSIFAACNOR2</t>
  </si>
  <si>
    <t>ROSIFCACNOR8</t>
  </si>
  <si>
    <t>RORMAHACNOR2</t>
  </si>
  <si>
    <t>HRJDKMRA0001</t>
  </si>
  <si>
    <t>HRVLHORA0008</t>
  </si>
  <si>
    <t>TRAKCHOL91Q8</t>
  </si>
  <si>
    <t>TRASAHOL91Q5</t>
  </si>
  <si>
    <t>TRAGARAN91N1</t>
  </si>
  <si>
    <t>TRATCELL91M1</t>
  </si>
  <si>
    <t>TRADYHOL91Q7</t>
  </si>
  <si>
    <t>Istanbul stock exchange</t>
  </si>
  <si>
    <t>BGN</t>
  </si>
  <si>
    <t>MKD</t>
  </si>
  <si>
    <t>RSD</t>
  </si>
  <si>
    <t>RON</t>
  </si>
  <si>
    <t>HRK</t>
  </si>
  <si>
    <t>TRY</t>
  </si>
  <si>
    <t>Macedonian Stock Exchange</t>
  </si>
  <si>
    <t xml:space="preserve">Справка № 6 </t>
  </si>
  <si>
    <t>BG1100028080</t>
  </si>
  <si>
    <t>BG1100109039</t>
  </si>
  <si>
    <t>TRAAKBNK91N6</t>
  </si>
  <si>
    <t>MBI10</t>
  </si>
  <si>
    <t xml:space="preserve">Отчетен период 31/03/2009 г. </t>
  </si>
  <si>
    <t xml:space="preserve">Дата  29/04/2009 г. </t>
  </si>
  <si>
    <t>BG1100001053</t>
  </si>
  <si>
    <t>ISE100</t>
  </si>
  <si>
    <t>ВСИЧКО (Б+III+Г)</t>
  </si>
  <si>
    <t>ВСИЧКО (Б+Г)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</si>
</sst>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_(* #,##0_);_(* \(#,##0\);_(* &quot;-&quot;_);_(@_)"/>
    <numFmt numFmtId="166" formatCode="#,##0.0"/>
    <numFmt numFmtId="167" formatCode="[$-402]dd\ mmmm\ yyyy\ &quot;г.&quot;"/>
    <numFmt numFmtId="168" formatCode="#,##0.00_ ;[Red]\-#,##0.00\ "/>
    <numFmt numFmtId="169" formatCode="#,##0_ ;[Red]\-#,##0\ "/>
    <numFmt numFmtId="170" formatCode="#,##0.0000_ ;[Red]\-#,##0.000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000"/>
    <numFmt numFmtId="184" formatCode="#,##0.0000"/>
    <numFmt numFmtId="185" formatCode="0.0000%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23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2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4" fillId="0" borderId="0" xfId="23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vertical="top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3" fillId="0" borderId="0" xfId="23" applyFont="1" applyAlignment="1" applyProtection="1">
      <alignment horizontal="right" vertical="top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1" xfId="25" applyFont="1" applyBorder="1" applyAlignment="1" applyProtection="1">
      <alignment horizontal="center" vertical="center" wrapText="1"/>
      <protection/>
    </xf>
    <xf numFmtId="0" fontId="1" fillId="0" borderId="1" xfId="25" applyFont="1" applyBorder="1" applyAlignment="1" applyProtection="1">
      <alignment vertical="center" wrapText="1"/>
      <protection/>
    </xf>
    <xf numFmtId="3" fontId="1" fillId="0" borderId="1" xfId="25" applyNumberFormat="1" applyFont="1" applyBorder="1" applyAlignment="1" applyProtection="1">
      <alignment vertical="center"/>
      <protection/>
    </xf>
    <xf numFmtId="0" fontId="3" fillId="0" borderId="1" xfId="25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1" xfId="26" applyFont="1" applyFill="1" applyBorder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left" vertical="justify"/>
      <protection/>
    </xf>
    <xf numFmtId="1" fontId="3" fillId="0" borderId="1" xfId="26" applyNumberFormat="1" applyFont="1" applyFill="1" applyBorder="1" applyAlignment="1" applyProtection="1">
      <alignment horizontal="left" vertical="justify"/>
      <protection locked="0"/>
    </xf>
    <xf numFmtId="1" fontId="3" fillId="0" borderId="1" xfId="26" applyNumberFormat="1" applyFont="1" applyFill="1" applyBorder="1" applyAlignment="1" applyProtection="1">
      <alignment horizontal="left" vertical="justify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0" fontId="1" fillId="2" borderId="1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26" applyFont="1" applyFill="1" applyBorder="1" applyAlignment="1" applyProtection="1">
      <alignment horizontal="left" vertical="justify" wrapText="1"/>
      <protection locked="0"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14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3" borderId="1" xfId="23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4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22" applyFo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2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/>
      <protection locked="0"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centerContinuous" vertical="center" wrapText="1"/>
      <protection/>
    </xf>
    <xf numFmtId="0" fontId="8" fillId="0" borderId="0" xfId="22" applyFont="1">
      <alignment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/>
      <protection/>
    </xf>
    <xf numFmtId="1" fontId="9" fillId="0" borderId="1" xfId="21" applyNumberFormat="1" applyFont="1" applyFill="1" applyBorder="1" applyAlignment="1" applyProtection="1">
      <alignment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left" vertical="center" wrapText="1"/>
      <protection/>
    </xf>
    <xf numFmtId="0" fontId="9" fillId="0" borderId="0" xfId="22" applyFont="1" applyFill="1">
      <alignment/>
      <protection/>
    </xf>
    <xf numFmtId="0" fontId="9" fillId="0" borderId="1" xfId="21" applyFont="1" applyBorder="1" applyAlignment="1" applyProtection="1">
      <alignment horizontal="left" wrapText="1"/>
      <protection/>
    </xf>
    <xf numFmtId="0" fontId="9" fillId="0" borderId="1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Fill="1" applyProtection="1">
      <alignment/>
      <protection/>
    </xf>
    <xf numFmtId="0" fontId="9" fillId="0" borderId="1" xfId="2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Alignment="1">
      <alignment horizontal="left" wrapText="1"/>
      <protection/>
    </xf>
    <xf numFmtId="0" fontId="26" fillId="0" borderId="1" xfId="0" applyFont="1" applyBorder="1" applyAlignment="1">
      <alignment wrapText="1"/>
    </xf>
    <xf numFmtId="1" fontId="9" fillId="0" borderId="1" xfId="21" applyNumberFormat="1" applyFont="1" applyFill="1" applyBorder="1" applyAlignment="1" applyProtection="1">
      <alignment vertical="center" wrapText="1"/>
      <protection locked="0"/>
    </xf>
    <xf numFmtId="1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right"/>
      <protection/>
    </xf>
    <xf numFmtId="0" fontId="27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2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2" applyFont="1" applyFill="1" applyAlignment="1" applyProtection="1">
      <alignment/>
      <protection locked="0"/>
    </xf>
    <xf numFmtId="0" fontId="9" fillId="0" borderId="0" xfId="22" applyFont="1" applyFill="1" applyProtection="1">
      <alignment/>
      <protection locked="0"/>
    </xf>
    <xf numFmtId="49" fontId="9" fillId="0" borderId="0" xfId="26" applyNumberFormat="1" applyFont="1" applyFill="1" applyBorder="1" applyAlignment="1" applyProtection="1">
      <alignment horizontal="left" vertical="center"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2" applyFont="1" applyBorder="1">
      <alignment/>
      <protection/>
    </xf>
    <xf numFmtId="0" fontId="28" fillId="0" borderId="0" xfId="21" applyFont="1" applyFill="1" applyBorder="1" applyAlignment="1" applyProtection="1">
      <alignment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2" applyFont="1" applyFill="1" applyBorder="1" applyAlignment="1" applyProtection="1">
      <alignment horizontal="left" wrapText="1"/>
      <protection/>
    </xf>
    <xf numFmtId="0" fontId="9" fillId="0" borderId="0" xfId="22" applyFont="1" applyFill="1" applyAlignment="1" applyProtection="1">
      <alignment horizontal="left" wrapText="1"/>
      <protection/>
    </xf>
    <xf numFmtId="0" fontId="9" fillId="0" borderId="0" xfId="22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2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2" applyFont="1" applyProtection="1">
      <alignment/>
      <protection locked="0"/>
    </xf>
    <xf numFmtId="0" fontId="9" fillId="0" borderId="0" xfId="22" applyFont="1" applyFill="1" applyAlignment="1">
      <alignment/>
      <protection/>
    </xf>
    <xf numFmtId="0" fontId="9" fillId="0" borderId="0" xfId="22" applyFont="1" applyAlignment="1">
      <alignment/>
      <protection/>
    </xf>
    <xf numFmtId="0" fontId="8" fillId="0" borderId="1" xfId="22" applyFont="1" applyBorder="1">
      <alignment/>
      <protection/>
    </xf>
    <xf numFmtId="0" fontId="9" fillId="0" borderId="1" xfId="22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23" applyFont="1" applyFill="1" applyAlignment="1" applyProtection="1">
      <alignment horizontal="left" vertical="top"/>
      <protection locked="0"/>
    </xf>
    <xf numFmtId="0" fontId="9" fillId="0" borderId="0" xfId="23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3" fontId="4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wrapText="1"/>
      <protection/>
    </xf>
    <xf numFmtId="165" fontId="4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165" fontId="10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1" fillId="2" borderId="1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1" xfId="26" applyNumberFormat="1" applyFont="1" applyFill="1" applyBorder="1" applyAlignment="1">
      <alignment horizontal="center" vertical="justify" wrapText="1"/>
      <protection/>
    </xf>
    <xf numFmtId="165" fontId="3" fillId="0" borderId="1" xfId="26" applyNumberFormat="1" applyFont="1" applyFill="1" applyBorder="1" applyAlignment="1" applyProtection="1">
      <alignment horizontal="left" vertical="justify"/>
      <protection/>
    </xf>
    <xf numFmtId="165" fontId="3" fillId="0" borderId="1" xfId="26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Alignment="1">
      <alignment/>
    </xf>
    <xf numFmtId="3" fontId="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1" fontId="8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left" vertical="top" wrapText="1"/>
    </xf>
    <xf numFmtId="10" fontId="8" fillId="0" borderId="1" xfId="27" applyNumberFormat="1" applyFont="1" applyBorder="1" applyAlignment="1">
      <alignment/>
    </xf>
    <xf numFmtId="168" fontId="14" fillId="0" borderId="1" xfId="0" applyNumberFormat="1" applyFont="1" applyFill="1" applyBorder="1" applyAlignment="1">
      <alignment horizontal="left"/>
    </xf>
    <xf numFmtId="169" fontId="14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169" fontId="14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169" fontId="14" fillId="2" borderId="1" xfId="0" applyNumberFormat="1" applyFont="1" applyFill="1" applyBorder="1" applyAlignment="1">
      <alignment horizontal="right"/>
    </xf>
    <xf numFmtId="169" fontId="14" fillId="0" borderId="1" xfId="0" applyNumberFormat="1" applyFont="1" applyFill="1" applyBorder="1" applyAlignment="1">
      <alignment horizontal="right"/>
    </xf>
    <xf numFmtId="168" fontId="14" fillId="2" borderId="1" xfId="0" applyNumberFormat="1" applyFont="1" applyFill="1" applyBorder="1" applyAlignment="1">
      <alignment horizontal="left"/>
    </xf>
    <xf numFmtId="168" fontId="14" fillId="0" borderId="0" xfId="0" applyNumberFormat="1" applyFont="1" applyFill="1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178" fontId="8" fillId="0" borderId="0" xfId="27" applyNumberFormat="1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/>
    </xf>
    <xf numFmtId="183" fontId="31" fillId="0" borderId="0" xfId="0" applyNumberFormat="1" applyFont="1" applyAlignment="1">
      <alignment wrapText="1"/>
    </xf>
    <xf numFmtId="184" fontId="7" fillId="0" borderId="0" xfId="0" applyNumberFormat="1" applyFont="1" applyAlignment="1">
      <alignment/>
    </xf>
    <xf numFmtId="1" fontId="4" fillId="0" borderId="1" xfId="0" applyNumberFormat="1" applyFont="1" applyFill="1" applyBorder="1" applyAlignment="1" applyProtection="1">
      <alignment wrapText="1"/>
      <protection/>
    </xf>
    <xf numFmtId="1" fontId="3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center" wrapText="1"/>
    </xf>
    <xf numFmtId="165" fontId="3" fillId="0" borderId="17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 vertical="center" wrapText="1"/>
    </xf>
    <xf numFmtId="178" fontId="8" fillId="0" borderId="0" xfId="27" applyNumberFormat="1" applyFont="1" applyAlignment="1">
      <alignment/>
    </xf>
    <xf numFmtId="3" fontId="32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0" fontId="7" fillId="0" borderId="0" xfId="27" applyNumberFormat="1" applyFont="1" applyBorder="1" applyAlignment="1">
      <alignment wrapText="1"/>
    </xf>
    <xf numFmtId="10" fontId="7" fillId="0" borderId="0" xfId="27" applyNumberFormat="1" applyFont="1" applyAlignment="1">
      <alignment wrapText="1"/>
    </xf>
    <xf numFmtId="1" fontId="1" fillId="0" borderId="1" xfId="26" applyNumberFormat="1" applyFont="1" applyFill="1" applyBorder="1" applyAlignment="1">
      <alignment horizontal="center" vertical="justify" wrapText="1"/>
      <protection/>
    </xf>
    <xf numFmtId="1" fontId="7" fillId="0" borderId="1" xfId="0" applyNumberFormat="1" applyFont="1" applyBorder="1" applyAlignment="1">
      <alignment/>
    </xf>
    <xf numFmtId="1" fontId="14" fillId="0" borderId="3" xfId="0" applyNumberFormat="1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 horizontal="right"/>
    </xf>
    <xf numFmtId="1" fontId="14" fillId="0" borderId="0" xfId="0" applyNumberFormat="1" applyFont="1" applyBorder="1" applyAlignment="1" applyProtection="1">
      <alignment horizontal="right"/>
      <protection locked="0"/>
    </xf>
    <xf numFmtId="1" fontId="14" fillId="0" borderId="1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Border="1" applyAlignment="1">
      <alignment/>
    </xf>
    <xf numFmtId="1" fontId="14" fillId="2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3" fillId="0" borderId="0" xfId="0" applyNumberFormat="1" applyFont="1" applyAlignment="1">
      <alignment horizontal="center"/>
    </xf>
    <xf numFmtId="0" fontId="1" fillId="0" borderId="3" xfId="26" applyFont="1" applyFill="1" applyBorder="1" applyAlignment="1">
      <alignment horizontal="center" vertical="justify" wrapText="1"/>
      <protection/>
    </xf>
    <xf numFmtId="0" fontId="3" fillId="0" borderId="20" xfId="0" applyFont="1" applyBorder="1" applyAlignment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justify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25" fillId="0" borderId="0" xfId="22" applyFont="1" applyAlignment="1">
      <alignment/>
      <protection/>
    </xf>
    <xf numFmtId="0" fontId="8" fillId="0" borderId="0" xfId="23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justify"/>
    </xf>
    <xf numFmtId="0" fontId="1" fillId="0" borderId="4" xfId="26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1" fillId="0" borderId="3" xfId="26" applyFont="1" applyFill="1" applyBorder="1" applyAlignment="1">
      <alignment horizontal="center" vertical="center" wrapText="1"/>
      <protection/>
    </xf>
    <xf numFmtId="0" fontId="1" fillId="0" borderId="20" xfId="2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22" xfId="26" applyFont="1" applyFill="1" applyBorder="1" applyAlignment="1">
      <alignment horizontal="center" vertical="center" wrapText="1"/>
      <protection/>
    </xf>
    <xf numFmtId="0" fontId="1" fillId="0" borderId="23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 vertical="center" wrapText="1"/>
    </xf>
    <xf numFmtId="0" fontId="7" fillId="0" borderId="0" xfId="23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23" applyFont="1" applyFill="1" applyAlignment="1" applyProtection="1">
      <alignment horizontal="left" vertical="justify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4" xfId="21" applyFont="1" applyBorder="1" applyAlignment="1" applyProtection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1" xfId="21" applyFont="1" applyBorder="1" applyAlignment="1" applyProtection="1">
      <alignment horizontal="center"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8" fontId="8" fillId="0" borderId="1" xfId="27" applyNumberFormat="1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="73" zoomScaleNormal="73" workbookViewId="0" topLeftCell="A1">
      <selection activeCell="I14" sqref="I14"/>
    </sheetView>
  </sheetViews>
  <sheetFormatPr defaultColWidth="9.140625" defaultRowHeight="12.75"/>
  <cols>
    <col min="1" max="1" width="33.421875" style="5" customWidth="1"/>
    <col min="2" max="2" width="11.421875" style="5" customWidth="1"/>
    <col min="3" max="3" width="10.57421875" style="5" customWidth="1"/>
    <col min="4" max="4" width="43.140625" style="5" customWidth="1"/>
    <col min="5" max="5" width="11.421875" style="5" customWidth="1"/>
    <col min="6" max="6" width="12.421875" style="5" customWidth="1"/>
    <col min="7" max="16384" width="9.140625" style="5" customWidth="1"/>
  </cols>
  <sheetData>
    <row r="1" spans="5:6" ht="12">
      <c r="E1" s="392" t="s">
        <v>273</v>
      </c>
      <c r="F1" s="392"/>
    </row>
    <row r="2" spans="1:6" ht="12">
      <c r="A2" s="140"/>
      <c r="B2" s="141"/>
      <c r="C2" s="394" t="s">
        <v>0</v>
      </c>
      <c r="D2" s="394"/>
      <c r="E2" s="143"/>
      <c r="F2" s="143"/>
    </row>
    <row r="3" spans="1:6" ht="22.5" customHeight="1">
      <c r="A3" s="142" t="s">
        <v>328</v>
      </c>
      <c r="B3" s="144"/>
      <c r="C3" s="140"/>
      <c r="D3" s="140"/>
      <c r="E3" s="393" t="s">
        <v>332</v>
      </c>
      <c r="F3" s="393"/>
    </row>
    <row r="4" spans="1:6" ht="12">
      <c r="A4" s="142" t="s">
        <v>404</v>
      </c>
      <c r="B4" s="144"/>
      <c r="C4" s="145"/>
      <c r="D4" s="145"/>
      <c r="E4" s="143"/>
      <c r="F4" s="146" t="s">
        <v>84</v>
      </c>
    </row>
    <row r="5" spans="1:6" ht="50.25" customHeight="1">
      <c r="A5" s="147" t="s">
        <v>1</v>
      </c>
      <c r="B5" s="148" t="s">
        <v>2</v>
      </c>
      <c r="C5" s="148" t="s">
        <v>3</v>
      </c>
      <c r="D5" s="149" t="s">
        <v>7</v>
      </c>
      <c r="E5" s="148" t="s">
        <v>4</v>
      </c>
      <c r="F5" s="148" t="s">
        <v>5</v>
      </c>
    </row>
    <row r="6" spans="1:6" ht="12">
      <c r="A6" s="147" t="s">
        <v>6</v>
      </c>
      <c r="B6" s="147">
        <v>1</v>
      </c>
      <c r="C6" s="147">
        <v>2</v>
      </c>
      <c r="D6" s="149" t="s">
        <v>6</v>
      </c>
      <c r="E6" s="147">
        <v>1</v>
      </c>
      <c r="F6" s="147">
        <v>2</v>
      </c>
    </row>
    <row r="7" spans="1:6" ht="12.75">
      <c r="A7" s="150" t="s">
        <v>8</v>
      </c>
      <c r="B7" s="2"/>
      <c r="C7" s="2"/>
      <c r="D7" s="102" t="s">
        <v>28</v>
      </c>
      <c r="E7" s="101"/>
      <c r="F7" s="101"/>
    </row>
    <row r="8" spans="1:30" ht="12.75">
      <c r="A8" s="104" t="s">
        <v>29</v>
      </c>
      <c r="B8" s="268"/>
      <c r="C8" s="268"/>
      <c r="D8" s="104" t="s">
        <v>30</v>
      </c>
      <c r="E8" s="338">
        <v>4796118.8494</v>
      </c>
      <c r="F8" s="264">
        <v>5827264.4236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103" t="s">
        <v>267</v>
      </c>
      <c r="B9" s="268"/>
      <c r="C9" s="268"/>
      <c r="D9" s="104" t="s">
        <v>31</v>
      </c>
      <c r="E9" s="264"/>
      <c r="F9" s="26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103" t="s">
        <v>174</v>
      </c>
      <c r="B10" s="268"/>
      <c r="C10" s="268"/>
      <c r="D10" s="103" t="s">
        <v>266</v>
      </c>
      <c r="E10" s="339">
        <v>3104418.261335911</v>
      </c>
      <c r="F10" s="344">
        <v>2731590.25204484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103" t="s">
        <v>189</v>
      </c>
      <c r="B11" s="268"/>
      <c r="C11" s="268"/>
      <c r="D11" s="103" t="s">
        <v>32</v>
      </c>
      <c r="E11" s="103"/>
      <c r="F11" s="10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103" t="s">
        <v>258</v>
      </c>
      <c r="B12" s="268"/>
      <c r="C12" s="268"/>
      <c r="D12" s="103" t="s">
        <v>212</v>
      </c>
      <c r="E12" s="103"/>
      <c r="F12" s="10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151" t="s">
        <v>12</v>
      </c>
      <c r="B13" s="268"/>
      <c r="C13" s="268"/>
      <c r="D13" s="151" t="s">
        <v>27</v>
      </c>
      <c r="E13" s="340">
        <v>3104418.261335911</v>
      </c>
      <c r="F13" s="340">
        <v>2731590.25204484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104" t="s">
        <v>322</v>
      </c>
      <c r="B14" s="268"/>
      <c r="C14" s="268"/>
      <c r="D14" s="104" t="s">
        <v>33</v>
      </c>
      <c r="E14" s="103"/>
      <c r="F14" s="10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151" t="s">
        <v>39</v>
      </c>
      <c r="B15" s="268"/>
      <c r="C15" s="268"/>
      <c r="D15" s="103" t="s">
        <v>34</v>
      </c>
      <c r="E15" s="264">
        <v>-4207805.53</v>
      </c>
      <c r="F15" s="264">
        <v>4508307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102" t="s">
        <v>41</v>
      </c>
      <c r="B16" s="268"/>
      <c r="C16" s="268"/>
      <c r="D16" s="103" t="s">
        <v>35</v>
      </c>
      <c r="E16" s="264">
        <v>4508307</v>
      </c>
      <c r="F16" s="264">
        <v>4508307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102" t="s">
        <v>43</v>
      </c>
      <c r="B17" s="268"/>
      <c r="C17" s="268"/>
      <c r="D17" s="103" t="s">
        <v>36</v>
      </c>
      <c r="E17" s="265">
        <v>-8716112.53</v>
      </c>
      <c r="F17" s="26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101" t="s">
        <v>9</v>
      </c>
      <c r="B18" s="263">
        <v>0</v>
      </c>
      <c r="C18" s="263">
        <v>0</v>
      </c>
      <c r="D18" s="101" t="s">
        <v>37</v>
      </c>
      <c r="E18" s="339">
        <v>-743671.79</v>
      </c>
      <c r="F18" s="264">
        <v>-8716112.53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101" t="s">
        <v>10</v>
      </c>
      <c r="B19" s="269">
        <v>36365.85</v>
      </c>
      <c r="C19" s="263">
        <v>77804.68</v>
      </c>
      <c r="D19" s="151" t="s">
        <v>38</v>
      </c>
      <c r="E19" s="265">
        <v>-4951477.32</v>
      </c>
      <c r="F19" s="264">
        <v>-4207797.4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101" t="s">
        <v>323</v>
      </c>
      <c r="B20" s="269">
        <v>381343.74</v>
      </c>
      <c r="C20" s="263">
        <v>730623.53</v>
      </c>
      <c r="D20" s="152" t="s">
        <v>40</v>
      </c>
      <c r="E20" s="344">
        <v>2949059.7907359116</v>
      </c>
      <c r="F20" s="264">
        <v>4351057.27564484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101" t="s">
        <v>257</v>
      </c>
      <c r="B21" s="263"/>
      <c r="C21" s="263"/>
      <c r="D21" s="153"/>
      <c r="E21" s="103"/>
      <c r="F21" s="10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152" t="s">
        <v>12</v>
      </c>
      <c r="B22" s="263">
        <v>417709.59</v>
      </c>
      <c r="C22" s="263">
        <v>808428.21</v>
      </c>
      <c r="D22" s="101"/>
      <c r="E22" s="103"/>
      <c r="F22" s="10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>
      <c r="A23" s="102" t="s">
        <v>214</v>
      </c>
      <c r="B23" s="263"/>
      <c r="C23" s="263"/>
      <c r="D23" s="102" t="s">
        <v>42</v>
      </c>
      <c r="E23" s="103"/>
      <c r="F23" s="10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101" t="s">
        <v>267</v>
      </c>
      <c r="B24" s="268"/>
      <c r="C24" s="368"/>
      <c r="D24" s="154" t="s">
        <v>268</v>
      </c>
      <c r="E24" s="103"/>
      <c r="F24" s="10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101" t="s">
        <v>174</v>
      </c>
      <c r="B25" s="269">
        <v>2301485.03</v>
      </c>
      <c r="C25" s="263">
        <v>3283065.6</v>
      </c>
      <c r="D25" s="103" t="s">
        <v>252</v>
      </c>
      <c r="E25" s="263">
        <v>2464.02</v>
      </c>
      <c r="F25" s="263">
        <v>8366.36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.75">
      <c r="A26" s="101" t="s">
        <v>207</v>
      </c>
      <c r="B26" s="2"/>
      <c r="C26" s="269"/>
      <c r="D26" s="103" t="s">
        <v>324</v>
      </c>
      <c r="E26" s="269">
        <v>2464.02</v>
      </c>
      <c r="F26" s="263">
        <v>1303.77</v>
      </c>
    </row>
    <row r="27" spans="1:6" ht="12.75">
      <c r="A27" s="101" t="s">
        <v>189</v>
      </c>
      <c r="B27" s="2"/>
      <c r="C27" s="269"/>
      <c r="D27" s="103" t="s">
        <v>176</v>
      </c>
      <c r="E27" s="269">
        <v>1.8189894E-12</v>
      </c>
      <c r="F27" s="101">
        <v>7059.59</v>
      </c>
    </row>
    <row r="28" spans="1:6" ht="12.75">
      <c r="A28" s="101" t="s">
        <v>11</v>
      </c>
      <c r="B28" s="2"/>
      <c r="C28" s="269"/>
      <c r="D28" s="5" t="s">
        <v>205</v>
      </c>
      <c r="E28" s="101"/>
      <c r="F28" s="101"/>
    </row>
    <row r="29" spans="1:6" ht="12.75">
      <c r="A29" s="101" t="s">
        <v>259</v>
      </c>
      <c r="B29" s="2"/>
      <c r="C29" s="269"/>
      <c r="D29" s="154" t="s">
        <v>236</v>
      </c>
      <c r="E29" s="359">
        <v>1012.2</v>
      </c>
      <c r="F29" s="101"/>
    </row>
    <row r="30" spans="1:6" ht="12.75">
      <c r="A30" s="101" t="s">
        <v>260</v>
      </c>
      <c r="B30" s="270">
        <v>213084.86</v>
      </c>
      <c r="C30" s="269">
        <v>239697.56</v>
      </c>
      <c r="D30" s="5" t="s">
        <v>269</v>
      </c>
      <c r="E30" s="101"/>
      <c r="F30" s="101"/>
    </row>
    <row r="31" spans="1:6" ht="12.75">
      <c r="A31" s="101" t="s">
        <v>261</v>
      </c>
      <c r="B31" s="2"/>
      <c r="C31" s="269"/>
      <c r="D31" s="154" t="s">
        <v>191</v>
      </c>
      <c r="E31" s="101"/>
      <c r="F31" s="101"/>
    </row>
    <row r="32" spans="1:6" ht="12.75">
      <c r="A32" s="101" t="s">
        <v>262</v>
      </c>
      <c r="B32" s="2"/>
      <c r="C32" s="269"/>
      <c r="D32" s="154" t="s">
        <v>192</v>
      </c>
      <c r="E32" s="101"/>
      <c r="F32" s="101"/>
    </row>
    <row r="33" spans="1:6" ht="12.75">
      <c r="A33" s="101" t="s">
        <v>263</v>
      </c>
      <c r="B33" s="2"/>
      <c r="C33" s="269"/>
      <c r="D33" s="154" t="s">
        <v>270</v>
      </c>
      <c r="E33" s="101">
        <v>0</v>
      </c>
      <c r="F33" s="101"/>
    </row>
    <row r="34" spans="1:6" ht="12.75">
      <c r="A34" s="152" t="s">
        <v>13</v>
      </c>
      <c r="B34" s="269">
        <v>2514569.89</v>
      </c>
      <c r="C34" s="269">
        <v>3522763.16</v>
      </c>
      <c r="D34" s="101" t="s">
        <v>271</v>
      </c>
      <c r="E34" s="269">
        <v>5.22959454E-11</v>
      </c>
      <c r="F34" s="263">
        <v>0</v>
      </c>
    </row>
    <row r="35" spans="1:6" ht="15" customHeight="1">
      <c r="A35" s="102" t="s">
        <v>211</v>
      </c>
      <c r="B35" s="2"/>
      <c r="C35" s="269"/>
      <c r="D35" s="154" t="s">
        <v>272</v>
      </c>
      <c r="E35" s="101">
        <v>0</v>
      </c>
      <c r="F35" s="101"/>
    </row>
    <row r="36" spans="1:6" ht="13.5" customHeight="1">
      <c r="A36" s="103" t="s">
        <v>264</v>
      </c>
      <c r="B36" s="270">
        <v>390.22</v>
      </c>
      <c r="C36" s="269">
        <v>8752.26</v>
      </c>
      <c r="D36" s="154" t="s">
        <v>213</v>
      </c>
      <c r="E36" s="269"/>
      <c r="F36" s="101"/>
    </row>
    <row r="37" spans="1:6" ht="24">
      <c r="A37" s="103" t="s">
        <v>175</v>
      </c>
      <c r="B37" s="270"/>
      <c r="C37" s="269"/>
      <c r="D37" s="152" t="s">
        <v>12</v>
      </c>
      <c r="E37" s="341">
        <v>3476.220000000054</v>
      </c>
      <c r="F37" s="341">
        <v>8366.36</v>
      </c>
    </row>
    <row r="38" spans="1:6" ht="12.75">
      <c r="A38" s="103" t="s">
        <v>265</v>
      </c>
      <c r="B38" s="270">
        <v>0</v>
      </c>
      <c r="C38" s="269">
        <v>13000</v>
      </c>
      <c r="D38" s="152" t="s">
        <v>45</v>
      </c>
      <c r="E38" s="341">
        <v>3476.220000000054</v>
      </c>
      <c r="F38" s="341">
        <v>8366.36</v>
      </c>
    </row>
    <row r="39" spans="1:6" ht="12.75">
      <c r="A39" s="103" t="s">
        <v>190</v>
      </c>
      <c r="B39" s="270">
        <v>19866.310735912</v>
      </c>
      <c r="C39" s="269">
        <v>6480.005644839999</v>
      </c>
      <c r="D39" s="101"/>
      <c r="E39" s="101"/>
      <c r="F39" s="101"/>
    </row>
    <row r="40" spans="1:6" ht="12.75">
      <c r="A40" s="151" t="s">
        <v>14</v>
      </c>
      <c r="B40" s="270">
        <v>20256.530735912</v>
      </c>
      <c r="C40" s="269">
        <v>28232.26564484</v>
      </c>
      <c r="D40" s="101"/>
      <c r="E40" s="101"/>
      <c r="F40" s="101"/>
    </row>
    <row r="41" spans="1:6" ht="12.75">
      <c r="A41" s="104" t="s">
        <v>44</v>
      </c>
      <c r="B41" s="2"/>
      <c r="C41" s="269"/>
      <c r="D41" s="101"/>
      <c r="E41" s="101"/>
      <c r="F41" s="101"/>
    </row>
    <row r="42" spans="1:6" ht="12.75">
      <c r="A42" s="151" t="s">
        <v>45</v>
      </c>
      <c r="B42" s="270">
        <v>2952536.010735912</v>
      </c>
      <c r="C42" s="270">
        <v>4359423.63564484</v>
      </c>
      <c r="D42" s="101"/>
      <c r="E42" s="101"/>
      <c r="F42" s="101"/>
    </row>
    <row r="43" spans="2:8" ht="12.75" customHeight="1">
      <c r="B43" s="2"/>
      <c r="C43" s="2"/>
      <c r="D43" s="101"/>
      <c r="E43" s="101"/>
      <c r="F43" s="101"/>
      <c r="H43" s="342">
        <v>-4.760891803540289</v>
      </c>
    </row>
    <row r="44" spans="1:8" ht="12.75">
      <c r="A44" s="151" t="s">
        <v>47</v>
      </c>
      <c r="B44" s="271">
        <v>2952536.010735912</v>
      </c>
      <c r="C44" s="271">
        <v>4359423.63564484</v>
      </c>
      <c r="D44" s="151" t="s">
        <v>46</v>
      </c>
      <c r="E44" s="341">
        <v>2952536.010735912</v>
      </c>
      <c r="F44" s="341">
        <v>4359423.63564484</v>
      </c>
      <c r="H44" s="343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1:7" ht="12.75">
      <c r="A47" s="266" t="s">
        <v>405</v>
      </c>
      <c r="B47" s="395" t="s">
        <v>331</v>
      </c>
      <c r="C47" s="395"/>
      <c r="D47" s="391" t="s">
        <v>142</v>
      </c>
      <c r="E47" s="391"/>
      <c r="F47" s="266"/>
      <c r="G47" s="4"/>
    </row>
    <row r="48" spans="1:7" ht="12.75">
      <c r="A48" s="267"/>
      <c r="B48" s="391" t="s">
        <v>329</v>
      </c>
      <c r="C48" s="391"/>
      <c r="D48" s="391" t="s">
        <v>330</v>
      </c>
      <c r="E48" s="391"/>
      <c r="F48" s="267"/>
      <c r="G48" s="4"/>
    </row>
    <row r="49" spans="2:7" ht="12">
      <c r="B49" s="4"/>
      <c r="C49" s="4"/>
      <c r="D49" s="4"/>
      <c r="E49" s="4"/>
      <c r="F49" s="4"/>
      <c r="G49" s="4"/>
    </row>
    <row r="50" spans="3:6" ht="12">
      <c r="C50" s="4"/>
      <c r="D50" s="4"/>
      <c r="E50" s="6"/>
      <c r="F50" s="6"/>
    </row>
    <row r="51" spans="1:7" ht="12">
      <c r="A51" s="4"/>
      <c r="B51" s="4"/>
      <c r="C51" s="4"/>
      <c r="D51" s="4"/>
      <c r="E51" s="4"/>
      <c r="F51" s="4"/>
      <c r="G51" s="4"/>
    </row>
    <row r="52" ht="12">
      <c r="G52" s="4"/>
    </row>
    <row r="53" spans="1:7" ht="12">
      <c r="A53" s="4"/>
      <c r="B53" s="4"/>
      <c r="C53" s="4"/>
      <c r="D53" s="4"/>
      <c r="E53" s="4"/>
      <c r="F53" s="4"/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6"/>
      <c r="E60" s="4"/>
      <c r="F60" s="4"/>
      <c r="G60" s="4"/>
    </row>
    <row r="61" spans="1:7" s="7" customFormat="1" ht="12">
      <c r="A61" s="6"/>
      <c r="B61" s="6"/>
      <c r="C61" s="6"/>
      <c r="D61" s="6"/>
      <c r="E61" s="6"/>
      <c r="F61" s="6"/>
      <c r="G61" s="6"/>
    </row>
    <row r="62" spans="1:7" s="7" customFormat="1" ht="12">
      <c r="A62" s="6"/>
      <c r="B62" s="6"/>
      <c r="C62" s="6"/>
      <c r="D62" s="155"/>
      <c r="E62" s="6"/>
      <c r="F62" s="6"/>
      <c r="G62" s="6"/>
    </row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</sheetData>
  <mergeCells count="7">
    <mergeCell ref="B48:C48"/>
    <mergeCell ref="D48:E48"/>
    <mergeCell ref="E1:F1"/>
    <mergeCell ref="E3:F3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workbookViewId="0" topLeftCell="A3">
      <selection activeCell="D41" sqref="D41"/>
    </sheetView>
  </sheetViews>
  <sheetFormatPr defaultColWidth="9.140625" defaultRowHeight="12.75"/>
  <cols>
    <col min="1" max="1" width="33.8515625" style="1" customWidth="1"/>
    <col min="2" max="3" width="13.28125" style="1" bestFit="1" customWidth="1"/>
    <col min="4" max="4" width="43.421875" style="1" customWidth="1"/>
    <col min="5" max="5" width="13.57421875" style="1" customWidth="1"/>
    <col min="6" max="6" width="14.421875" style="1" bestFit="1" customWidth="1"/>
    <col min="7" max="7" width="11.140625" style="1" bestFit="1" customWidth="1"/>
    <col min="8" max="8" width="11.7109375" style="1" bestFit="1" customWidth="1"/>
    <col min="9" max="16384" width="9.140625" style="1" customWidth="1"/>
  </cols>
  <sheetData>
    <row r="1" spans="5:6" ht="25.5" customHeight="1">
      <c r="E1" s="402" t="s">
        <v>274</v>
      </c>
      <c r="F1" s="402"/>
    </row>
    <row r="2" spans="1:6" ht="12.75" customHeight="1">
      <c r="A2" s="18"/>
      <c r="C2" s="396" t="s">
        <v>15</v>
      </c>
      <c r="D2" s="396"/>
      <c r="E2" s="17"/>
      <c r="F2" s="17"/>
    </row>
    <row r="3" spans="1:6" ht="15">
      <c r="A3" s="396" t="str">
        <f>'справка № 1-КИС-БАЛАНС'!A3</f>
        <v>Наименование на КИС: ДФ Статус Нови Акции</v>
      </c>
      <c r="B3" s="396"/>
      <c r="C3" s="50"/>
      <c r="D3" s="50"/>
      <c r="E3" s="51"/>
      <c r="F3" s="51"/>
    </row>
    <row r="4" spans="1:6" ht="15">
      <c r="A4" s="396" t="str">
        <f>'справка № 1-КИС-БАЛАНС'!A4</f>
        <v>Отчетен период 31/03/2009 г. </v>
      </c>
      <c r="B4" s="396"/>
      <c r="C4" s="53"/>
      <c r="D4" s="54" t="s">
        <v>169</v>
      </c>
      <c r="E4" s="397">
        <v>175071425</v>
      </c>
      <c r="F4" s="397"/>
    </row>
    <row r="5" spans="1:7" ht="15">
      <c r="A5" s="55"/>
      <c r="B5" s="56"/>
      <c r="C5" s="56"/>
      <c r="D5" s="57"/>
      <c r="E5" s="58"/>
      <c r="F5" s="59" t="s">
        <v>84</v>
      </c>
      <c r="G5" s="20"/>
    </row>
    <row r="6" spans="1:7" ht="27.75" customHeight="1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20"/>
    </row>
    <row r="9" spans="1:7" s="5" customFormat="1" ht="15">
      <c r="A9" s="64" t="s">
        <v>20</v>
      </c>
      <c r="B9" s="65"/>
      <c r="C9" s="65"/>
      <c r="D9" s="64" t="s">
        <v>48</v>
      </c>
      <c r="E9" s="65"/>
      <c r="F9" s="65"/>
      <c r="G9" s="4"/>
    </row>
    <row r="10" spans="1:7" s="7" customFormat="1" ht="15">
      <c r="A10" s="66" t="s">
        <v>21</v>
      </c>
      <c r="B10" s="66"/>
      <c r="C10" s="66"/>
      <c r="D10" s="66" t="s">
        <v>49</v>
      </c>
      <c r="E10" s="272">
        <v>17780.84</v>
      </c>
      <c r="F10" s="272">
        <v>6995</v>
      </c>
      <c r="G10" s="6"/>
    </row>
    <row r="11" spans="1:7" s="7" customFormat="1" ht="31.5" customHeight="1">
      <c r="A11" s="66" t="s">
        <v>275</v>
      </c>
      <c r="B11" s="272">
        <f>B12+21803.32</f>
        <v>2645135.6799999997</v>
      </c>
      <c r="C11" s="272">
        <v>9341538</v>
      </c>
      <c r="D11" s="66" t="s">
        <v>50</v>
      </c>
      <c r="E11" s="272">
        <f>E12+397.58</f>
        <v>1993751.6300000001</v>
      </c>
      <c r="F11" s="272">
        <v>6016552</v>
      </c>
      <c r="G11" s="6"/>
    </row>
    <row r="12" spans="1:7" s="7" customFormat="1" ht="15.75" customHeight="1">
      <c r="A12" s="66" t="s">
        <v>22</v>
      </c>
      <c r="B12" s="272">
        <v>2623332.36</v>
      </c>
      <c r="C12" s="272">
        <v>9330668</v>
      </c>
      <c r="D12" s="66" t="s">
        <v>51</v>
      </c>
      <c r="E12" s="272">
        <v>1993354.05</v>
      </c>
      <c r="F12" s="272">
        <v>5652199</v>
      </c>
      <c r="G12" s="6"/>
    </row>
    <row r="13" spans="1:7" s="7" customFormat="1" ht="30">
      <c r="A13" s="66" t="s">
        <v>276</v>
      </c>
      <c r="B13" s="272">
        <f>283328.361+8648</f>
        <v>291976.361</v>
      </c>
      <c r="C13" s="272">
        <v>1025128.03</v>
      </c>
      <c r="D13" s="66" t="s">
        <v>281</v>
      </c>
      <c r="E13" s="272">
        <f>208788.76</f>
        <v>208788.76</v>
      </c>
      <c r="F13" s="272">
        <v>769827</v>
      </c>
      <c r="G13" s="6"/>
    </row>
    <row r="14" spans="1:7" s="7" customFormat="1" ht="15">
      <c r="A14" s="66" t="s">
        <v>23</v>
      </c>
      <c r="B14" s="272">
        <f>6783.69+689</f>
        <v>7472.69</v>
      </c>
      <c r="C14" s="272">
        <v>13109.06</v>
      </c>
      <c r="D14" s="67" t="s">
        <v>52</v>
      </c>
      <c r="E14" s="272">
        <v>10050.85</v>
      </c>
      <c r="F14" s="272">
        <v>22154</v>
      </c>
      <c r="G14" s="6"/>
    </row>
    <row r="15" spans="1:7" s="7" customFormat="1" ht="15">
      <c r="A15" s="68"/>
      <c r="B15" s="370"/>
      <c r="C15" s="370"/>
      <c r="D15" s="66" t="s">
        <v>26</v>
      </c>
      <c r="E15" s="273"/>
      <c r="F15" s="273"/>
      <c r="G15" s="6"/>
    </row>
    <row r="16" spans="1:8" s="7" customFormat="1" ht="15">
      <c r="A16" s="68" t="s">
        <v>24</v>
      </c>
      <c r="B16" s="370">
        <f>SUM(B10:B11)+SUM(B13:B14)</f>
        <v>2944584.7309999997</v>
      </c>
      <c r="C16" s="370">
        <v>10379775.09</v>
      </c>
      <c r="D16" s="68" t="s">
        <v>24</v>
      </c>
      <c r="E16" s="274">
        <f>SUM(E10:E11)+SUM(E13:E15)</f>
        <v>2230372.08</v>
      </c>
      <c r="F16" s="66">
        <v>6815528</v>
      </c>
      <c r="G16" s="356"/>
      <c r="H16" s="357"/>
    </row>
    <row r="17" spans="1:6" s="7" customFormat="1" ht="24.75">
      <c r="A17" s="336" t="s">
        <v>185</v>
      </c>
      <c r="B17" s="370"/>
      <c r="C17" s="370"/>
      <c r="D17" s="337" t="s">
        <v>185</v>
      </c>
      <c r="E17" s="66"/>
      <c r="F17" s="66"/>
    </row>
    <row r="18" spans="1:6" s="7" customFormat="1" ht="15">
      <c r="A18" s="69" t="s">
        <v>218</v>
      </c>
      <c r="B18" s="370"/>
      <c r="C18" s="370"/>
      <c r="D18" s="69" t="s">
        <v>53</v>
      </c>
      <c r="E18" s="66"/>
      <c r="F18" s="66"/>
    </row>
    <row r="19" spans="1:6" s="7" customFormat="1" ht="15">
      <c r="A19" s="70" t="s">
        <v>215</v>
      </c>
      <c r="B19" s="370"/>
      <c r="C19" s="370"/>
      <c r="D19" s="337"/>
      <c r="E19" s="66"/>
      <c r="F19" s="66"/>
    </row>
    <row r="20" spans="1:6" s="7" customFormat="1" ht="15">
      <c r="A20" s="66" t="s">
        <v>248</v>
      </c>
      <c r="B20" s="272">
        <v>29459.54</v>
      </c>
      <c r="C20" s="272">
        <v>117645</v>
      </c>
      <c r="D20" s="69"/>
      <c r="E20" s="66"/>
      <c r="F20" s="66"/>
    </row>
    <row r="21" spans="1:6" s="7" customFormat="1" ht="15">
      <c r="A21" s="66" t="s">
        <v>25</v>
      </c>
      <c r="B21" s="370"/>
      <c r="C21" s="370"/>
      <c r="D21" s="68"/>
      <c r="E21" s="66"/>
      <c r="F21" s="66"/>
    </row>
    <row r="22" spans="1:6" s="7" customFormat="1" ht="30">
      <c r="A22" s="66" t="s">
        <v>277</v>
      </c>
      <c r="B22" s="370"/>
      <c r="C22" s="370"/>
      <c r="D22" s="103"/>
      <c r="E22" s="66"/>
      <c r="F22" s="66"/>
    </row>
    <row r="23" spans="1:6" s="7" customFormat="1" ht="15">
      <c r="A23" s="66" t="s">
        <v>26</v>
      </c>
      <c r="B23" s="370"/>
      <c r="C23" s="370"/>
      <c r="D23" s="103"/>
      <c r="E23" s="66"/>
      <c r="F23" s="66"/>
    </row>
    <row r="24" spans="1:6" s="7" customFormat="1" ht="15">
      <c r="A24" s="68" t="s">
        <v>27</v>
      </c>
      <c r="B24" s="370">
        <f>SUM(B19:B23)</f>
        <v>29459.54</v>
      </c>
      <c r="C24" s="370">
        <v>117645</v>
      </c>
      <c r="D24" s="68" t="s">
        <v>27</v>
      </c>
      <c r="E24" s="66">
        <f>E18</f>
        <v>0</v>
      </c>
      <c r="F24" s="66">
        <v>0</v>
      </c>
    </row>
    <row r="25" spans="1:6" s="7" customFormat="1" ht="25.5" customHeight="1">
      <c r="A25" s="336" t="s">
        <v>186</v>
      </c>
      <c r="B25" s="370">
        <f>B24-E24</f>
        <v>29459.54</v>
      </c>
      <c r="C25" s="370">
        <v>117645</v>
      </c>
      <c r="D25" s="104" t="s">
        <v>186</v>
      </c>
      <c r="E25" s="66">
        <f>E24</f>
        <v>0</v>
      </c>
      <c r="F25" s="66">
        <v>0</v>
      </c>
    </row>
    <row r="26" spans="1:6" s="7" customFormat="1" ht="29.25">
      <c r="A26" s="69" t="s">
        <v>278</v>
      </c>
      <c r="B26" s="370">
        <f>B24+B16</f>
        <v>2974044.2709999997</v>
      </c>
      <c r="C26" s="370">
        <v>10497420.09</v>
      </c>
      <c r="D26" s="69" t="s">
        <v>54</v>
      </c>
      <c r="E26" s="274">
        <f>E16+E24</f>
        <v>2230372.08</v>
      </c>
      <c r="F26" s="66">
        <v>6815528</v>
      </c>
    </row>
    <row r="27" spans="1:6" s="7" customFormat="1" ht="29.25">
      <c r="A27" s="69" t="s">
        <v>216</v>
      </c>
      <c r="B27" s="370">
        <f>IF(E26&gt;B26,E26-B26,0)</f>
        <v>0</v>
      </c>
      <c r="C27" s="370">
        <v>0</v>
      </c>
      <c r="D27" s="69" t="s">
        <v>217</v>
      </c>
      <c r="E27" s="274">
        <f>IF(B26&gt;E26,B26-E26,0)</f>
        <v>743672.1909999996</v>
      </c>
      <c r="F27" s="274">
        <v>3681892.09</v>
      </c>
    </row>
    <row r="28" spans="1:6" s="7" customFormat="1" ht="18.75" customHeight="1">
      <c r="A28" s="69" t="s">
        <v>279</v>
      </c>
      <c r="B28" s="370"/>
      <c r="C28" s="370"/>
      <c r="D28" s="103"/>
      <c r="E28" s="274"/>
      <c r="F28" s="274"/>
    </row>
    <row r="29" spans="1:6" s="7" customFormat="1" ht="27" customHeight="1">
      <c r="A29" s="69" t="s">
        <v>280</v>
      </c>
      <c r="B29" s="371">
        <f>B27-B28</f>
        <v>0</v>
      </c>
      <c r="C29" s="371">
        <v>0</v>
      </c>
      <c r="D29" s="69" t="s">
        <v>282</v>
      </c>
      <c r="E29" s="369">
        <f>E27</f>
        <v>743672.1909999996</v>
      </c>
      <c r="F29" s="369">
        <v>3681892.09</v>
      </c>
    </row>
    <row r="30" spans="1:6" s="7" customFormat="1" ht="14.25" customHeight="1">
      <c r="A30" s="110" t="s">
        <v>408</v>
      </c>
      <c r="B30" s="371">
        <f>B29+B28+B26</f>
        <v>2974044.2709999997</v>
      </c>
      <c r="C30" s="371">
        <v>10497420.09</v>
      </c>
      <c r="D30" s="69" t="s">
        <v>409</v>
      </c>
      <c r="E30" s="369">
        <f>E26+E29</f>
        <v>2974044.2709999997</v>
      </c>
      <c r="F30" s="369">
        <v>10497420.09</v>
      </c>
    </row>
    <row r="31" spans="1:6" s="7" customFormat="1" ht="13.5" customHeight="1">
      <c r="A31" s="109"/>
      <c r="B31" s="105"/>
      <c r="C31" s="105"/>
      <c r="D31" s="106"/>
      <c r="E31" s="105"/>
      <c r="F31" s="105"/>
    </row>
    <row r="32" spans="1:6" s="7" customFormat="1" ht="17.25" customHeight="1">
      <c r="A32" s="71" t="str">
        <f>'справка № 1-КИС-БАЛАНС'!A47</f>
        <v>Дата  29/04/2009 г. </v>
      </c>
      <c r="B32" s="71"/>
      <c r="C32" s="401" t="s">
        <v>55</v>
      </c>
      <c r="D32" s="401"/>
      <c r="E32" s="398" t="s">
        <v>283</v>
      </c>
      <c r="F32" s="398"/>
    </row>
    <row r="33" spans="1:6" s="7" customFormat="1" ht="15.75" customHeight="1">
      <c r="A33" s="6"/>
      <c r="B33" s="105"/>
      <c r="C33" s="105"/>
      <c r="D33" s="105" t="str">
        <f>'справка № 1-КИС-БАЛАНС'!B48</f>
        <v>Димитър Моллов</v>
      </c>
      <c r="E33" s="400" t="str">
        <f>'справка № 1-КИС-БАЛАНС'!D48</f>
        <v>Мария Д. Сивкова</v>
      </c>
      <c r="F33" s="400"/>
    </row>
    <row r="34" spans="1:6" s="7" customFormat="1" ht="15.75" customHeight="1">
      <c r="A34" s="107"/>
      <c r="B34" s="105"/>
      <c r="C34" s="105"/>
      <c r="D34" s="105"/>
      <c r="E34" s="105"/>
      <c r="F34" s="105"/>
    </row>
    <row r="35" spans="1:6" s="7" customFormat="1" ht="15.75" customHeight="1">
      <c r="A35" s="107"/>
      <c r="B35" s="105"/>
      <c r="C35" s="105"/>
      <c r="D35" s="105"/>
      <c r="E35" s="105"/>
      <c r="F35" s="105"/>
    </row>
    <row r="36" spans="1:6" s="7" customFormat="1" ht="15.75" customHeight="1">
      <c r="A36" s="108"/>
      <c r="B36" s="105"/>
      <c r="C36" s="105"/>
      <c r="D36" s="105"/>
      <c r="E36" s="399"/>
      <c r="F36" s="399"/>
    </row>
    <row r="37" spans="1:6" s="7" customFormat="1" ht="15" customHeight="1">
      <c r="A37" s="6"/>
      <c r="B37" s="105"/>
      <c r="C37" s="105"/>
      <c r="D37" s="6"/>
      <c r="E37" s="105"/>
      <c r="F37" s="105"/>
    </row>
    <row r="38" spans="1:6" s="7" customFormat="1" ht="17.25" customHeight="1">
      <c r="A38" s="6"/>
      <c r="B38" s="105"/>
      <c r="C38" s="105"/>
      <c r="D38" s="6"/>
      <c r="E38" s="105"/>
      <c r="F38" s="105"/>
    </row>
    <row r="39" spans="1:6" s="7" customFormat="1" ht="15">
      <c r="A39" s="71"/>
      <c r="B39" s="71"/>
      <c r="C39" s="71"/>
      <c r="D39" s="71"/>
      <c r="E39" s="71"/>
      <c r="F39" s="71"/>
    </row>
    <row r="40" spans="1:6" s="7" customFormat="1" ht="15">
      <c r="A40" s="71"/>
      <c r="B40" s="71"/>
      <c r="C40" s="71"/>
      <c r="D40" s="71"/>
      <c r="E40" s="71"/>
      <c r="F40" s="71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mergeCells count="9">
    <mergeCell ref="E36:F36"/>
    <mergeCell ref="E33:F33"/>
    <mergeCell ref="C32:D32"/>
    <mergeCell ref="E1:F1"/>
    <mergeCell ref="A3:B3"/>
    <mergeCell ref="C2:D2"/>
    <mergeCell ref="E4:F4"/>
    <mergeCell ref="E32:F32"/>
    <mergeCell ref="A4:B4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workbookViewId="0" topLeftCell="B1">
      <selection activeCell="E20" sqref="E20:E21"/>
    </sheetView>
  </sheetViews>
  <sheetFormatPr defaultColWidth="9.140625" defaultRowHeight="12.75"/>
  <cols>
    <col min="1" max="1" width="54.8515625" style="1" customWidth="1"/>
    <col min="2" max="2" width="12.8515625" style="1" customWidth="1"/>
    <col min="3" max="3" width="12.140625" style="1" customWidth="1"/>
    <col min="4" max="4" width="11.710937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29"/>
      <c r="B1" s="29"/>
      <c r="C1" s="29"/>
      <c r="D1" s="29"/>
      <c r="E1" s="411" t="s">
        <v>284</v>
      </c>
      <c r="F1" s="411"/>
      <c r="G1" s="29"/>
    </row>
    <row r="2" spans="1:7" ht="15">
      <c r="A2" s="405" t="s">
        <v>99</v>
      </c>
      <c r="B2" s="406"/>
      <c r="C2" s="406"/>
      <c r="D2" s="406"/>
      <c r="E2" s="406"/>
      <c r="F2" s="406"/>
      <c r="G2" s="29"/>
    </row>
    <row r="3" spans="1:7" ht="15">
      <c r="A3" s="27" t="str">
        <f>'справка № 2-КИС-ОД'!A3:B3</f>
        <v>Наименование на КИС: ДФ Статус Нови Акции</v>
      </c>
      <c r="B3" s="3"/>
      <c r="D3" s="45" t="s">
        <v>169</v>
      </c>
      <c r="F3" s="43">
        <f>'справка № 2-КИС-ОД'!E4</f>
        <v>175071425</v>
      </c>
      <c r="G3" s="29"/>
    </row>
    <row r="4" spans="1:7" ht="15">
      <c r="A4" s="27" t="str">
        <f>'справка № 2-КИС-ОД'!A4:B4</f>
        <v>Отчетен период 31/03/2009 г. </v>
      </c>
      <c r="B4" s="52"/>
      <c r="C4" s="50"/>
      <c r="D4" s="50"/>
      <c r="E4" s="44"/>
      <c r="F4" s="44"/>
      <c r="G4" s="72"/>
    </row>
    <row r="5" spans="1:7" ht="15.75" thickBot="1">
      <c r="A5" s="52"/>
      <c r="B5" s="52"/>
      <c r="C5" s="73"/>
      <c r="D5" s="74"/>
      <c r="E5" s="72"/>
      <c r="F5" s="72"/>
      <c r="G5" s="75" t="s">
        <v>84</v>
      </c>
    </row>
    <row r="6" spans="1:7" ht="24.75" customHeight="1">
      <c r="A6" s="403" t="s">
        <v>85</v>
      </c>
      <c r="B6" s="408" t="s">
        <v>4</v>
      </c>
      <c r="C6" s="408"/>
      <c r="D6" s="408"/>
      <c r="E6" s="408" t="s">
        <v>5</v>
      </c>
      <c r="F6" s="408"/>
      <c r="G6" s="409"/>
    </row>
    <row r="7" spans="1:7" ht="24.75" customHeight="1">
      <c r="A7" s="404"/>
      <c r="B7" s="76" t="s">
        <v>86</v>
      </c>
      <c r="C7" s="76" t="s">
        <v>87</v>
      </c>
      <c r="D7" s="76" t="s">
        <v>88</v>
      </c>
      <c r="E7" s="76" t="s">
        <v>86</v>
      </c>
      <c r="F7" s="76" t="s">
        <v>87</v>
      </c>
      <c r="G7" s="292" t="s">
        <v>88</v>
      </c>
    </row>
    <row r="8" spans="1:7" s="24" customFormat="1" ht="24.75" customHeight="1">
      <c r="A8" s="293" t="s">
        <v>6</v>
      </c>
      <c r="B8" s="76">
        <v>1</v>
      </c>
      <c r="C8" s="76">
        <v>2</v>
      </c>
      <c r="D8" s="76">
        <v>3</v>
      </c>
      <c r="E8" s="76">
        <v>4</v>
      </c>
      <c r="F8" s="76">
        <v>5</v>
      </c>
      <c r="G8" s="292">
        <v>6</v>
      </c>
    </row>
    <row r="9" spans="1:7" ht="22.5" customHeight="1">
      <c r="A9" s="294" t="s">
        <v>285</v>
      </c>
      <c r="B9" s="77"/>
      <c r="C9" s="77"/>
      <c r="D9" s="77"/>
      <c r="E9" s="77"/>
      <c r="F9" s="77"/>
      <c r="G9" s="295"/>
    </row>
    <row r="10" spans="1:7" ht="21" customHeight="1">
      <c r="A10" s="296" t="s">
        <v>221</v>
      </c>
      <c r="B10" s="347">
        <v>1000</v>
      </c>
      <c r="C10" s="347">
        <v>659306</v>
      </c>
      <c r="D10" s="297">
        <f aca="true" t="shared" si="0" ref="D10:D15">B10-C10</f>
        <v>-658306</v>
      </c>
      <c r="E10" s="275">
        <v>1141447</v>
      </c>
      <c r="F10" s="276">
        <v>6135056</v>
      </c>
      <c r="G10" s="297">
        <v>-4993609</v>
      </c>
    </row>
    <row r="11" spans="1:7" ht="21" customHeight="1">
      <c r="A11" s="296" t="s">
        <v>286</v>
      </c>
      <c r="B11" s="77"/>
      <c r="C11" s="77"/>
      <c r="D11" s="297">
        <f t="shared" si="0"/>
        <v>0</v>
      </c>
      <c r="E11" s="277"/>
      <c r="F11" s="278"/>
      <c r="G11" s="297">
        <v>0</v>
      </c>
    </row>
    <row r="12" spans="1:7" ht="21" customHeight="1">
      <c r="A12" s="296" t="s">
        <v>98</v>
      </c>
      <c r="B12" s="2"/>
      <c r="C12" s="2"/>
      <c r="D12" s="297">
        <f t="shared" si="0"/>
        <v>0</v>
      </c>
      <c r="E12" s="278"/>
      <c r="F12" s="278"/>
      <c r="G12" s="297">
        <v>0</v>
      </c>
    </row>
    <row r="13" spans="1:7" ht="21" customHeight="1">
      <c r="A13" s="298" t="s">
        <v>225</v>
      </c>
      <c r="B13" s="2"/>
      <c r="C13" s="2"/>
      <c r="D13" s="297">
        <f t="shared" si="0"/>
        <v>0</v>
      </c>
      <c r="E13" s="279"/>
      <c r="F13" s="276"/>
      <c r="G13" s="297">
        <v>0</v>
      </c>
    </row>
    <row r="14" spans="1:7" ht="21" customHeight="1">
      <c r="A14" s="298" t="s">
        <v>253</v>
      </c>
      <c r="B14" s="2"/>
      <c r="C14" s="2"/>
      <c r="D14" s="297">
        <f t="shared" si="0"/>
        <v>0</v>
      </c>
      <c r="E14" s="276"/>
      <c r="F14" s="276"/>
      <c r="G14" s="297">
        <v>0</v>
      </c>
    </row>
    <row r="15" spans="1:7" ht="21" customHeight="1" thickBot="1">
      <c r="A15" s="299" t="s">
        <v>222</v>
      </c>
      <c r="B15" s="283"/>
      <c r="C15" s="284"/>
      <c r="D15" s="300">
        <f t="shared" si="0"/>
        <v>0</v>
      </c>
      <c r="E15" s="280"/>
      <c r="F15" s="280"/>
      <c r="G15" s="300">
        <v>0</v>
      </c>
    </row>
    <row r="16" spans="1:7" ht="21" customHeight="1" thickBot="1">
      <c r="A16" s="285" t="s">
        <v>219</v>
      </c>
      <c r="B16" s="281">
        <f>SUM(B10:B15)</f>
        <v>1000</v>
      </c>
      <c r="C16" s="281">
        <f>SUM(C10:C15)</f>
        <v>659306</v>
      </c>
      <c r="D16" s="287">
        <f>SUM(D10:D15)</f>
        <v>-658306</v>
      </c>
      <c r="E16" s="281">
        <v>1141447</v>
      </c>
      <c r="F16" s="281">
        <v>6135056</v>
      </c>
      <c r="G16" s="287">
        <v>-4993609</v>
      </c>
    </row>
    <row r="17" spans="1:7" ht="21" customHeight="1">
      <c r="A17" s="301" t="s">
        <v>249</v>
      </c>
      <c r="B17" s="282"/>
      <c r="C17" s="282"/>
      <c r="D17" s="282"/>
      <c r="E17" s="282"/>
      <c r="F17" s="282"/>
      <c r="G17" s="302"/>
    </row>
    <row r="18" spans="1:7" ht="21" customHeight="1">
      <c r="A18" s="296" t="s">
        <v>89</v>
      </c>
      <c r="B18" s="347">
        <v>295993.22</v>
      </c>
      <c r="C18" s="347">
        <v>7850</v>
      </c>
      <c r="D18" s="303">
        <f>B18-C18</f>
        <v>288143.22</v>
      </c>
      <c r="E18" s="275">
        <v>5005340</v>
      </c>
      <c r="F18" s="276">
        <v>1618810</v>
      </c>
      <c r="G18" s="303">
        <v>3386530</v>
      </c>
    </row>
    <row r="19" spans="1:7" ht="21" customHeight="1">
      <c r="A19" s="296" t="s">
        <v>90</v>
      </c>
      <c r="B19" s="77"/>
      <c r="C19" s="77"/>
      <c r="D19" s="303">
        <f aca="true" t="shared" si="1" ref="D19:D24">B19-C19</f>
        <v>0</v>
      </c>
      <c r="E19" s="77"/>
      <c r="F19" s="77"/>
      <c r="G19" s="303">
        <v>0</v>
      </c>
    </row>
    <row r="20" spans="1:7" ht="21" customHeight="1">
      <c r="A20" s="304" t="s">
        <v>96</v>
      </c>
      <c r="B20" s="347">
        <v>17724</v>
      </c>
      <c r="C20" s="77">
        <v>305</v>
      </c>
      <c r="D20" s="297">
        <f t="shared" si="1"/>
        <v>17419</v>
      </c>
      <c r="E20" s="276">
        <v>73443</v>
      </c>
      <c r="F20" s="276">
        <v>4784</v>
      </c>
      <c r="G20" s="297">
        <v>68659</v>
      </c>
    </row>
    <row r="21" spans="1:7" ht="21" customHeight="1">
      <c r="A21" s="296" t="s">
        <v>94</v>
      </c>
      <c r="B21" s="347">
        <v>3229.78</v>
      </c>
      <c r="C21" s="77"/>
      <c r="D21" s="297">
        <f t="shared" si="1"/>
        <v>3229.78</v>
      </c>
      <c r="E21" s="276">
        <v>31114</v>
      </c>
      <c r="F21" s="276"/>
      <c r="G21" s="297">
        <v>31114</v>
      </c>
    </row>
    <row r="22" spans="1:7" ht="21" customHeight="1">
      <c r="A22" s="305" t="s">
        <v>177</v>
      </c>
      <c r="B22" s="77"/>
      <c r="C22" s="270">
        <v>34688.81</v>
      </c>
      <c r="D22" s="297">
        <f t="shared" si="1"/>
        <v>-34688.81</v>
      </c>
      <c r="E22" s="276"/>
      <c r="F22" s="275">
        <v>306131</v>
      </c>
      <c r="G22" s="297">
        <v>-306131</v>
      </c>
    </row>
    <row r="23" spans="1:7" ht="21" customHeight="1">
      <c r="A23" s="305" t="s">
        <v>178</v>
      </c>
      <c r="B23" s="77"/>
      <c r="C23" s="350">
        <v>5881.41</v>
      </c>
      <c r="D23" s="300">
        <f t="shared" si="1"/>
        <v>-5881.41</v>
      </c>
      <c r="E23" s="2"/>
      <c r="F23" s="2">
        <v>42728</v>
      </c>
      <c r="G23" s="297">
        <v>-42728</v>
      </c>
    </row>
    <row r="24" spans="1:7" ht="21" customHeight="1">
      <c r="A24" s="306" t="s">
        <v>287</v>
      </c>
      <c r="B24" s="284"/>
      <c r="C24" s="350"/>
      <c r="D24" s="300">
        <f t="shared" si="1"/>
        <v>0</v>
      </c>
      <c r="E24" s="284"/>
      <c r="F24" s="284"/>
      <c r="G24" s="300">
        <v>0</v>
      </c>
    </row>
    <row r="25" spans="1:7" ht="21" customHeight="1" thickBot="1">
      <c r="A25" s="299" t="s">
        <v>95</v>
      </c>
      <c r="B25" s="284"/>
      <c r="C25" s="350">
        <v>229</v>
      </c>
      <c r="D25" s="355">
        <f>B25-C25</f>
        <v>-229</v>
      </c>
      <c r="E25" s="284"/>
      <c r="F25" s="284">
        <v>26395</v>
      </c>
      <c r="G25" s="300">
        <v>-26395</v>
      </c>
    </row>
    <row r="26" spans="1:7" ht="21" customHeight="1" thickBot="1">
      <c r="A26" s="285" t="s">
        <v>220</v>
      </c>
      <c r="B26" s="281">
        <f>SUM(B18:B25)</f>
        <v>316947</v>
      </c>
      <c r="C26" s="281">
        <f>SUM(C18:C25)</f>
        <v>48954.22</v>
      </c>
      <c r="D26" s="287">
        <f>SUM(D18:D25)</f>
        <v>267992.78</v>
      </c>
      <c r="E26" s="281">
        <v>5109897</v>
      </c>
      <c r="F26" s="281">
        <v>1998848</v>
      </c>
      <c r="G26" s="287">
        <v>3111049</v>
      </c>
    </row>
    <row r="27" spans="1:7" ht="21" customHeight="1">
      <c r="A27" s="307" t="s">
        <v>250</v>
      </c>
      <c r="B27" s="282"/>
      <c r="C27" s="282"/>
      <c r="D27" s="282"/>
      <c r="E27" s="282"/>
      <c r="F27" s="282"/>
      <c r="G27" s="302"/>
    </row>
    <row r="28" spans="1:7" ht="21" customHeight="1">
      <c r="A28" s="296" t="s">
        <v>223</v>
      </c>
      <c r="B28" s="77"/>
      <c r="C28" s="347">
        <v>405</v>
      </c>
      <c r="D28" s="349">
        <f>B28-C28</f>
        <v>-405</v>
      </c>
      <c r="E28" s="310"/>
      <c r="F28" s="77">
        <v>2850</v>
      </c>
      <c r="G28" s="295">
        <v>-2850</v>
      </c>
    </row>
    <row r="29" spans="1:7" ht="21" customHeight="1">
      <c r="A29" s="296" t="s">
        <v>91</v>
      </c>
      <c r="B29" s="77"/>
      <c r="C29" s="77"/>
      <c r="D29" s="77"/>
      <c r="E29" s="310"/>
      <c r="F29" s="77"/>
      <c r="G29" s="295"/>
    </row>
    <row r="30" spans="1:7" ht="21" customHeight="1">
      <c r="A30" s="296" t="s">
        <v>97</v>
      </c>
      <c r="B30" s="77"/>
      <c r="C30" s="77"/>
      <c r="D30" s="77"/>
      <c r="E30" s="310"/>
      <c r="F30" s="77"/>
      <c r="G30" s="295"/>
    </row>
    <row r="31" spans="1:7" ht="21" customHeight="1">
      <c r="A31" s="296" t="s">
        <v>288</v>
      </c>
      <c r="B31" s="77"/>
      <c r="C31" s="77"/>
      <c r="D31" s="77"/>
      <c r="E31" s="310"/>
      <c r="F31" s="77"/>
      <c r="G31" s="295"/>
    </row>
    <row r="32" spans="1:7" ht="21" customHeight="1" thickBot="1">
      <c r="A32" s="299" t="s">
        <v>224</v>
      </c>
      <c r="B32" s="284"/>
      <c r="C32" s="284"/>
      <c r="D32" s="284"/>
      <c r="E32" s="311"/>
      <c r="F32" s="284"/>
      <c r="G32" s="308"/>
    </row>
    <row r="33" spans="1:7" ht="24.75" customHeight="1" thickBot="1">
      <c r="A33" s="289" t="s">
        <v>289</v>
      </c>
      <c r="B33" s="312">
        <f>SUM(B28:B32)</f>
        <v>0</v>
      </c>
      <c r="C33" s="312">
        <f>SUM(C28:C32)</f>
        <v>405</v>
      </c>
      <c r="D33" s="348">
        <f>SUM(D28:D32)</f>
        <v>-405</v>
      </c>
      <c r="E33" s="312">
        <v>0</v>
      </c>
      <c r="F33" s="312">
        <v>2850</v>
      </c>
      <c r="G33" s="312">
        <v>-2850</v>
      </c>
    </row>
    <row r="34" spans="1:7" ht="24.75" customHeight="1" thickBot="1">
      <c r="A34" s="285" t="s">
        <v>92</v>
      </c>
      <c r="B34" s="313">
        <f>B16+B26+B33</f>
        <v>317947</v>
      </c>
      <c r="C34" s="313">
        <f>C16+C26+C33</f>
        <v>708665.22</v>
      </c>
      <c r="D34" s="313">
        <f>D16+D26+D33</f>
        <v>-390718.22</v>
      </c>
      <c r="E34" s="313">
        <v>6251344</v>
      </c>
      <c r="F34" s="313">
        <v>8136754</v>
      </c>
      <c r="G34" s="313">
        <v>-1885410</v>
      </c>
    </row>
    <row r="35" spans="1:7" ht="24.75" customHeight="1" thickBot="1">
      <c r="A35" s="285" t="s">
        <v>93</v>
      </c>
      <c r="B35" s="286"/>
      <c r="C35" s="286"/>
      <c r="D35" s="313">
        <f>G36</f>
        <v>808428.169999999</v>
      </c>
      <c r="E35" s="286"/>
      <c r="F35" s="286"/>
      <c r="G35" s="288">
        <v>2693838.17</v>
      </c>
    </row>
    <row r="36" spans="1:7" ht="24.75" customHeight="1" thickBot="1">
      <c r="A36" s="290" t="s">
        <v>172</v>
      </c>
      <c r="B36" s="291"/>
      <c r="C36" s="291"/>
      <c r="D36" s="315">
        <f>D35+D34</f>
        <v>417709.949999999</v>
      </c>
      <c r="E36" s="291"/>
      <c r="F36" s="291"/>
      <c r="G36" s="314">
        <v>808428.169999999</v>
      </c>
    </row>
    <row r="37" spans="1:7" ht="24.75" customHeight="1" thickBot="1">
      <c r="A37" s="309" t="s">
        <v>173</v>
      </c>
      <c r="B37" s="291"/>
      <c r="C37" s="291"/>
      <c r="D37" s="315">
        <f>'справка № 1-КИС-БАЛАНС'!B19</f>
        <v>36365.85</v>
      </c>
      <c r="E37" s="291"/>
      <c r="F37" s="291"/>
      <c r="G37" s="314">
        <v>77805</v>
      </c>
    </row>
    <row r="38" spans="2:8" ht="15">
      <c r="B38" s="111"/>
      <c r="C38" s="111"/>
      <c r="D38" s="352"/>
      <c r="E38" s="111"/>
      <c r="F38" s="111"/>
      <c r="G38" s="111"/>
      <c r="H38" s="20"/>
    </row>
    <row r="39" spans="1:8" ht="15">
      <c r="A39" s="72" t="str">
        <f>'справка № 2-КИС-ОД'!A32</f>
        <v>Дата  29/04/2009 г. </v>
      </c>
      <c r="B39" s="407" t="s">
        <v>143</v>
      </c>
      <c r="C39" s="407"/>
      <c r="D39" s="353"/>
      <c r="E39" s="407" t="s">
        <v>144</v>
      </c>
      <c r="F39" s="407"/>
      <c r="G39" s="72"/>
      <c r="H39" s="20"/>
    </row>
    <row r="40" spans="2:8" ht="15">
      <c r="B40" s="410" t="str">
        <f>'справка № 1-КИС-БАЛАНС'!B48</f>
        <v>Димитър Моллов</v>
      </c>
      <c r="C40" s="410"/>
      <c r="D40" s="354"/>
      <c r="E40" s="410" t="str">
        <f>'справка № 2-КИС-ОД'!E33:F33</f>
        <v>Мария Д. Сивкова</v>
      </c>
      <c r="F40" s="410"/>
      <c r="G40" s="111"/>
      <c r="H40" s="20"/>
    </row>
    <row r="41" spans="2:8" ht="15">
      <c r="B41" s="111"/>
      <c r="C41" s="111"/>
      <c r="D41" s="131"/>
      <c r="E41" s="111"/>
      <c r="F41" s="111"/>
      <c r="G41" s="111"/>
      <c r="H41" s="20"/>
    </row>
    <row r="42" spans="2:8" ht="15">
      <c r="B42" s="111"/>
      <c r="C42" s="111"/>
      <c r="D42" s="111"/>
      <c r="E42" s="111"/>
      <c r="F42" s="111"/>
      <c r="G42" s="111"/>
      <c r="H42" s="20"/>
    </row>
    <row r="43" spans="2:8" ht="15">
      <c r="B43" s="111"/>
      <c r="C43" s="111"/>
      <c r="D43" s="111"/>
      <c r="E43" s="410"/>
      <c r="F43" s="410"/>
      <c r="G43" s="111"/>
      <c r="H43" s="20"/>
    </row>
    <row r="44" spans="2:8" ht="15">
      <c r="B44" s="111"/>
      <c r="C44" s="111"/>
      <c r="D44" s="111"/>
      <c r="E44" s="111"/>
      <c r="F44" s="111"/>
      <c r="G44" s="111"/>
      <c r="H44" s="20"/>
    </row>
    <row r="45" spans="2:8" ht="12.75">
      <c r="B45" s="20"/>
      <c r="C45" s="20"/>
      <c r="D45" s="20"/>
      <c r="E45" s="20"/>
      <c r="F45" s="20"/>
      <c r="G45" s="20"/>
      <c r="H45" s="20"/>
    </row>
    <row r="46" spans="2:7" ht="12.75">
      <c r="B46" s="29"/>
      <c r="C46" s="29"/>
      <c r="D46" s="29"/>
      <c r="E46" s="29"/>
      <c r="F46" s="29"/>
      <c r="G46" s="29"/>
    </row>
    <row r="47" spans="2:7" ht="12.75">
      <c r="B47" s="29"/>
      <c r="C47" s="29"/>
      <c r="D47" s="29"/>
      <c r="E47" s="29"/>
      <c r="F47" s="29"/>
      <c r="G47" s="29"/>
    </row>
  </sheetData>
  <mergeCells count="10">
    <mergeCell ref="E43:F43"/>
    <mergeCell ref="B40:C40"/>
    <mergeCell ref="E40:F40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workbookViewId="0" topLeftCell="B4">
      <selection activeCell="D32" sqref="D32"/>
    </sheetView>
  </sheetViews>
  <sheetFormatPr defaultColWidth="9.140625" defaultRowHeight="12.75"/>
  <cols>
    <col min="1" max="1" width="30.57421875" style="46" customWidth="1"/>
    <col min="2" max="2" width="11.57421875" style="46" bestFit="1" customWidth="1"/>
    <col min="3" max="3" width="10.7109375" style="46" customWidth="1"/>
    <col min="4" max="4" width="10.140625" style="46" customWidth="1"/>
    <col min="5" max="5" width="12.140625" style="46" customWidth="1"/>
    <col min="6" max="6" width="9.8515625" style="46" customWidth="1"/>
    <col min="7" max="7" width="19.421875" style="46" customWidth="1"/>
    <col min="8" max="8" width="12.00390625" style="46" customWidth="1"/>
    <col min="9" max="9" width="9.28125" style="1" bestFit="1" customWidth="1"/>
    <col min="10" max="16384" width="9.140625" style="1" customWidth="1"/>
  </cols>
  <sheetData>
    <row r="1" spans="6:8" ht="12.75">
      <c r="F1" s="47"/>
      <c r="G1" s="47" t="s">
        <v>290</v>
      </c>
      <c r="H1" s="47"/>
    </row>
    <row r="3" spans="1:8" ht="19.5" customHeight="1">
      <c r="A3" s="387" t="s">
        <v>56</v>
      </c>
      <c r="B3" s="387"/>
      <c r="C3" s="387"/>
      <c r="D3" s="387"/>
      <c r="E3" s="387"/>
      <c r="F3" s="387"/>
      <c r="G3" s="387"/>
      <c r="H3" s="387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375" t="str">
        <f>'справка № 3-КИС-ОПП'!A3</f>
        <v>Наименование на КИС: ДФ Статус Нови Акции</v>
      </c>
      <c r="B5" s="375"/>
      <c r="C5" s="13"/>
      <c r="D5" s="13"/>
      <c r="E5" s="13"/>
      <c r="F5" s="30"/>
      <c r="G5" s="412" t="s">
        <v>333</v>
      </c>
      <c r="H5" s="381"/>
    </row>
    <row r="6" spans="1:8" ht="17.25" customHeight="1">
      <c r="A6" s="28" t="str">
        <f>'справка № 3-КИС-ОПП'!A4</f>
        <v>Отчетен период 31/03/2009 г. </v>
      </c>
      <c r="B6" s="13"/>
      <c r="C6" s="13"/>
      <c r="D6" s="13"/>
      <c r="E6" s="14"/>
      <c r="F6" s="14"/>
      <c r="G6" s="14"/>
      <c r="H6" s="48"/>
    </row>
    <row r="7" spans="1:8" ht="12.75">
      <c r="A7" s="15"/>
      <c r="B7" s="15"/>
      <c r="C7" s="15"/>
      <c r="D7" s="15"/>
      <c r="E7" s="16"/>
      <c r="F7" s="16"/>
      <c r="G7" s="16"/>
      <c r="H7" s="49" t="s">
        <v>57</v>
      </c>
    </row>
    <row r="8" spans="1:9" ht="32.25" customHeight="1">
      <c r="A8" s="382" t="s">
        <v>58</v>
      </c>
      <c r="B8" s="382" t="s">
        <v>62</v>
      </c>
      <c r="C8" s="388" t="s">
        <v>59</v>
      </c>
      <c r="D8" s="376"/>
      <c r="E8" s="376"/>
      <c r="F8" s="388" t="s">
        <v>60</v>
      </c>
      <c r="G8" s="389"/>
      <c r="H8" s="382" t="s">
        <v>61</v>
      </c>
      <c r="I8" s="50"/>
    </row>
    <row r="9" spans="1:9" ht="12.75" customHeight="1">
      <c r="A9" s="385"/>
      <c r="B9" s="374"/>
      <c r="C9" s="390" t="s">
        <v>63</v>
      </c>
      <c r="D9" s="382" t="s">
        <v>64</v>
      </c>
      <c r="E9" s="382" t="s">
        <v>226</v>
      </c>
      <c r="F9" s="382" t="s">
        <v>65</v>
      </c>
      <c r="G9" s="382" t="s">
        <v>66</v>
      </c>
      <c r="H9" s="385"/>
      <c r="I9" s="50"/>
    </row>
    <row r="10" spans="1:9" ht="60" customHeight="1">
      <c r="A10" s="383"/>
      <c r="B10" s="383"/>
      <c r="C10" s="373"/>
      <c r="D10" s="383"/>
      <c r="E10" s="384"/>
      <c r="F10" s="384"/>
      <c r="G10" s="384"/>
      <c r="H10" s="384"/>
      <c r="I10" s="50"/>
    </row>
    <row r="11" spans="1:9" s="31" customFormat="1" ht="15">
      <c r="A11" s="79" t="s">
        <v>6</v>
      </c>
      <c r="B11" s="79">
        <v>1</v>
      </c>
      <c r="C11" s="79">
        <v>2</v>
      </c>
      <c r="D11" s="79">
        <v>3</v>
      </c>
      <c r="E11" s="79">
        <v>4</v>
      </c>
      <c r="F11" s="79">
        <v>5</v>
      </c>
      <c r="G11" s="79">
        <v>6</v>
      </c>
      <c r="H11" s="79">
        <v>7</v>
      </c>
      <c r="I11" s="78"/>
    </row>
    <row r="12" spans="1:9" s="31" customFormat="1" ht="28.5">
      <c r="A12" s="80" t="s">
        <v>179</v>
      </c>
      <c r="B12" s="316">
        <v>9309686</v>
      </c>
      <c r="C12" s="79">
        <v>3989883</v>
      </c>
      <c r="D12" s="79"/>
      <c r="E12" s="79"/>
      <c r="F12" s="316">
        <v>4508307</v>
      </c>
      <c r="G12" s="79"/>
      <c r="H12" s="316">
        <f>F12+C12+B12</f>
        <v>17807876</v>
      </c>
      <c r="I12" s="78"/>
    </row>
    <row r="13" spans="1:10" s="31" customFormat="1" ht="28.5">
      <c r="A13" s="80" t="s">
        <v>180</v>
      </c>
      <c r="B13" s="316">
        <v>5827265</v>
      </c>
      <c r="C13" s="79">
        <v>2731596</v>
      </c>
      <c r="D13" s="79">
        <v>0</v>
      </c>
      <c r="E13" s="79">
        <v>0</v>
      </c>
      <c r="F13" s="316">
        <v>4508307</v>
      </c>
      <c r="G13" s="79">
        <v>-8716104</v>
      </c>
      <c r="H13" s="316">
        <v>4351057</v>
      </c>
      <c r="I13" s="372"/>
      <c r="J13" s="372"/>
    </row>
    <row r="14" spans="1:9" s="31" customFormat="1" ht="28.5">
      <c r="A14" s="80" t="s">
        <v>67</v>
      </c>
      <c r="B14" s="316">
        <f>'справка № 1-КИС-БАЛАНС'!F8</f>
        <v>5827264.4236</v>
      </c>
      <c r="C14" s="358">
        <f>'справка № 1-КИС-БАЛАНС'!F13</f>
        <v>2731590.25204484</v>
      </c>
      <c r="D14" s="79"/>
      <c r="E14" s="79"/>
      <c r="F14" s="316"/>
      <c r="G14" s="316">
        <f>F13+G13</f>
        <v>-4207797</v>
      </c>
      <c r="H14" s="316">
        <f>SUM(B14:G14)</f>
        <v>4351057.675644841</v>
      </c>
      <c r="I14" s="78"/>
    </row>
    <row r="15" spans="1:9" s="31" customFormat="1" ht="28.5">
      <c r="A15" s="80" t="s">
        <v>68</v>
      </c>
      <c r="B15" s="81"/>
      <c r="C15" s="81"/>
      <c r="D15" s="81"/>
      <c r="E15" s="81"/>
      <c r="F15" s="81"/>
      <c r="G15" s="81"/>
      <c r="H15" s="83"/>
      <c r="I15" s="78"/>
    </row>
    <row r="16" spans="1:9" ht="30">
      <c r="A16" s="84" t="s">
        <v>69</v>
      </c>
      <c r="B16" s="81"/>
      <c r="C16" s="81"/>
      <c r="D16" s="81"/>
      <c r="E16" s="81"/>
      <c r="F16" s="81"/>
      <c r="G16" s="81"/>
      <c r="H16" s="83"/>
      <c r="I16" s="50"/>
    </row>
    <row r="17" spans="1:9" ht="15">
      <c r="A17" s="84" t="s">
        <v>70</v>
      </c>
      <c r="B17" s="82"/>
      <c r="C17" s="82"/>
      <c r="D17" s="82"/>
      <c r="E17" s="82"/>
      <c r="F17" s="82"/>
      <c r="G17" s="82"/>
      <c r="H17" s="83"/>
      <c r="I17" s="50"/>
    </row>
    <row r="18" spans="1:9" ht="17.25" customHeight="1">
      <c r="A18" s="80" t="s">
        <v>71</v>
      </c>
      <c r="B18" s="82"/>
      <c r="C18" s="82"/>
      <c r="D18" s="82"/>
      <c r="E18" s="82"/>
      <c r="F18" s="82"/>
      <c r="G18" s="82"/>
      <c r="H18" s="83"/>
      <c r="I18" s="50"/>
    </row>
    <row r="19" spans="1:9" ht="34.5" customHeight="1">
      <c r="A19" s="80" t="s">
        <v>291</v>
      </c>
      <c r="B19" s="317">
        <f>B20-B21</f>
        <v>-1031145.5800000001</v>
      </c>
      <c r="C19" s="317">
        <f>C20-C21</f>
        <v>372819.5</v>
      </c>
      <c r="D19" s="317"/>
      <c r="E19" s="317"/>
      <c r="F19" s="317"/>
      <c r="G19" s="317"/>
      <c r="H19" s="317">
        <f>B19+C19</f>
        <v>-658326.0800000001</v>
      </c>
      <c r="I19" s="50"/>
    </row>
    <row r="20" spans="1:9" ht="15">
      <c r="A20" s="84" t="s">
        <v>227</v>
      </c>
      <c r="B20" s="81">
        <v>1482.58</v>
      </c>
      <c r="C20" s="317">
        <f>-482.58-19.68</f>
        <v>-502.26</v>
      </c>
      <c r="D20" s="81"/>
      <c r="E20" s="81"/>
      <c r="F20" s="81"/>
      <c r="G20" s="81"/>
      <c r="H20" s="83">
        <f>B20+C20</f>
        <v>980.3199999999999</v>
      </c>
      <c r="I20" s="50"/>
    </row>
    <row r="21" spans="1:9" ht="15">
      <c r="A21" s="84" t="s">
        <v>228</v>
      </c>
      <c r="B21" s="81">
        <v>1032628.16</v>
      </c>
      <c r="C21" s="317">
        <v>-373321.76</v>
      </c>
      <c r="D21" s="81"/>
      <c r="E21" s="81"/>
      <c r="F21" s="81"/>
      <c r="G21" s="81"/>
      <c r="H21" s="83">
        <f>B21+C21</f>
        <v>659306.4</v>
      </c>
      <c r="I21" s="50"/>
    </row>
    <row r="22" spans="1:9" ht="28.5">
      <c r="A22" s="80" t="s">
        <v>74</v>
      </c>
      <c r="B22" s="81"/>
      <c r="C22" s="81"/>
      <c r="D22" s="81"/>
      <c r="E22" s="81"/>
      <c r="F22" s="81"/>
      <c r="G22" s="317">
        <f>'справка № 1-КИС-БАЛАНС'!E18</f>
        <v>-743671.79</v>
      </c>
      <c r="H22" s="317">
        <f>G22</f>
        <v>-743671.79</v>
      </c>
      <c r="I22" s="50"/>
    </row>
    <row r="23" spans="1:9" ht="30">
      <c r="A23" s="84" t="s">
        <v>75</v>
      </c>
      <c r="B23" s="82"/>
      <c r="C23" s="82"/>
      <c r="D23" s="82"/>
      <c r="E23" s="82"/>
      <c r="F23" s="82"/>
      <c r="G23" s="83"/>
      <c r="H23" s="83"/>
      <c r="I23" s="50"/>
    </row>
    <row r="24" spans="1:9" ht="15">
      <c r="A24" s="84" t="s">
        <v>76</v>
      </c>
      <c r="B24" s="81"/>
      <c r="C24" s="81"/>
      <c r="D24" s="81"/>
      <c r="E24" s="81"/>
      <c r="F24" s="81"/>
      <c r="G24" s="81"/>
      <c r="H24" s="83"/>
      <c r="I24" s="50"/>
    </row>
    <row r="25" spans="1:9" ht="15">
      <c r="A25" s="84" t="s">
        <v>77</v>
      </c>
      <c r="B25" s="82"/>
      <c r="C25" s="82"/>
      <c r="D25" s="82"/>
      <c r="E25" s="82"/>
      <c r="F25" s="82"/>
      <c r="G25" s="82"/>
      <c r="H25" s="83"/>
      <c r="I25" s="50"/>
    </row>
    <row r="26" spans="1:9" ht="15">
      <c r="A26" s="84" t="s">
        <v>78</v>
      </c>
      <c r="B26" s="82"/>
      <c r="C26" s="82"/>
      <c r="D26" s="82"/>
      <c r="E26" s="82"/>
      <c r="F26" s="82"/>
      <c r="G26" s="82"/>
      <c r="H26" s="83"/>
      <c r="I26" s="50"/>
    </row>
    <row r="27" spans="1:9" ht="35.25" customHeight="1">
      <c r="A27" s="84" t="s">
        <v>292</v>
      </c>
      <c r="B27" s="82"/>
      <c r="C27" s="82"/>
      <c r="D27" s="82"/>
      <c r="E27" s="82"/>
      <c r="F27" s="82"/>
      <c r="G27" s="82"/>
      <c r="H27" s="83"/>
      <c r="I27" s="50"/>
    </row>
    <row r="28" spans="1:9" ht="15">
      <c r="A28" s="84" t="s">
        <v>79</v>
      </c>
      <c r="B28" s="81"/>
      <c r="C28" s="81"/>
      <c r="D28" s="81"/>
      <c r="E28" s="81"/>
      <c r="F28" s="81"/>
      <c r="G28" s="81"/>
      <c r="H28" s="83"/>
      <c r="I28" s="50"/>
    </row>
    <row r="29" spans="1:9" ht="15">
      <c r="A29" s="84" t="s">
        <v>80</v>
      </c>
      <c r="B29" s="82"/>
      <c r="C29" s="82"/>
      <c r="D29" s="82"/>
      <c r="E29" s="82"/>
      <c r="F29" s="82"/>
      <c r="G29" s="82"/>
      <c r="H29" s="83"/>
      <c r="I29" s="50"/>
    </row>
    <row r="30" spans="1:9" ht="45">
      <c r="A30" s="84" t="s">
        <v>293</v>
      </c>
      <c r="B30" s="82"/>
      <c r="C30" s="82"/>
      <c r="D30" s="82"/>
      <c r="E30" s="82"/>
      <c r="F30" s="82"/>
      <c r="G30" s="82"/>
      <c r="H30" s="83"/>
      <c r="I30" s="50"/>
    </row>
    <row r="31" spans="1:9" ht="15">
      <c r="A31" s="84" t="s">
        <v>79</v>
      </c>
      <c r="B31" s="81"/>
      <c r="C31" s="81"/>
      <c r="D31" s="81"/>
      <c r="E31" s="81"/>
      <c r="F31" s="81"/>
      <c r="G31" s="81"/>
      <c r="H31" s="83"/>
      <c r="I31" s="50"/>
    </row>
    <row r="32" spans="1:9" ht="15">
      <c r="A32" s="84" t="s">
        <v>80</v>
      </c>
      <c r="B32" s="82"/>
      <c r="C32" s="82"/>
      <c r="D32" s="82"/>
      <c r="E32" s="82"/>
      <c r="F32" s="82"/>
      <c r="G32" s="82"/>
      <c r="H32" s="83"/>
      <c r="I32" s="50"/>
    </row>
    <row r="33" spans="1:9" ht="15">
      <c r="A33" s="84" t="s">
        <v>229</v>
      </c>
      <c r="B33" s="82"/>
      <c r="C33" s="82"/>
      <c r="D33" s="82"/>
      <c r="E33" s="82"/>
      <c r="F33" s="82"/>
      <c r="G33" s="82"/>
      <c r="H33" s="83"/>
      <c r="I33" s="50"/>
    </row>
    <row r="34" spans="1:9" ht="28.5">
      <c r="A34" s="80" t="s">
        <v>81</v>
      </c>
      <c r="B34" s="82">
        <f>B14+B19</f>
        <v>4796118.8436</v>
      </c>
      <c r="C34" s="82">
        <f>C14+C19</f>
        <v>3104409.75204484</v>
      </c>
      <c r="D34" s="82">
        <f>D14+D19</f>
        <v>0</v>
      </c>
      <c r="E34" s="82">
        <f>E14+E19</f>
        <v>0</v>
      </c>
      <c r="F34" s="82">
        <f>F14+F19</f>
        <v>0</v>
      </c>
      <c r="G34" s="318">
        <f>G14+G22</f>
        <v>-4951468.79</v>
      </c>
      <c r="H34" s="82">
        <f>H14+H19+H22</f>
        <v>2949059.805644841</v>
      </c>
      <c r="I34" s="50"/>
    </row>
    <row r="35" spans="1:9" ht="14.25" customHeight="1">
      <c r="A35" s="84" t="s">
        <v>254</v>
      </c>
      <c r="B35" s="81"/>
      <c r="C35" s="81"/>
      <c r="D35" s="81"/>
      <c r="E35" s="81"/>
      <c r="F35" s="81"/>
      <c r="G35" s="317"/>
      <c r="H35" s="83"/>
      <c r="I35" s="50"/>
    </row>
    <row r="36" spans="1:9" ht="30" customHeight="1">
      <c r="A36" s="85" t="s">
        <v>82</v>
      </c>
      <c r="B36" s="82">
        <f>B34+B35</f>
        <v>4796118.8436</v>
      </c>
      <c r="C36" s="82">
        <f aca="true" t="shared" si="0" ref="C36:H36">C34+C35</f>
        <v>3104409.75204484</v>
      </c>
      <c r="D36" s="82">
        <f t="shared" si="0"/>
        <v>0</v>
      </c>
      <c r="E36" s="82">
        <f t="shared" si="0"/>
        <v>0</v>
      </c>
      <c r="F36" s="82">
        <f t="shared" si="0"/>
        <v>0</v>
      </c>
      <c r="G36" s="318">
        <f t="shared" si="0"/>
        <v>-4951468.79</v>
      </c>
      <c r="H36" s="82">
        <f t="shared" si="0"/>
        <v>2949059.805644841</v>
      </c>
      <c r="I36" s="50"/>
    </row>
    <row r="37" spans="8:9" ht="15">
      <c r="H37" s="319"/>
      <c r="I37" s="50"/>
    </row>
    <row r="38" spans="1:9" ht="26.25" customHeight="1">
      <c r="A38" s="134" t="str">
        <f>'справка № 2-КИС-ОД'!A32</f>
        <v>Дата  29/04/2009 г. </v>
      </c>
      <c r="B38" s="136" t="s">
        <v>83</v>
      </c>
      <c r="C38" s="135"/>
      <c r="D38" s="135"/>
      <c r="E38" s="137" t="s">
        <v>294</v>
      </c>
      <c r="F38" s="138"/>
      <c r="I38" s="50"/>
    </row>
    <row r="39" spans="3:9" ht="30.75" customHeight="1">
      <c r="C39" s="46" t="str">
        <f>'справка № 3-КИС-ОПП'!B40</f>
        <v>Димитър Моллов</v>
      </c>
      <c r="F39" s="46" t="str">
        <f>'справка № 3-КИС-ОПП'!E40</f>
        <v>Мария Д. Сивкова</v>
      </c>
      <c r="I39" s="91"/>
    </row>
    <row r="40" spans="1:9" ht="15">
      <c r="A40" s="86"/>
      <c r="B40" s="92"/>
      <c r="C40" s="92"/>
      <c r="D40" s="92"/>
      <c r="E40" s="92"/>
      <c r="F40" s="92"/>
      <c r="G40" s="92"/>
      <c r="H40" s="93"/>
      <c r="I40" s="91"/>
    </row>
    <row r="41" spans="1:9" ht="15">
      <c r="A41" s="87"/>
      <c r="B41" s="88"/>
      <c r="C41" s="88"/>
      <c r="D41" s="88"/>
      <c r="E41" s="88"/>
      <c r="F41" s="88"/>
      <c r="G41" s="88"/>
      <c r="H41" s="89"/>
      <c r="I41" s="50"/>
    </row>
    <row r="42" spans="8:9" ht="15" customHeight="1">
      <c r="H42" s="386"/>
      <c r="I42" s="386"/>
    </row>
    <row r="43" spans="1:9" ht="15">
      <c r="A43" s="86"/>
      <c r="B43" s="86"/>
      <c r="C43" s="86"/>
      <c r="D43" s="86"/>
      <c r="E43" s="86"/>
      <c r="F43" s="86"/>
      <c r="G43" s="86"/>
      <c r="H43" s="86"/>
      <c r="I43" s="50"/>
    </row>
    <row r="44" spans="1:9" ht="15">
      <c r="A44" s="86"/>
      <c r="B44" s="86"/>
      <c r="C44" s="86"/>
      <c r="D44" s="86"/>
      <c r="E44" s="86"/>
      <c r="F44" s="86"/>
      <c r="G44" s="86"/>
      <c r="H44" s="86"/>
      <c r="I44" s="50"/>
    </row>
    <row r="45" spans="1:9" ht="15">
      <c r="A45" s="86"/>
      <c r="B45" s="86"/>
      <c r="C45" s="86"/>
      <c r="D45" s="86"/>
      <c r="E45" s="86"/>
      <c r="F45" s="86"/>
      <c r="G45" s="86"/>
      <c r="H45" s="86"/>
      <c r="I45" s="50"/>
    </row>
    <row r="46" spans="1:9" ht="15">
      <c r="A46" s="86"/>
      <c r="B46" s="86"/>
      <c r="C46" s="86"/>
      <c r="D46" s="86"/>
      <c r="E46" s="86"/>
      <c r="F46" s="86"/>
      <c r="G46" s="86"/>
      <c r="H46" s="86"/>
      <c r="I46" s="50"/>
    </row>
    <row r="47" spans="1:9" ht="15">
      <c r="A47" s="86"/>
      <c r="B47" s="86"/>
      <c r="C47" s="86"/>
      <c r="D47" s="86"/>
      <c r="E47" s="86"/>
      <c r="F47" s="86"/>
      <c r="G47" s="86"/>
      <c r="H47" s="86"/>
      <c r="I47" s="50"/>
    </row>
    <row r="48" spans="1:9" ht="15">
      <c r="A48" s="86"/>
      <c r="B48" s="86"/>
      <c r="C48" s="86"/>
      <c r="D48" s="86"/>
      <c r="E48" s="86"/>
      <c r="F48" s="86"/>
      <c r="G48" s="86"/>
      <c r="H48" s="86"/>
      <c r="I48" s="50"/>
    </row>
    <row r="49" spans="1:9" ht="15">
      <c r="A49" s="86"/>
      <c r="B49" s="86"/>
      <c r="C49" s="86"/>
      <c r="D49" s="86"/>
      <c r="E49" s="86"/>
      <c r="F49" s="86"/>
      <c r="G49" s="86"/>
      <c r="H49" s="86"/>
      <c r="I49" s="50"/>
    </row>
    <row r="50" spans="1:9" ht="15">
      <c r="A50" s="86"/>
      <c r="B50" s="86"/>
      <c r="C50" s="86"/>
      <c r="D50" s="86"/>
      <c r="E50" s="86"/>
      <c r="F50" s="86"/>
      <c r="G50" s="86"/>
      <c r="H50" s="86"/>
      <c r="I50" s="50"/>
    </row>
    <row r="51" spans="1:9" ht="15">
      <c r="A51" s="86"/>
      <c r="B51" s="86"/>
      <c r="C51" s="86"/>
      <c r="D51" s="86"/>
      <c r="E51" s="86"/>
      <c r="F51" s="86"/>
      <c r="G51" s="86"/>
      <c r="H51" s="86"/>
      <c r="I51" s="50"/>
    </row>
    <row r="52" spans="1:9" ht="15">
      <c r="A52" s="86"/>
      <c r="B52" s="86"/>
      <c r="C52" s="86"/>
      <c r="D52" s="86"/>
      <c r="E52" s="86"/>
      <c r="F52" s="86"/>
      <c r="G52" s="86"/>
      <c r="H52" s="86"/>
      <c r="I52" s="50"/>
    </row>
    <row r="53" spans="1:9" ht="15">
      <c r="A53" s="86"/>
      <c r="B53" s="86"/>
      <c r="C53" s="86"/>
      <c r="D53" s="86"/>
      <c r="E53" s="86"/>
      <c r="F53" s="86"/>
      <c r="G53" s="86"/>
      <c r="H53" s="86"/>
      <c r="I53" s="50"/>
    </row>
    <row r="54" spans="1:9" ht="15">
      <c r="A54" s="86"/>
      <c r="B54" s="86"/>
      <c r="C54" s="86"/>
      <c r="D54" s="86"/>
      <c r="E54" s="86"/>
      <c r="F54" s="86"/>
      <c r="G54" s="86"/>
      <c r="H54" s="86"/>
      <c r="I54" s="50"/>
    </row>
    <row r="55" spans="1:9" ht="15">
      <c r="A55" s="86"/>
      <c r="B55" s="86"/>
      <c r="C55" s="86"/>
      <c r="D55" s="86"/>
      <c r="E55" s="86"/>
      <c r="F55" s="86"/>
      <c r="G55" s="86"/>
      <c r="H55" s="86"/>
      <c r="I55" s="50"/>
    </row>
    <row r="56" spans="1:9" ht="15">
      <c r="A56" s="86"/>
      <c r="B56" s="86"/>
      <c r="C56" s="86"/>
      <c r="D56" s="86"/>
      <c r="E56" s="86"/>
      <c r="F56" s="86"/>
      <c r="G56" s="86"/>
      <c r="H56" s="86"/>
      <c r="I56" s="50"/>
    </row>
    <row r="57" spans="1:9" ht="15">
      <c r="A57" s="86"/>
      <c r="B57" s="86"/>
      <c r="C57" s="86"/>
      <c r="D57" s="86"/>
      <c r="E57" s="86"/>
      <c r="F57" s="86"/>
      <c r="G57" s="86"/>
      <c r="H57" s="86"/>
      <c r="I57" s="50"/>
    </row>
    <row r="58" spans="1:9" ht="15">
      <c r="A58" s="86"/>
      <c r="B58" s="86"/>
      <c r="C58" s="86"/>
      <c r="D58" s="86"/>
      <c r="E58" s="86"/>
      <c r="F58" s="86"/>
      <c r="G58" s="86"/>
      <c r="H58" s="86"/>
      <c r="I58" s="50"/>
    </row>
    <row r="59" spans="1:9" ht="15">
      <c r="A59" s="86"/>
      <c r="B59" s="86"/>
      <c r="C59" s="86"/>
      <c r="D59" s="86"/>
      <c r="E59" s="86"/>
      <c r="F59" s="86"/>
      <c r="G59" s="86"/>
      <c r="H59" s="86"/>
      <c r="I59" s="50"/>
    </row>
    <row r="60" spans="1:9" ht="15">
      <c r="A60" s="86"/>
      <c r="B60" s="86"/>
      <c r="C60" s="86"/>
      <c r="D60" s="86"/>
      <c r="E60" s="86"/>
      <c r="F60" s="86"/>
      <c r="G60" s="86"/>
      <c r="H60" s="86"/>
      <c r="I60" s="50"/>
    </row>
    <row r="61" spans="1:9" ht="15">
      <c r="A61" s="86"/>
      <c r="B61" s="86"/>
      <c r="C61" s="86"/>
      <c r="D61" s="86"/>
      <c r="E61" s="86"/>
      <c r="F61" s="86"/>
      <c r="G61" s="86"/>
      <c r="H61" s="86"/>
      <c r="I61" s="50"/>
    </row>
    <row r="62" spans="1:9" ht="15">
      <c r="A62" s="86"/>
      <c r="B62" s="86"/>
      <c r="C62" s="86"/>
      <c r="D62" s="86"/>
      <c r="E62" s="86"/>
      <c r="F62" s="86"/>
      <c r="G62" s="86"/>
      <c r="H62" s="86"/>
      <c r="I62" s="50"/>
    </row>
    <row r="63" spans="1:9" ht="15">
      <c r="A63" s="86"/>
      <c r="B63" s="86"/>
      <c r="C63" s="86"/>
      <c r="D63" s="86"/>
      <c r="E63" s="86"/>
      <c r="F63" s="86"/>
      <c r="G63" s="86"/>
      <c r="H63" s="86"/>
      <c r="I63" s="50"/>
    </row>
    <row r="64" spans="1:9" ht="15">
      <c r="A64" s="86"/>
      <c r="B64" s="86"/>
      <c r="C64" s="86"/>
      <c r="D64" s="86"/>
      <c r="E64" s="86"/>
      <c r="F64" s="86"/>
      <c r="G64" s="86"/>
      <c r="H64" s="86"/>
      <c r="I64" s="50"/>
    </row>
    <row r="65" spans="1:9" ht="15">
      <c r="A65" s="86"/>
      <c r="B65" s="86"/>
      <c r="C65" s="86"/>
      <c r="D65" s="86"/>
      <c r="E65" s="86"/>
      <c r="F65" s="86"/>
      <c r="G65" s="86"/>
      <c r="H65" s="86"/>
      <c r="I65" s="50"/>
    </row>
    <row r="66" spans="1:9" ht="15">
      <c r="A66" s="86"/>
      <c r="B66" s="86"/>
      <c r="C66" s="86"/>
      <c r="D66" s="86"/>
      <c r="E66" s="86"/>
      <c r="F66" s="86"/>
      <c r="G66" s="86"/>
      <c r="H66" s="86"/>
      <c r="I66" s="50"/>
    </row>
    <row r="67" spans="1:9" ht="15">
      <c r="A67" s="86"/>
      <c r="B67" s="86"/>
      <c r="C67" s="86"/>
      <c r="D67" s="86"/>
      <c r="E67" s="86"/>
      <c r="F67" s="86"/>
      <c r="G67" s="86"/>
      <c r="H67" s="86"/>
      <c r="I67" s="50"/>
    </row>
    <row r="68" spans="1:9" ht="15">
      <c r="A68" s="86"/>
      <c r="B68" s="86"/>
      <c r="C68" s="86"/>
      <c r="D68" s="86"/>
      <c r="E68" s="86"/>
      <c r="F68" s="86"/>
      <c r="G68" s="86"/>
      <c r="H68" s="86"/>
      <c r="I68" s="50"/>
    </row>
    <row r="69" spans="1:9" ht="15">
      <c r="A69" s="86"/>
      <c r="B69" s="86"/>
      <c r="C69" s="86"/>
      <c r="D69" s="86"/>
      <c r="E69" s="86"/>
      <c r="F69" s="86"/>
      <c r="G69" s="86"/>
      <c r="H69" s="86"/>
      <c r="I69" s="50"/>
    </row>
    <row r="70" spans="1:9" ht="15">
      <c r="A70" s="86"/>
      <c r="B70" s="86"/>
      <c r="C70" s="86"/>
      <c r="D70" s="86"/>
      <c r="E70" s="86"/>
      <c r="F70" s="86"/>
      <c r="G70" s="86"/>
      <c r="H70" s="86"/>
      <c r="I70" s="50"/>
    </row>
    <row r="71" spans="1:9" ht="15">
      <c r="A71" s="86"/>
      <c r="B71" s="86"/>
      <c r="C71" s="86"/>
      <c r="D71" s="86"/>
      <c r="E71" s="86"/>
      <c r="F71" s="86"/>
      <c r="G71" s="86"/>
      <c r="H71" s="86"/>
      <c r="I71" s="50"/>
    </row>
    <row r="72" spans="1:9" ht="15">
      <c r="A72" s="86"/>
      <c r="B72" s="86"/>
      <c r="C72" s="86"/>
      <c r="D72" s="86"/>
      <c r="E72" s="86"/>
      <c r="F72" s="86"/>
      <c r="G72" s="86"/>
      <c r="H72" s="86"/>
      <c r="I72" s="50"/>
    </row>
    <row r="73" spans="1:9" ht="15">
      <c r="A73" s="86"/>
      <c r="B73" s="86"/>
      <c r="C73" s="86"/>
      <c r="D73" s="86"/>
      <c r="E73" s="86"/>
      <c r="F73" s="86"/>
      <c r="G73" s="86"/>
      <c r="H73" s="86"/>
      <c r="I73" s="50"/>
    </row>
    <row r="74" spans="1:9" ht="15">
      <c r="A74" s="86"/>
      <c r="B74" s="86"/>
      <c r="C74" s="86"/>
      <c r="D74" s="86"/>
      <c r="E74" s="86"/>
      <c r="F74" s="86"/>
      <c r="G74" s="86"/>
      <c r="H74" s="86"/>
      <c r="I74" s="50"/>
    </row>
    <row r="75" spans="1:9" ht="15">
      <c r="A75" s="86"/>
      <c r="B75" s="86"/>
      <c r="C75" s="86"/>
      <c r="D75" s="86"/>
      <c r="E75" s="86"/>
      <c r="F75" s="86"/>
      <c r="G75" s="86"/>
      <c r="H75" s="86"/>
      <c r="I75" s="50"/>
    </row>
    <row r="76" spans="1:9" ht="15">
      <c r="A76" s="86"/>
      <c r="B76" s="86"/>
      <c r="C76" s="86"/>
      <c r="D76" s="86"/>
      <c r="E76" s="86"/>
      <c r="F76" s="86"/>
      <c r="G76" s="86"/>
      <c r="H76" s="86"/>
      <c r="I76" s="50"/>
    </row>
    <row r="77" spans="1:9" ht="15">
      <c r="A77" s="86"/>
      <c r="B77" s="86"/>
      <c r="C77" s="86"/>
      <c r="D77" s="86"/>
      <c r="E77" s="86"/>
      <c r="F77" s="86"/>
      <c r="G77" s="86"/>
      <c r="H77" s="86"/>
      <c r="I77" s="50"/>
    </row>
    <row r="78" spans="1:9" ht="15">
      <c r="A78" s="86"/>
      <c r="B78" s="86"/>
      <c r="C78" s="86"/>
      <c r="D78" s="86"/>
      <c r="E78" s="86"/>
      <c r="F78" s="86"/>
      <c r="G78" s="86"/>
      <c r="H78" s="86"/>
      <c r="I78" s="50"/>
    </row>
    <row r="79" spans="1:9" ht="15">
      <c r="A79" s="86"/>
      <c r="B79" s="86"/>
      <c r="C79" s="86"/>
      <c r="D79" s="86"/>
      <c r="E79" s="86"/>
      <c r="F79" s="86"/>
      <c r="G79" s="86"/>
      <c r="H79" s="86"/>
      <c r="I79" s="50"/>
    </row>
    <row r="80" spans="1:9" ht="15">
      <c r="A80" s="86"/>
      <c r="B80" s="86"/>
      <c r="C80" s="86"/>
      <c r="D80" s="86"/>
      <c r="E80" s="86"/>
      <c r="F80" s="86"/>
      <c r="G80" s="86"/>
      <c r="H80" s="86"/>
      <c r="I80" s="50"/>
    </row>
    <row r="81" spans="1:9" ht="15">
      <c r="A81" s="86"/>
      <c r="B81" s="86"/>
      <c r="C81" s="86"/>
      <c r="D81" s="86"/>
      <c r="E81" s="86"/>
      <c r="F81" s="86"/>
      <c r="G81" s="86"/>
      <c r="H81" s="86"/>
      <c r="I81" s="50"/>
    </row>
    <row r="82" spans="1:9" ht="15">
      <c r="A82" s="86"/>
      <c r="B82" s="86"/>
      <c r="C82" s="86"/>
      <c r="D82" s="86"/>
      <c r="E82" s="86"/>
      <c r="F82" s="86"/>
      <c r="G82" s="86"/>
      <c r="H82" s="86"/>
      <c r="I82" s="50"/>
    </row>
    <row r="83" spans="1:9" ht="15">
      <c r="A83" s="86"/>
      <c r="B83" s="86"/>
      <c r="C83" s="86"/>
      <c r="D83" s="86"/>
      <c r="E83" s="86"/>
      <c r="F83" s="86"/>
      <c r="G83" s="86"/>
      <c r="H83" s="86"/>
      <c r="I83" s="50"/>
    </row>
    <row r="84" spans="1:9" ht="15">
      <c r="A84" s="86"/>
      <c r="B84" s="86"/>
      <c r="C84" s="86"/>
      <c r="D84" s="86"/>
      <c r="E84" s="86"/>
      <c r="F84" s="86"/>
      <c r="G84" s="86"/>
      <c r="H84" s="86"/>
      <c r="I84" s="50"/>
    </row>
    <row r="85" spans="1:9" ht="15">
      <c r="A85" s="86"/>
      <c r="B85" s="86"/>
      <c r="C85" s="86"/>
      <c r="D85" s="86"/>
      <c r="E85" s="86"/>
      <c r="F85" s="86"/>
      <c r="G85" s="86"/>
      <c r="H85" s="86"/>
      <c r="I85" s="50"/>
    </row>
    <row r="86" spans="1:9" ht="15">
      <c r="A86" s="86"/>
      <c r="B86" s="86"/>
      <c r="C86" s="86"/>
      <c r="D86" s="86"/>
      <c r="E86" s="86"/>
      <c r="F86" s="86"/>
      <c r="G86" s="86"/>
      <c r="H86" s="86"/>
      <c r="I86" s="50"/>
    </row>
    <row r="87" spans="1:9" ht="15">
      <c r="A87" s="86"/>
      <c r="B87" s="86"/>
      <c r="C87" s="86"/>
      <c r="D87" s="86"/>
      <c r="E87" s="86"/>
      <c r="F87" s="86"/>
      <c r="G87" s="86"/>
      <c r="H87" s="86"/>
      <c r="I87" s="50"/>
    </row>
    <row r="88" spans="1:9" ht="15">
      <c r="A88" s="86"/>
      <c r="B88" s="86"/>
      <c r="C88" s="86"/>
      <c r="D88" s="86"/>
      <c r="E88" s="86"/>
      <c r="F88" s="86"/>
      <c r="G88" s="86"/>
      <c r="H88" s="86"/>
      <c r="I88" s="50"/>
    </row>
    <row r="89" spans="1:9" ht="15">
      <c r="A89" s="86"/>
      <c r="B89" s="86"/>
      <c r="C89" s="86"/>
      <c r="D89" s="86"/>
      <c r="E89" s="86"/>
      <c r="F89" s="86"/>
      <c r="G89" s="86"/>
      <c r="H89" s="86"/>
      <c r="I89" s="50"/>
    </row>
    <row r="90" spans="1:9" ht="15">
      <c r="A90" s="86"/>
      <c r="B90" s="86"/>
      <c r="C90" s="86"/>
      <c r="D90" s="86"/>
      <c r="E90" s="86"/>
      <c r="F90" s="86"/>
      <c r="G90" s="86"/>
      <c r="H90" s="86"/>
      <c r="I90" s="50"/>
    </row>
    <row r="91" spans="1:9" ht="15">
      <c r="A91" s="86"/>
      <c r="B91" s="86"/>
      <c r="C91" s="86"/>
      <c r="D91" s="86"/>
      <c r="E91" s="86"/>
      <c r="F91" s="86"/>
      <c r="G91" s="86"/>
      <c r="H91" s="86"/>
      <c r="I91" s="50"/>
    </row>
    <row r="92" spans="1:9" ht="15">
      <c r="A92" s="86"/>
      <c r="B92" s="86"/>
      <c r="C92" s="86"/>
      <c r="D92" s="86"/>
      <c r="E92" s="86"/>
      <c r="F92" s="86"/>
      <c r="G92" s="86"/>
      <c r="H92" s="86"/>
      <c r="I92" s="50"/>
    </row>
    <row r="93" spans="1:9" ht="15">
      <c r="A93" s="86"/>
      <c r="B93" s="86"/>
      <c r="C93" s="86"/>
      <c r="D93" s="86"/>
      <c r="E93" s="86"/>
      <c r="F93" s="86"/>
      <c r="G93" s="86"/>
      <c r="H93" s="86"/>
      <c r="I93" s="50"/>
    </row>
    <row r="94" spans="1:9" ht="15">
      <c r="A94" s="86"/>
      <c r="B94" s="86"/>
      <c r="C94" s="86"/>
      <c r="D94" s="86"/>
      <c r="E94" s="86"/>
      <c r="F94" s="86"/>
      <c r="G94" s="86"/>
      <c r="H94" s="86"/>
      <c r="I94" s="50"/>
    </row>
    <row r="95" spans="1:9" ht="15">
      <c r="A95" s="86"/>
      <c r="B95" s="86"/>
      <c r="C95" s="86"/>
      <c r="D95" s="86"/>
      <c r="E95" s="86"/>
      <c r="F95" s="86"/>
      <c r="G95" s="86"/>
      <c r="H95" s="86"/>
      <c r="I95" s="50"/>
    </row>
    <row r="96" spans="1:9" ht="15">
      <c r="A96" s="86"/>
      <c r="B96" s="86"/>
      <c r="C96" s="86"/>
      <c r="D96" s="86"/>
      <c r="E96" s="86"/>
      <c r="F96" s="86"/>
      <c r="G96" s="86"/>
      <c r="H96" s="86"/>
      <c r="I96" s="50"/>
    </row>
    <row r="97" spans="1:9" ht="15">
      <c r="A97" s="86"/>
      <c r="B97" s="86"/>
      <c r="C97" s="86"/>
      <c r="D97" s="86"/>
      <c r="E97" s="86"/>
      <c r="F97" s="86"/>
      <c r="G97" s="86"/>
      <c r="H97" s="86"/>
      <c r="I97" s="50"/>
    </row>
    <row r="98" spans="1:9" ht="15">
      <c r="A98" s="86"/>
      <c r="B98" s="86"/>
      <c r="C98" s="86"/>
      <c r="D98" s="86"/>
      <c r="E98" s="86"/>
      <c r="F98" s="86"/>
      <c r="G98" s="86"/>
      <c r="H98" s="86"/>
      <c r="I98" s="50"/>
    </row>
    <row r="99" spans="1:9" ht="15">
      <c r="A99" s="86"/>
      <c r="B99" s="86"/>
      <c r="C99" s="86"/>
      <c r="D99" s="86"/>
      <c r="E99" s="86"/>
      <c r="F99" s="86"/>
      <c r="G99" s="86"/>
      <c r="H99" s="86"/>
      <c r="I99" s="50"/>
    </row>
    <row r="100" spans="1:9" ht="15">
      <c r="A100" s="86"/>
      <c r="B100" s="86"/>
      <c r="C100" s="86"/>
      <c r="D100" s="86"/>
      <c r="E100" s="86"/>
      <c r="F100" s="86"/>
      <c r="G100" s="86"/>
      <c r="H100" s="86"/>
      <c r="I100" s="50"/>
    </row>
    <row r="101" spans="1:9" ht="15">
      <c r="A101" s="86"/>
      <c r="B101" s="86"/>
      <c r="C101" s="86"/>
      <c r="D101" s="86"/>
      <c r="E101" s="86"/>
      <c r="F101" s="86"/>
      <c r="G101" s="86"/>
      <c r="H101" s="86"/>
      <c r="I101" s="50"/>
    </row>
    <row r="102" spans="1:9" ht="15">
      <c r="A102" s="86"/>
      <c r="B102" s="86"/>
      <c r="C102" s="86"/>
      <c r="D102" s="86"/>
      <c r="E102" s="86"/>
      <c r="F102" s="86"/>
      <c r="G102" s="86"/>
      <c r="H102" s="86"/>
      <c r="I102" s="50"/>
    </row>
    <row r="103" spans="1:9" ht="15">
      <c r="A103" s="86"/>
      <c r="B103" s="86"/>
      <c r="C103" s="86"/>
      <c r="D103" s="86"/>
      <c r="E103" s="86"/>
      <c r="F103" s="86"/>
      <c r="G103" s="86"/>
      <c r="H103" s="86"/>
      <c r="I103" s="50"/>
    </row>
    <row r="104" spans="1:9" ht="15">
      <c r="A104" s="86"/>
      <c r="B104" s="86"/>
      <c r="C104" s="86"/>
      <c r="D104" s="86"/>
      <c r="E104" s="86"/>
      <c r="F104" s="86"/>
      <c r="G104" s="86"/>
      <c r="H104" s="86"/>
      <c r="I104" s="50"/>
    </row>
    <row r="105" spans="1:9" ht="15">
      <c r="A105" s="86"/>
      <c r="B105" s="86"/>
      <c r="C105" s="86"/>
      <c r="D105" s="86"/>
      <c r="E105" s="86"/>
      <c r="F105" s="86"/>
      <c r="G105" s="86"/>
      <c r="H105" s="86"/>
      <c r="I105" s="50"/>
    </row>
    <row r="106" spans="1:9" ht="15">
      <c r="A106" s="86"/>
      <c r="B106" s="86"/>
      <c r="C106" s="86"/>
      <c r="D106" s="86"/>
      <c r="E106" s="86"/>
      <c r="F106" s="86"/>
      <c r="G106" s="86"/>
      <c r="H106" s="86"/>
      <c r="I106" s="50"/>
    </row>
    <row r="107" spans="1:9" ht="15">
      <c r="A107" s="86"/>
      <c r="B107" s="86"/>
      <c r="C107" s="86"/>
      <c r="D107" s="86"/>
      <c r="E107" s="86"/>
      <c r="F107" s="86"/>
      <c r="G107" s="86"/>
      <c r="H107" s="86"/>
      <c r="I107" s="50"/>
    </row>
    <row r="108" spans="1:9" ht="15">
      <c r="A108" s="86"/>
      <c r="B108" s="86"/>
      <c r="C108" s="86"/>
      <c r="D108" s="86"/>
      <c r="E108" s="86"/>
      <c r="F108" s="86"/>
      <c r="G108" s="86"/>
      <c r="H108" s="86"/>
      <c r="I108" s="50"/>
    </row>
    <row r="109" spans="1:9" ht="15">
      <c r="A109" s="86"/>
      <c r="B109" s="86"/>
      <c r="C109" s="86"/>
      <c r="D109" s="86"/>
      <c r="E109" s="86"/>
      <c r="F109" s="86"/>
      <c r="G109" s="86"/>
      <c r="H109" s="86"/>
      <c r="I109" s="50"/>
    </row>
    <row r="110" spans="1:9" ht="15">
      <c r="A110" s="86"/>
      <c r="B110" s="86"/>
      <c r="C110" s="86"/>
      <c r="D110" s="86"/>
      <c r="E110" s="86"/>
      <c r="F110" s="86"/>
      <c r="G110" s="86"/>
      <c r="H110" s="86"/>
      <c r="I110" s="50"/>
    </row>
    <row r="111" spans="1:9" ht="15">
      <c r="A111" s="86"/>
      <c r="B111" s="86"/>
      <c r="C111" s="86"/>
      <c r="D111" s="86"/>
      <c r="E111" s="86"/>
      <c r="F111" s="86"/>
      <c r="G111" s="86"/>
      <c r="H111" s="86"/>
      <c r="I111" s="50"/>
    </row>
    <row r="112" spans="1:9" ht="15">
      <c r="A112" s="86"/>
      <c r="B112" s="86"/>
      <c r="C112" s="86"/>
      <c r="D112" s="86"/>
      <c r="E112" s="86"/>
      <c r="F112" s="86"/>
      <c r="G112" s="86"/>
      <c r="H112" s="86"/>
      <c r="I112" s="50"/>
    </row>
    <row r="113" spans="1:9" ht="15">
      <c r="A113" s="86"/>
      <c r="B113" s="86"/>
      <c r="C113" s="86"/>
      <c r="D113" s="86"/>
      <c r="E113" s="86"/>
      <c r="F113" s="86"/>
      <c r="G113" s="86"/>
      <c r="H113" s="86"/>
      <c r="I113" s="50"/>
    </row>
    <row r="114" spans="1:9" ht="15">
      <c r="A114" s="86"/>
      <c r="B114" s="86"/>
      <c r="C114" s="86"/>
      <c r="D114" s="86"/>
      <c r="E114" s="86"/>
      <c r="F114" s="86"/>
      <c r="G114" s="86"/>
      <c r="H114" s="86"/>
      <c r="I114" s="50"/>
    </row>
    <row r="115" spans="1:9" ht="15">
      <c r="A115" s="86"/>
      <c r="B115" s="86"/>
      <c r="C115" s="86"/>
      <c r="D115" s="86"/>
      <c r="E115" s="86"/>
      <c r="F115" s="86"/>
      <c r="G115" s="86"/>
      <c r="H115" s="86"/>
      <c r="I115" s="50"/>
    </row>
    <row r="116" spans="1:9" ht="15">
      <c r="A116" s="86"/>
      <c r="B116" s="86"/>
      <c r="C116" s="86"/>
      <c r="D116" s="86"/>
      <c r="E116" s="86"/>
      <c r="F116" s="86"/>
      <c r="G116" s="86"/>
      <c r="H116" s="86"/>
      <c r="I116" s="50"/>
    </row>
    <row r="117" spans="1:9" ht="15">
      <c r="A117" s="86"/>
      <c r="B117" s="86"/>
      <c r="C117" s="86"/>
      <c r="D117" s="86"/>
      <c r="E117" s="86"/>
      <c r="F117" s="86"/>
      <c r="G117" s="86"/>
      <c r="H117" s="86"/>
      <c r="I117" s="50"/>
    </row>
    <row r="118" spans="1:9" ht="15">
      <c r="A118" s="86"/>
      <c r="B118" s="86"/>
      <c r="C118" s="86"/>
      <c r="D118" s="86"/>
      <c r="E118" s="86"/>
      <c r="F118" s="86"/>
      <c r="G118" s="86"/>
      <c r="H118" s="86"/>
      <c r="I118" s="50"/>
    </row>
    <row r="119" spans="1:9" ht="15">
      <c r="A119" s="86"/>
      <c r="B119" s="86"/>
      <c r="C119" s="86"/>
      <c r="D119" s="86"/>
      <c r="E119" s="86"/>
      <c r="F119" s="86"/>
      <c r="G119" s="86"/>
      <c r="H119" s="86"/>
      <c r="I119" s="50"/>
    </row>
    <row r="120" spans="1:9" ht="15">
      <c r="A120" s="86"/>
      <c r="B120" s="86"/>
      <c r="C120" s="86"/>
      <c r="D120" s="86"/>
      <c r="E120" s="86"/>
      <c r="F120" s="86"/>
      <c r="G120" s="86"/>
      <c r="H120" s="86"/>
      <c r="I120" s="50"/>
    </row>
    <row r="121" spans="1:9" ht="15">
      <c r="A121" s="86"/>
      <c r="B121" s="86"/>
      <c r="C121" s="86"/>
      <c r="D121" s="86"/>
      <c r="E121" s="86"/>
      <c r="F121" s="86"/>
      <c r="G121" s="86"/>
      <c r="H121" s="86"/>
      <c r="I121" s="50"/>
    </row>
    <row r="122" spans="1:9" ht="15">
      <c r="A122" s="86"/>
      <c r="B122" s="86"/>
      <c r="C122" s="86"/>
      <c r="D122" s="86"/>
      <c r="E122" s="86"/>
      <c r="F122" s="86"/>
      <c r="G122" s="86"/>
      <c r="H122" s="86"/>
      <c r="I122" s="50"/>
    </row>
    <row r="123" spans="1:9" ht="15">
      <c r="A123" s="86"/>
      <c r="B123" s="86"/>
      <c r="C123" s="86"/>
      <c r="D123" s="86"/>
      <c r="E123" s="86"/>
      <c r="F123" s="86"/>
      <c r="G123" s="86"/>
      <c r="H123" s="86"/>
      <c r="I123" s="50"/>
    </row>
    <row r="124" spans="1:9" ht="15">
      <c r="A124" s="86"/>
      <c r="B124" s="86"/>
      <c r="C124" s="86"/>
      <c r="D124" s="86"/>
      <c r="E124" s="86"/>
      <c r="F124" s="86"/>
      <c r="G124" s="86"/>
      <c r="H124" s="86"/>
      <c r="I124" s="50"/>
    </row>
    <row r="125" spans="1:9" ht="15">
      <c r="A125" s="86"/>
      <c r="B125" s="86"/>
      <c r="C125" s="86"/>
      <c r="D125" s="86"/>
      <c r="E125" s="86"/>
      <c r="F125" s="86"/>
      <c r="G125" s="86"/>
      <c r="H125" s="86"/>
      <c r="I125" s="50"/>
    </row>
    <row r="126" spans="1:9" ht="15">
      <c r="A126" s="86"/>
      <c r="B126" s="86"/>
      <c r="C126" s="86"/>
      <c r="D126" s="86"/>
      <c r="E126" s="86"/>
      <c r="F126" s="86"/>
      <c r="G126" s="86"/>
      <c r="H126" s="86"/>
      <c r="I126" s="50"/>
    </row>
    <row r="127" spans="1:9" ht="15">
      <c r="A127" s="86"/>
      <c r="B127" s="86"/>
      <c r="C127" s="86"/>
      <c r="D127" s="86"/>
      <c r="E127" s="86"/>
      <c r="F127" s="86"/>
      <c r="G127" s="86"/>
      <c r="H127" s="86"/>
      <c r="I127" s="50"/>
    </row>
    <row r="128" spans="1:9" ht="15">
      <c r="A128" s="86"/>
      <c r="B128" s="86"/>
      <c r="C128" s="86"/>
      <c r="D128" s="86"/>
      <c r="E128" s="86"/>
      <c r="F128" s="86"/>
      <c r="G128" s="86"/>
      <c r="H128" s="86"/>
      <c r="I128" s="50"/>
    </row>
    <row r="129" spans="1:9" ht="15">
      <c r="A129" s="86"/>
      <c r="B129" s="86"/>
      <c r="C129" s="86"/>
      <c r="D129" s="86"/>
      <c r="E129" s="86"/>
      <c r="F129" s="86"/>
      <c r="G129" s="86"/>
      <c r="H129" s="86"/>
      <c r="I129" s="50"/>
    </row>
    <row r="130" spans="1:9" ht="15">
      <c r="A130" s="86"/>
      <c r="B130" s="86"/>
      <c r="C130" s="86"/>
      <c r="D130" s="86"/>
      <c r="E130" s="86"/>
      <c r="F130" s="86"/>
      <c r="G130" s="86"/>
      <c r="H130" s="86"/>
      <c r="I130" s="50"/>
    </row>
    <row r="131" spans="1:9" ht="15">
      <c r="A131" s="86"/>
      <c r="B131" s="86"/>
      <c r="C131" s="86"/>
      <c r="D131" s="86"/>
      <c r="E131" s="86"/>
      <c r="F131" s="86"/>
      <c r="G131" s="86"/>
      <c r="H131" s="86"/>
      <c r="I131" s="50"/>
    </row>
    <row r="132" spans="1:9" ht="15">
      <c r="A132" s="86"/>
      <c r="B132" s="86"/>
      <c r="C132" s="86"/>
      <c r="D132" s="86"/>
      <c r="E132" s="86"/>
      <c r="F132" s="86"/>
      <c r="G132" s="86"/>
      <c r="H132" s="86"/>
      <c r="I132" s="50"/>
    </row>
    <row r="133" spans="1:9" ht="15">
      <c r="A133" s="86"/>
      <c r="B133" s="86"/>
      <c r="C133" s="86"/>
      <c r="D133" s="86"/>
      <c r="E133" s="86"/>
      <c r="F133" s="86"/>
      <c r="G133" s="86"/>
      <c r="H133" s="86"/>
      <c r="I133" s="50"/>
    </row>
    <row r="134" spans="1:9" ht="15">
      <c r="A134" s="86"/>
      <c r="B134" s="86"/>
      <c r="C134" s="86"/>
      <c r="D134" s="86"/>
      <c r="E134" s="86"/>
      <c r="F134" s="86"/>
      <c r="G134" s="86"/>
      <c r="H134" s="86"/>
      <c r="I134" s="50"/>
    </row>
    <row r="135" spans="1:9" ht="15">
      <c r="A135" s="86"/>
      <c r="B135" s="86"/>
      <c r="C135" s="86"/>
      <c r="D135" s="86"/>
      <c r="E135" s="86"/>
      <c r="F135" s="86"/>
      <c r="G135" s="86"/>
      <c r="H135" s="86"/>
      <c r="I135" s="50"/>
    </row>
    <row r="136" spans="1:9" ht="15">
      <c r="A136" s="86"/>
      <c r="B136" s="86"/>
      <c r="C136" s="86"/>
      <c r="D136" s="86"/>
      <c r="E136" s="86"/>
      <c r="F136" s="86"/>
      <c r="G136" s="86"/>
      <c r="H136" s="86"/>
      <c r="I136" s="50"/>
    </row>
    <row r="137" spans="1:9" ht="15">
      <c r="A137" s="86"/>
      <c r="B137" s="86"/>
      <c r="C137" s="86"/>
      <c r="D137" s="86"/>
      <c r="E137" s="86"/>
      <c r="F137" s="86"/>
      <c r="G137" s="86"/>
      <c r="H137" s="86"/>
      <c r="I137" s="50"/>
    </row>
    <row r="138" spans="1:9" ht="15">
      <c r="A138" s="86"/>
      <c r="B138" s="86"/>
      <c r="C138" s="86"/>
      <c r="D138" s="86"/>
      <c r="E138" s="86"/>
      <c r="F138" s="86"/>
      <c r="G138" s="86"/>
      <c r="H138" s="86"/>
      <c r="I138" s="50"/>
    </row>
    <row r="139" spans="1:9" ht="15">
      <c r="A139" s="86"/>
      <c r="B139" s="86"/>
      <c r="C139" s="86"/>
      <c r="D139" s="86"/>
      <c r="E139" s="86"/>
      <c r="F139" s="86"/>
      <c r="G139" s="86"/>
      <c r="H139" s="86"/>
      <c r="I139" s="50"/>
    </row>
    <row r="140" spans="1:9" ht="15">
      <c r="A140" s="86"/>
      <c r="B140" s="86"/>
      <c r="C140" s="86"/>
      <c r="D140" s="86"/>
      <c r="E140" s="86"/>
      <c r="F140" s="86"/>
      <c r="G140" s="86"/>
      <c r="H140" s="86"/>
      <c r="I140" s="50"/>
    </row>
    <row r="141" spans="1:9" ht="15">
      <c r="A141" s="86"/>
      <c r="B141" s="86"/>
      <c r="C141" s="86"/>
      <c r="D141" s="86"/>
      <c r="E141" s="86"/>
      <c r="F141" s="86"/>
      <c r="G141" s="86"/>
      <c r="H141" s="86"/>
      <c r="I141" s="50"/>
    </row>
    <row r="142" spans="1:9" ht="15">
      <c r="A142" s="86"/>
      <c r="B142" s="86"/>
      <c r="C142" s="86"/>
      <c r="D142" s="86"/>
      <c r="E142" s="86"/>
      <c r="F142" s="86"/>
      <c r="G142" s="86"/>
      <c r="H142" s="86"/>
      <c r="I142" s="50"/>
    </row>
    <row r="143" spans="1:9" ht="15">
      <c r="A143" s="86"/>
      <c r="B143" s="86"/>
      <c r="C143" s="86"/>
      <c r="D143" s="86"/>
      <c r="E143" s="86"/>
      <c r="F143" s="86"/>
      <c r="G143" s="86"/>
      <c r="H143" s="86"/>
      <c r="I143" s="50"/>
    </row>
    <row r="144" spans="1:9" ht="15">
      <c r="A144" s="86"/>
      <c r="B144" s="86"/>
      <c r="C144" s="86"/>
      <c r="D144" s="86"/>
      <c r="E144" s="86"/>
      <c r="F144" s="86"/>
      <c r="G144" s="86"/>
      <c r="H144" s="86"/>
      <c r="I144" s="50"/>
    </row>
    <row r="145" spans="1:9" ht="15">
      <c r="A145" s="86"/>
      <c r="B145" s="86"/>
      <c r="C145" s="86"/>
      <c r="D145" s="86"/>
      <c r="E145" s="86"/>
      <c r="F145" s="86"/>
      <c r="G145" s="86"/>
      <c r="H145" s="86"/>
      <c r="I145" s="50"/>
    </row>
    <row r="146" spans="1:9" ht="15">
      <c r="A146" s="86"/>
      <c r="B146" s="86"/>
      <c r="C146" s="86"/>
      <c r="D146" s="86"/>
      <c r="E146" s="86"/>
      <c r="F146" s="86"/>
      <c r="G146" s="86"/>
      <c r="H146" s="86"/>
      <c r="I146" s="50"/>
    </row>
    <row r="147" spans="1:9" ht="15">
      <c r="A147" s="86"/>
      <c r="B147" s="86"/>
      <c r="C147" s="86"/>
      <c r="D147" s="86"/>
      <c r="E147" s="86"/>
      <c r="F147" s="86"/>
      <c r="G147" s="86"/>
      <c r="H147" s="86"/>
      <c r="I147" s="50"/>
    </row>
    <row r="148" spans="1:9" ht="15">
      <c r="A148" s="86"/>
      <c r="B148" s="86"/>
      <c r="C148" s="86"/>
      <c r="D148" s="86"/>
      <c r="E148" s="86"/>
      <c r="F148" s="86"/>
      <c r="G148" s="86"/>
      <c r="H148" s="86"/>
      <c r="I148" s="50"/>
    </row>
    <row r="149" spans="1:9" ht="15">
      <c r="A149" s="86"/>
      <c r="B149" s="86"/>
      <c r="C149" s="86"/>
      <c r="D149" s="86"/>
      <c r="E149" s="86"/>
      <c r="F149" s="86"/>
      <c r="G149" s="86"/>
      <c r="H149" s="86"/>
      <c r="I149" s="50"/>
    </row>
    <row r="150" spans="1:9" ht="15">
      <c r="A150" s="86"/>
      <c r="B150" s="86"/>
      <c r="C150" s="86"/>
      <c r="D150" s="86"/>
      <c r="E150" s="86"/>
      <c r="F150" s="86"/>
      <c r="G150" s="86"/>
      <c r="H150" s="86"/>
      <c r="I150" s="50"/>
    </row>
    <row r="151" spans="1:9" ht="15">
      <c r="A151" s="86"/>
      <c r="B151" s="86"/>
      <c r="C151" s="86"/>
      <c r="D151" s="86"/>
      <c r="E151" s="86"/>
      <c r="F151" s="86"/>
      <c r="G151" s="86"/>
      <c r="H151" s="86"/>
      <c r="I151" s="50"/>
    </row>
    <row r="152" spans="1:9" ht="15">
      <c r="A152" s="86"/>
      <c r="B152" s="86"/>
      <c r="C152" s="86"/>
      <c r="D152" s="86"/>
      <c r="E152" s="86"/>
      <c r="F152" s="86"/>
      <c r="G152" s="86"/>
      <c r="H152" s="86"/>
      <c r="I152" s="50"/>
    </row>
    <row r="153" spans="1:9" ht="15">
      <c r="A153" s="86"/>
      <c r="B153" s="86"/>
      <c r="C153" s="86"/>
      <c r="D153" s="86"/>
      <c r="E153" s="86"/>
      <c r="F153" s="86"/>
      <c r="G153" s="86"/>
      <c r="H153" s="86"/>
      <c r="I153" s="50"/>
    </row>
    <row r="154" spans="1:9" ht="15">
      <c r="A154" s="86"/>
      <c r="B154" s="86"/>
      <c r="C154" s="86"/>
      <c r="D154" s="86"/>
      <c r="E154" s="86"/>
      <c r="F154" s="86"/>
      <c r="G154" s="86"/>
      <c r="H154" s="86"/>
      <c r="I154" s="50"/>
    </row>
    <row r="155" spans="1:9" ht="15">
      <c r="A155" s="86"/>
      <c r="B155" s="86"/>
      <c r="C155" s="86"/>
      <c r="D155" s="86"/>
      <c r="E155" s="86"/>
      <c r="F155" s="86"/>
      <c r="G155" s="86"/>
      <c r="H155" s="86"/>
      <c r="I155" s="50"/>
    </row>
    <row r="156" spans="1:9" ht="15">
      <c r="A156" s="86"/>
      <c r="B156" s="86"/>
      <c r="C156" s="86"/>
      <c r="D156" s="86"/>
      <c r="E156" s="86"/>
      <c r="F156" s="86"/>
      <c r="G156" s="86"/>
      <c r="H156" s="86"/>
      <c r="I156" s="50"/>
    </row>
    <row r="157" spans="1:9" ht="15">
      <c r="A157" s="86"/>
      <c r="B157" s="86"/>
      <c r="C157" s="86"/>
      <c r="D157" s="86"/>
      <c r="E157" s="86"/>
      <c r="F157" s="86"/>
      <c r="G157" s="86"/>
      <c r="H157" s="86"/>
      <c r="I157" s="50"/>
    </row>
    <row r="158" spans="1:9" ht="15">
      <c r="A158" s="86"/>
      <c r="B158" s="86"/>
      <c r="C158" s="86"/>
      <c r="D158" s="86"/>
      <c r="E158" s="86"/>
      <c r="F158" s="86"/>
      <c r="G158" s="86"/>
      <c r="H158" s="86"/>
      <c r="I158" s="50"/>
    </row>
    <row r="159" spans="1:9" ht="15">
      <c r="A159" s="86"/>
      <c r="B159" s="86"/>
      <c r="C159" s="86"/>
      <c r="D159" s="86"/>
      <c r="E159" s="86"/>
      <c r="F159" s="86"/>
      <c r="G159" s="86"/>
      <c r="H159" s="86"/>
      <c r="I159" s="50"/>
    </row>
    <row r="160" spans="1:9" ht="15">
      <c r="A160" s="86"/>
      <c r="B160" s="86"/>
      <c r="C160" s="86"/>
      <c r="D160" s="86"/>
      <c r="E160" s="86"/>
      <c r="F160" s="86"/>
      <c r="G160" s="86"/>
      <c r="H160" s="86"/>
      <c r="I160" s="50"/>
    </row>
    <row r="161" spans="1:9" ht="15">
      <c r="A161" s="86"/>
      <c r="B161" s="86"/>
      <c r="C161" s="86"/>
      <c r="D161" s="86"/>
      <c r="E161" s="86"/>
      <c r="F161" s="86"/>
      <c r="G161" s="86"/>
      <c r="H161" s="86"/>
      <c r="I161" s="50"/>
    </row>
    <row r="162" spans="1:9" ht="15">
      <c r="A162" s="86"/>
      <c r="B162" s="86"/>
      <c r="C162" s="86"/>
      <c r="D162" s="86"/>
      <c r="E162" s="86"/>
      <c r="F162" s="86"/>
      <c r="G162" s="86"/>
      <c r="H162" s="86"/>
      <c r="I162" s="50"/>
    </row>
    <row r="163" spans="1:9" ht="15">
      <c r="A163" s="86"/>
      <c r="B163" s="86"/>
      <c r="C163" s="86"/>
      <c r="D163" s="86"/>
      <c r="E163" s="86"/>
      <c r="F163" s="86"/>
      <c r="G163" s="86"/>
      <c r="H163" s="86"/>
      <c r="I163" s="50"/>
    </row>
    <row r="164" spans="1:9" ht="15">
      <c r="A164" s="86"/>
      <c r="B164" s="86"/>
      <c r="C164" s="86"/>
      <c r="D164" s="86"/>
      <c r="E164" s="86"/>
      <c r="F164" s="86"/>
      <c r="G164" s="86"/>
      <c r="H164" s="86"/>
      <c r="I164" s="50"/>
    </row>
    <row r="165" spans="1:9" ht="15">
      <c r="A165" s="86"/>
      <c r="B165" s="86"/>
      <c r="C165" s="86"/>
      <c r="D165" s="86"/>
      <c r="E165" s="86"/>
      <c r="F165" s="86"/>
      <c r="G165" s="86"/>
      <c r="H165" s="86"/>
      <c r="I165" s="50"/>
    </row>
    <row r="166" spans="1:9" ht="15">
      <c r="A166" s="86"/>
      <c r="B166" s="86"/>
      <c r="C166" s="86"/>
      <c r="D166" s="86"/>
      <c r="E166" s="86"/>
      <c r="F166" s="86"/>
      <c r="G166" s="86"/>
      <c r="H166" s="86"/>
      <c r="I166" s="50"/>
    </row>
    <row r="167" spans="1:9" ht="15">
      <c r="A167" s="86"/>
      <c r="B167" s="86"/>
      <c r="C167" s="86"/>
      <c r="D167" s="86"/>
      <c r="E167" s="86"/>
      <c r="F167" s="86"/>
      <c r="G167" s="86"/>
      <c r="H167" s="86"/>
      <c r="I167" s="50"/>
    </row>
    <row r="168" spans="1:9" ht="15">
      <c r="A168" s="86"/>
      <c r="B168" s="86"/>
      <c r="C168" s="86"/>
      <c r="D168" s="86"/>
      <c r="E168" s="86"/>
      <c r="F168" s="86"/>
      <c r="G168" s="86"/>
      <c r="H168" s="86"/>
      <c r="I168" s="50"/>
    </row>
    <row r="169" spans="1:9" ht="15">
      <c r="A169" s="86"/>
      <c r="B169" s="86"/>
      <c r="C169" s="86"/>
      <c r="D169" s="86"/>
      <c r="E169" s="86"/>
      <c r="F169" s="86"/>
      <c r="G169" s="86"/>
      <c r="H169" s="86"/>
      <c r="I169" s="50"/>
    </row>
    <row r="170" spans="1:9" ht="15">
      <c r="A170" s="86"/>
      <c r="B170" s="86"/>
      <c r="C170" s="86"/>
      <c r="D170" s="86"/>
      <c r="E170" s="86"/>
      <c r="F170" s="86"/>
      <c r="G170" s="86"/>
      <c r="H170" s="86"/>
      <c r="I170" s="50"/>
    </row>
    <row r="171" spans="1:9" ht="15">
      <c r="A171" s="86"/>
      <c r="B171" s="86"/>
      <c r="C171" s="86"/>
      <c r="D171" s="86"/>
      <c r="E171" s="86"/>
      <c r="F171" s="86"/>
      <c r="G171" s="86"/>
      <c r="H171" s="86"/>
      <c r="I171" s="50"/>
    </row>
    <row r="172" spans="1:9" ht="15">
      <c r="A172" s="86"/>
      <c r="B172" s="86"/>
      <c r="C172" s="86"/>
      <c r="D172" s="86"/>
      <c r="E172" s="86"/>
      <c r="F172" s="86"/>
      <c r="G172" s="86"/>
      <c r="H172" s="86"/>
      <c r="I172" s="50"/>
    </row>
    <row r="173" spans="1:9" ht="15">
      <c r="A173" s="86"/>
      <c r="B173" s="86"/>
      <c r="C173" s="86"/>
      <c r="D173" s="86"/>
      <c r="E173" s="86"/>
      <c r="F173" s="86"/>
      <c r="G173" s="86"/>
      <c r="H173" s="86"/>
      <c r="I173" s="50"/>
    </row>
    <row r="174" spans="1:9" ht="15">
      <c r="A174" s="86"/>
      <c r="B174" s="86"/>
      <c r="C174" s="86"/>
      <c r="D174" s="86"/>
      <c r="E174" s="86"/>
      <c r="F174" s="86"/>
      <c r="G174" s="86"/>
      <c r="H174" s="86"/>
      <c r="I174" s="50"/>
    </row>
    <row r="175" spans="1:9" ht="15">
      <c r="A175" s="86"/>
      <c r="B175" s="86"/>
      <c r="C175" s="86"/>
      <c r="D175" s="86"/>
      <c r="E175" s="86"/>
      <c r="F175" s="86"/>
      <c r="G175" s="86"/>
      <c r="H175" s="86"/>
      <c r="I175" s="50"/>
    </row>
    <row r="176" spans="1:9" ht="15">
      <c r="A176" s="86"/>
      <c r="B176" s="86"/>
      <c r="C176" s="86"/>
      <c r="D176" s="86"/>
      <c r="E176" s="86"/>
      <c r="F176" s="86"/>
      <c r="G176" s="86"/>
      <c r="H176" s="86"/>
      <c r="I176" s="50"/>
    </row>
    <row r="177" spans="1:9" ht="15">
      <c r="A177" s="86"/>
      <c r="B177" s="86"/>
      <c r="C177" s="86"/>
      <c r="D177" s="86"/>
      <c r="E177" s="86"/>
      <c r="F177" s="86"/>
      <c r="G177" s="86"/>
      <c r="H177" s="86"/>
      <c r="I177" s="50"/>
    </row>
    <row r="178" spans="1:9" ht="15">
      <c r="A178" s="86"/>
      <c r="B178" s="86"/>
      <c r="C178" s="86"/>
      <c r="D178" s="86"/>
      <c r="E178" s="86"/>
      <c r="F178" s="86"/>
      <c r="G178" s="86"/>
      <c r="H178" s="86"/>
      <c r="I178" s="50"/>
    </row>
    <row r="179" spans="1:9" ht="15">
      <c r="A179" s="86"/>
      <c r="B179" s="86"/>
      <c r="C179" s="86"/>
      <c r="D179" s="86"/>
      <c r="E179" s="86"/>
      <c r="F179" s="86"/>
      <c r="G179" s="86"/>
      <c r="H179" s="86"/>
      <c r="I179" s="50"/>
    </row>
    <row r="180" spans="1:9" ht="15">
      <c r="A180" s="86"/>
      <c r="B180" s="86"/>
      <c r="C180" s="86"/>
      <c r="D180" s="86"/>
      <c r="E180" s="86"/>
      <c r="F180" s="86"/>
      <c r="G180" s="86"/>
      <c r="H180" s="86"/>
      <c r="I180" s="50"/>
    </row>
    <row r="181" spans="1:9" ht="15">
      <c r="A181" s="86"/>
      <c r="B181" s="86"/>
      <c r="C181" s="86"/>
      <c r="D181" s="86"/>
      <c r="E181" s="86"/>
      <c r="F181" s="86"/>
      <c r="G181" s="86"/>
      <c r="H181" s="86"/>
      <c r="I181" s="50"/>
    </row>
    <row r="182" spans="1:9" ht="15">
      <c r="A182" s="86"/>
      <c r="B182" s="86"/>
      <c r="C182" s="86"/>
      <c r="D182" s="86"/>
      <c r="E182" s="86"/>
      <c r="F182" s="86"/>
      <c r="G182" s="86"/>
      <c r="H182" s="86"/>
      <c r="I182" s="50"/>
    </row>
    <row r="183" spans="1:9" ht="15">
      <c r="A183" s="86"/>
      <c r="B183" s="86"/>
      <c r="C183" s="86"/>
      <c r="D183" s="86"/>
      <c r="E183" s="86"/>
      <c r="F183" s="86"/>
      <c r="G183" s="86"/>
      <c r="H183" s="86"/>
      <c r="I183" s="50"/>
    </row>
    <row r="184" spans="1:9" ht="15">
      <c r="A184" s="86"/>
      <c r="B184" s="86"/>
      <c r="C184" s="86"/>
      <c r="D184" s="86"/>
      <c r="E184" s="86"/>
      <c r="F184" s="86"/>
      <c r="G184" s="86"/>
      <c r="H184" s="86"/>
      <c r="I184" s="50"/>
    </row>
    <row r="185" spans="1:9" ht="15">
      <c r="A185" s="86"/>
      <c r="B185" s="86"/>
      <c r="C185" s="86"/>
      <c r="D185" s="86"/>
      <c r="E185" s="86"/>
      <c r="F185" s="86"/>
      <c r="G185" s="86"/>
      <c r="H185" s="86"/>
      <c r="I185" s="50"/>
    </row>
    <row r="186" spans="1:9" ht="15">
      <c r="A186" s="86"/>
      <c r="B186" s="86"/>
      <c r="C186" s="86"/>
      <c r="D186" s="86"/>
      <c r="E186" s="86"/>
      <c r="F186" s="86"/>
      <c r="G186" s="86"/>
      <c r="H186" s="86"/>
      <c r="I186" s="50"/>
    </row>
    <row r="187" spans="1:9" ht="15">
      <c r="A187" s="86"/>
      <c r="B187" s="86"/>
      <c r="C187" s="86"/>
      <c r="D187" s="86"/>
      <c r="E187" s="86"/>
      <c r="F187" s="86"/>
      <c r="G187" s="86"/>
      <c r="H187" s="86"/>
      <c r="I187" s="50"/>
    </row>
    <row r="188" spans="1:9" ht="15">
      <c r="A188" s="86"/>
      <c r="B188" s="86"/>
      <c r="C188" s="86"/>
      <c r="D188" s="86"/>
      <c r="E188" s="86"/>
      <c r="F188" s="86"/>
      <c r="G188" s="86"/>
      <c r="H188" s="86"/>
      <c r="I188" s="50"/>
    </row>
  </sheetData>
  <mergeCells count="14">
    <mergeCell ref="H42:I42"/>
    <mergeCell ref="A3:H3"/>
    <mergeCell ref="F8:G8"/>
    <mergeCell ref="H8:H10"/>
    <mergeCell ref="F9:F10"/>
    <mergeCell ref="C9:C10"/>
    <mergeCell ref="G9:G10"/>
    <mergeCell ref="B8:B10"/>
    <mergeCell ref="A5:B5"/>
    <mergeCell ref="C8:E8"/>
    <mergeCell ref="G5:H5"/>
    <mergeCell ref="D9:D10"/>
    <mergeCell ref="E9:E10"/>
    <mergeCell ref="A8:A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H34 B36:H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1">
      <selection activeCell="I24" sqref="I24:J24"/>
    </sheetView>
  </sheetViews>
  <sheetFormatPr defaultColWidth="9.140625" defaultRowHeight="12.75"/>
  <cols>
    <col min="1" max="1" width="32.140625" style="156" customWidth="1"/>
    <col min="2" max="2" width="14.57421875" style="156" customWidth="1"/>
    <col min="3" max="3" width="10.140625" style="156" customWidth="1"/>
    <col min="4" max="4" width="10.7109375" style="156" customWidth="1"/>
    <col min="5" max="5" width="10.00390625" style="156" customWidth="1"/>
    <col min="6" max="6" width="7.7109375" style="156" customWidth="1"/>
    <col min="7" max="7" width="7.28125" style="156" customWidth="1"/>
    <col min="8" max="8" width="10.00390625" style="156" customWidth="1"/>
    <col min="9" max="9" width="10.140625" style="156" customWidth="1"/>
    <col min="10" max="10" width="8.8515625" style="156" customWidth="1"/>
    <col min="11" max="11" width="8.57421875" style="156" customWidth="1"/>
    <col min="12" max="12" width="8.8515625" style="156" customWidth="1"/>
    <col min="13" max="13" width="7.7109375" style="156" customWidth="1"/>
    <col min="14" max="14" width="6.8515625" style="156" customWidth="1"/>
    <col min="15" max="15" width="10.00390625" style="156" customWidth="1"/>
    <col min="16" max="16" width="11.00390625" style="156" customWidth="1"/>
    <col min="17" max="16384" width="9.140625" style="156" customWidth="1"/>
  </cols>
  <sheetData>
    <row r="1" spans="13:15" ht="11.25">
      <c r="M1" s="378" t="s">
        <v>295</v>
      </c>
      <c r="N1" s="378"/>
      <c r="O1" s="378"/>
    </row>
    <row r="2" spans="6:8" ht="14.25" customHeight="1">
      <c r="F2" s="418" t="s">
        <v>230</v>
      </c>
      <c r="G2" s="418"/>
      <c r="H2" s="418"/>
    </row>
    <row r="3" spans="1:16" ht="15" customHeight="1">
      <c r="A3" s="158"/>
      <c r="B3" s="159"/>
      <c r="C3" s="159"/>
      <c r="D3" s="159"/>
      <c r="E3" s="159"/>
      <c r="F3" s="418"/>
      <c r="G3" s="418"/>
      <c r="H3" s="418"/>
      <c r="I3" s="159"/>
      <c r="J3" s="159"/>
      <c r="K3" s="159"/>
      <c r="L3" s="159"/>
      <c r="M3" s="159"/>
      <c r="N3" s="159"/>
      <c r="O3" s="159"/>
      <c r="P3" s="159"/>
    </row>
    <row r="4" spans="1:16" ht="14.25" customHeight="1">
      <c r="A4" s="160"/>
      <c r="B4" s="160"/>
      <c r="C4" s="160"/>
      <c r="D4" s="160"/>
      <c r="E4" s="160"/>
      <c r="F4" s="418"/>
      <c r="G4" s="418"/>
      <c r="H4" s="418"/>
      <c r="I4" s="160"/>
      <c r="J4" s="160"/>
      <c r="K4" s="161"/>
      <c r="L4" s="161"/>
      <c r="M4" s="161"/>
      <c r="N4" s="161"/>
      <c r="O4" s="161"/>
      <c r="P4" s="161"/>
    </row>
    <row r="5" spans="1:16" ht="11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1"/>
      <c r="L5" s="161"/>
      <c r="M5" s="161"/>
      <c r="N5" s="161"/>
      <c r="O5" s="161"/>
      <c r="P5" s="161"/>
    </row>
    <row r="6" spans="1:16" ht="16.5" customHeight="1">
      <c r="A6" s="379" t="str">
        <f>'справка № 2-КИС-ОД'!A3:B3</f>
        <v>Наименование на КИС: ДФ Статус Нови Акции</v>
      </c>
      <c r="B6" s="380"/>
      <c r="C6" s="380"/>
      <c r="D6" s="380"/>
      <c r="E6" s="380"/>
      <c r="F6" s="163"/>
      <c r="G6" s="163"/>
      <c r="H6" s="163"/>
      <c r="I6" s="163"/>
      <c r="J6" s="163"/>
      <c r="K6" s="164"/>
      <c r="L6" s="417" t="s">
        <v>332</v>
      </c>
      <c r="M6" s="380"/>
      <c r="N6" s="380"/>
      <c r="O6" s="380"/>
      <c r="P6" s="380"/>
    </row>
    <row r="7" spans="1:16" ht="11.25">
      <c r="A7" s="413" t="str">
        <f>'справка № 4-КИС-ОСК'!A6:A6</f>
        <v>Отчетен период 31/03/2009 г. </v>
      </c>
      <c r="B7" s="414"/>
      <c r="C7" s="414"/>
      <c r="D7" s="414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7"/>
      <c r="P7" s="167"/>
    </row>
    <row r="8" spans="1:16" ht="11.25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8"/>
      <c r="P8" s="157" t="s">
        <v>84</v>
      </c>
    </row>
    <row r="9" spans="1:16" s="170" customFormat="1" ht="39" customHeight="1">
      <c r="A9" s="419" t="s">
        <v>58</v>
      </c>
      <c r="B9" s="169" t="s">
        <v>130</v>
      </c>
      <c r="C9" s="169"/>
      <c r="D9" s="169"/>
      <c r="E9" s="169"/>
      <c r="F9" s="169" t="s">
        <v>131</v>
      </c>
      <c r="G9" s="169"/>
      <c r="H9" s="415" t="s">
        <v>146</v>
      </c>
      <c r="I9" s="169" t="s">
        <v>147</v>
      </c>
      <c r="J9" s="169"/>
      <c r="K9" s="169"/>
      <c r="L9" s="169"/>
      <c r="M9" s="169" t="s">
        <v>131</v>
      </c>
      <c r="N9" s="169"/>
      <c r="O9" s="415" t="s">
        <v>132</v>
      </c>
      <c r="P9" s="415" t="s">
        <v>133</v>
      </c>
    </row>
    <row r="10" spans="1:16" s="170" customFormat="1" ht="42">
      <c r="A10" s="419"/>
      <c r="B10" s="171" t="s">
        <v>134</v>
      </c>
      <c r="C10" s="171" t="s">
        <v>135</v>
      </c>
      <c r="D10" s="171" t="s">
        <v>136</v>
      </c>
      <c r="E10" s="171" t="s">
        <v>137</v>
      </c>
      <c r="F10" s="171" t="s">
        <v>72</v>
      </c>
      <c r="G10" s="171" t="s">
        <v>73</v>
      </c>
      <c r="H10" s="416"/>
      <c r="I10" s="171" t="s">
        <v>134</v>
      </c>
      <c r="J10" s="171" t="s">
        <v>138</v>
      </c>
      <c r="K10" s="171" t="s">
        <v>139</v>
      </c>
      <c r="L10" s="171" t="s">
        <v>140</v>
      </c>
      <c r="M10" s="171" t="s">
        <v>72</v>
      </c>
      <c r="N10" s="171" t="s">
        <v>73</v>
      </c>
      <c r="O10" s="416"/>
      <c r="P10" s="416"/>
    </row>
    <row r="11" spans="1:16" s="170" customFormat="1" ht="10.5">
      <c r="A11" s="172" t="s">
        <v>6</v>
      </c>
      <c r="B11" s="171">
        <v>1</v>
      </c>
      <c r="C11" s="171">
        <v>2</v>
      </c>
      <c r="D11" s="171">
        <v>3</v>
      </c>
      <c r="E11" s="171">
        <v>4</v>
      </c>
      <c r="F11" s="171">
        <v>5</v>
      </c>
      <c r="G11" s="171">
        <v>6</v>
      </c>
      <c r="H11" s="171">
        <v>7</v>
      </c>
      <c r="I11" s="171">
        <v>8</v>
      </c>
      <c r="J11" s="171">
        <v>9</v>
      </c>
      <c r="K11" s="171">
        <v>10</v>
      </c>
      <c r="L11" s="171">
        <v>11</v>
      </c>
      <c r="M11" s="171">
        <v>12</v>
      </c>
      <c r="N11" s="171">
        <v>13</v>
      </c>
      <c r="O11" s="171">
        <v>14</v>
      </c>
      <c r="P11" s="171">
        <v>15</v>
      </c>
    </row>
    <row r="12" spans="1:49" ht="31.5" customHeight="1">
      <c r="A12" s="217" t="s">
        <v>297</v>
      </c>
      <c r="B12" s="173"/>
      <c r="C12" s="173"/>
      <c r="D12" s="173"/>
      <c r="E12" s="174"/>
      <c r="F12" s="175"/>
      <c r="G12" s="175"/>
      <c r="H12" s="174"/>
      <c r="I12" s="175"/>
      <c r="J12" s="175"/>
      <c r="K12" s="175"/>
      <c r="L12" s="174"/>
      <c r="M12" s="175"/>
      <c r="N12" s="175"/>
      <c r="O12" s="174"/>
      <c r="P12" s="174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</row>
    <row r="13" spans="1:49" ht="29.25" customHeight="1">
      <c r="A13" s="177" t="s">
        <v>298</v>
      </c>
      <c r="B13" s="178"/>
      <c r="C13" s="179"/>
      <c r="D13" s="179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</row>
    <row r="14" spans="1:49" ht="11.25">
      <c r="A14" s="177" t="s">
        <v>208</v>
      </c>
      <c r="B14" s="178"/>
      <c r="C14" s="182"/>
      <c r="D14" s="18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</row>
    <row r="15" spans="1:49" ht="11.25">
      <c r="A15" s="218" t="s">
        <v>206</v>
      </c>
      <c r="B15" s="185"/>
      <c r="C15" s="186"/>
      <c r="D15" s="186"/>
      <c r="E15" s="183"/>
      <c r="F15" s="187"/>
      <c r="G15" s="187"/>
      <c r="H15" s="183"/>
      <c r="I15" s="187"/>
      <c r="J15" s="187"/>
      <c r="K15" s="187"/>
      <c r="L15" s="183"/>
      <c r="M15" s="187"/>
      <c r="N15" s="187"/>
      <c r="O15" s="183"/>
      <c r="P15" s="183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</row>
    <row r="16" spans="1:49" ht="20.25" customHeight="1">
      <c r="A16" s="177" t="s">
        <v>209</v>
      </c>
      <c r="B16" s="185"/>
      <c r="C16" s="186"/>
      <c r="D16" s="186"/>
      <c r="E16" s="183"/>
      <c r="F16" s="187"/>
      <c r="G16" s="187"/>
      <c r="H16" s="183"/>
      <c r="I16" s="187"/>
      <c r="J16" s="187"/>
      <c r="K16" s="187"/>
      <c r="L16" s="183"/>
      <c r="M16" s="187"/>
      <c r="N16" s="187"/>
      <c r="O16" s="183"/>
      <c r="P16" s="183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</row>
    <row r="17" spans="1:49" ht="21.75" customHeight="1">
      <c r="A17" s="177" t="s">
        <v>11</v>
      </c>
      <c r="B17" s="186"/>
      <c r="C17" s="186"/>
      <c r="D17" s="186"/>
      <c r="E17" s="183"/>
      <c r="F17" s="187"/>
      <c r="G17" s="187"/>
      <c r="H17" s="183"/>
      <c r="I17" s="187"/>
      <c r="J17" s="187"/>
      <c r="K17" s="187"/>
      <c r="L17" s="183"/>
      <c r="M17" s="187"/>
      <c r="N17" s="187"/>
      <c r="O17" s="183"/>
      <c r="P17" s="183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</row>
    <row r="18" spans="1:49" ht="24" customHeight="1">
      <c r="A18" s="177" t="s">
        <v>299</v>
      </c>
      <c r="B18" s="186"/>
      <c r="C18" s="186"/>
      <c r="D18" s="186"/>
      <c r="E18" s="183"/>
      <c r="F18" s="187"/>
      <c r="G18" s="187"/>
      <c r="H18" s="183"/>
      <c r="I18" s="187"/>
      <c r="J18" s="187"/>
      <c r="K18" s="187"/>
      <c r="L18" s="183"/>
      <c r="M18" s="187"/>
      <c r="N18" s="187"/>
      <c r="O18" s="183"/>
      <c r="P18" s="183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</row>
    <row r="19" spans="1:49" ht="26.25" customHeight="1">
      <c r="A19" s="188" t="s">
        <v>300</v>
      </c>
      <c r="B19" s="186"/>
      <c r="C19" s="186"/>
      <c r="D19" s="186"/>
      <c r="E19" s="183"/>
      <c r="F19" s="187"/>
      <c r="G19" s="187"/>
      <c r="H19" s="183"/>
      <c r="I19" s="187"/>
      <c r="J19" s="187"/>
      <c r="K19" s="187"/>
      <c r="L19" s="183"/>
      <c r="M19" s="187"/>
      <c r="N19" s="187"/>
      <c r="O19" s="183"/>
      <c r="P19" s="183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</row>
    <row r="20" spans="1:49" ht="36.75" customHeight="1">
      <c r="A20" s="189"/>
      <c r="B20" s="190"/>
      <c r="C20" s="190"/>
      <c r="D20" s="190"/>
      <c r="E20" s="191"/>
      <c r="F20" s="192"/>
      <c r="G20" s="192"/>
      <c r="H20" s="191"/>
      <c r="I20" s="192"/>
      <c r="J20" s="192"/>
      <c r="K20" s="192"/>
      <c r="L20" s="191"/>
      <c r="M20" s="192"/>
      <c r="N20" s="192"/>
      <c r="O20" s="191"/>
      <c r="P20" s="191"/>
      <c r="Q20" s="193"/>
      <c r="R20" s="193"/>
      <c r="S20" s="193"/>
      <c r="T20" s="193"/>
      <c r="U20" s="193"/>
      <c r="V20" s="193"/>
      <c r="W20" s="181"/>
      <c r="X20" s="181"/>
      <c r="Y20" s="181"/>
      <c r="Z20" s="181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</row>
    <row r="21" spans="1:49" ht="16.5" customHeight="1">
      <c r="A21" s="194" t="str">
        <f>'справка № 4-КИС-ОСК'!A38</f>
        <v>Дата  29/04/2009 г. </v>
      </c>
      <c r="B21" s="195"/>
      <c r="C21" s="195"/>
      <c r="D21" s="195"/>
      <c r="E21" s="196" t="s">
        <v>145</v>
      </c>
      <c r="F21" s="196"/>
      <c r="G21" s="196"/>
      <c r="H21" s="196"/>
      <c r="I21" s="197" t="s">
        <v>296</v>
      </c>
      <c r="J21" s="196"/>
      <c r="K21" s="196"/>
      <c r="L21" s="198"/>
      <c r="M21" s="198"/>
      <c r="N21" s="192"/>
      <c r="O21" s="191"/>
      <c r="P21" s="191"/>
      <c r="Q21" s="193"/>
      <c r="R21" s="193"/>
      <c r="S21" s="193"/>
      <c r="T21" s="193"/>
      <c r="U21" s="193"/>
      <c r="V21" s="193"/>
      <c r="W21" s="181"/>
      <c r="X21" s="181"/>
      <c r="Y21" s="181"/>
      <c r="Z21" s="181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</row>
    <row r="22" spans="1:49" ht="21.75" customHeight="1">
      <c r="A22" s="199"/>
      <c r="B22" s="200"/>
      <c r="C22" s="200"/>
      <c r="D22" s="200"/>
      <c r="E22" s="420" t="str">
        <f>'справка № 4-КИС-ОСК'!C39</f>
        <v>Димитър Моллов</v>
      </c>
      <c r="F22" s="420"/>
      <c r="G22" s="201"/>
      <c r="H22" s="191"/>
      <c r="I22" s="420" t="str">
        <f>'справка № 4-КИС-ОСК'!F39</f>
        <v>Мария Д. Сивкова</v>
      </c>
      <c r="J22" s="420"/>
      <c r="K22" s="201"/>
      <c r="L22" s="191"/>
      <c r="M22" s="201"/>
      <c r="N22" s="201"/>
      <c r="O22" s="191"/>
      <c r="P22" s="191"/>
      <c r="Q22" s="193"/>
      <c r="R22" s="193"/>
      <c r="S22" s="193"/>
      <c r="T22" s="193"/>
      <c r="U22" s="193"/>
      <c r="V22" s="193"/>
      <c r="W22" s="181"/>
      <c r="X22" s="181"/>
      <c r="Y22" s="181"/>
      <c r="Z22" s="181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</row>
    <row r="23" spans="1:49" s="184" customFormat="1" ht="23.25" customHeight="1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4"/>
      <c r="R23" s="204"/>
      <c r="S23" s="204"/>
      <c r="T23" s="204"/>
      <c r="U23" s="204"/>
      <c r="V23" s="204"/>
      <c r="W23" s="205"/>
      <c r="X23" s="205"/>
      <c r="Y23" s="205"/>
      <c r="Z23" s="205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</row>
    <row r="24" spans="1:49" s="184" customFormat="1" ht="16.5" customHeight="1">
      <c r="A24" s="202"/>
      <c r="B24" s="203"/>
      <c r="C24" s="203"/>
      <c r="D24" s="203"/>
      <c r="E24" s="203"/>
      <c r="F24" s="203"/>
      <c r="G24" s="203"/>
      <c r="H24" s="203"/>
      <c r="I24" s="377"/>
      <c r="J24" s="377"/>
      <c r="K24" s="203"/>
      <c r="L24" s="203"/>
      <c r="M24" s="203"/>
      <c r="N24" s="203"/>
      <c r="O24" s="203"/>
      <c r="P24" s="203"/>
      <c r="Q24" s="204"/>
      <c r="R24" s="204"/>
      <c r="S24" s="204"/>
      <c r="T24" s="204"/>
      <c r="U24" s="204"/>
      <c r="V24" s="204"/>
      <c r="W24" s="205"/>
      <c r="X24" s="205"/>
      <c r="Y24" s="205"/>
      <c r="Z24" s="205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</row>
    <row r="25" spans="1:49" s="184" customFormat="1" ht="11.25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4"/>
      <c r="R25" s="204"/>
      <c r="S25" s="204"/>
      <c r="T25" s="204"/>
      <c r="U25" s="204"/>
      <c r="V25" s="204"/>
      <c r="W25" s="205"/>
      <c r="X25" s="205"/>
      <c r="Y25" s="205"/>
      <c r="Z25" s="205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</row>
    <row r="26" spans="1:49" s="184" customFormat="1" ht="20.25" customHeight="1">
      <c r="A26" s="202"/>
      <c r="B26" s="203"/>
      <c r="C26" s="207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4"/>
      <c r="R26" s="204"/>
      <c r="S26" s="204"/>
      <c r="T26" s="204"/>
      <c r="U26" s="204"/>
      <c r="V26" s="204"/>
      <c r="W26" s="205"/>
      <c r="X26" s="205"/>
      <c r="Y26" s="205"/>
      <c r="Z26" s="205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</row>
    <row r="27" spans="1:49" s="184" customFormat="1" ht="30.75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4"/>
      <c r="R27" s="204"/>
      <c r="S27" s="204"/>
      <c r="T27" s="204"/>
      <c r="U27" s="204"/>
      <c r="V27" s="204"/>
      <c r="W27" s="205"/>
      <c r="X27" s="205"/>
      <c r="Y27" s="205"/>
      <c r="Z27" s="205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</row>
    <row r="28" spans="1:49" s="184" customFormat="1" ht="11.25">
      <c r="A28" s="202"/>
      <c r="B28" s="192"/>
      <c r="C28" s="192"/>
      <c r="D28" s="192"/>
      <c r="E28" s="203"/>
      <c r="F28" s="192"/>
      <c r="G28" s="192"/>
      <c r="H28" s="203"/>
      <c r="I28" s="192"/>
      <c r="J28" s="192"/>
      <c r="K28" s="192"/>
      <c r="L28" s="203"/>
      <c r="M28" s="192"/>
      <c r="N28" s="192"/>
      <c r="O28" s="203"/>
      <c r="P28" s="203"/>
      <c r="Q28" s="204"/>
      <c r="R28" s="204"/>
      <c r="S28" s="204"/>
      <c r="T28" s="204"/>
      <c r="U28" s="204"/>
      <c r="V28" s="204"/>
      <c r="W28" s="205"/>
      <c r="X28" s="205"/>
      <c r="Y28" s="205"/>
      <c r="Z28" s="205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</row>
    <row r="29" spans="1:49" s="184" customFormat="1" ht="11.25">
      <c r="A29" s="202"/>
      <c r="B29" s="192"/>
      <c r="C29" s="192"/>
      <c r="D29" s="192"/>
      <c r="E29" s="203"/>
      <c r="F29" s="192"/>
      <c r="G29" s="192"/>
      <c r="H29" s="203"/>
      <c r="I29" s="192"/>
      <c r="J29" s="192"/>
      <c r="K29" s="192"/>
      <c r="L29" s="203"/>
      <c r="M29" s="192"/>
      <c r="N29" s="192"/>
      <c r="O29" s="203"/>
      <c r="P29" s="203"/>
      <c r="Q29" s="204"/>
      <c r="R29" s="204"/>
      <c r="S29" s="204"/>
      <c r="T29" s="204"/>
      <c r="U29" s="204"/>
      <c r="V29" s="204"/>
      <c r="W29" s="205"/>
      <c r="X29" s="205"/>
      <c r="Y29" s="205"/>
      <c r="Z29" s="205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</row>
    <row r="30" spans="1:49" s="184" customFormat="1" ht="11.25">
      <c r="A30" s="207"/>
      <c r="B30" s="192"/>
      <c r="C30" s="192"/>
      <c r="D30" s="192"/>
      <c r="E30" s="203"/>
      <c r="F30" s="192"/>
      <c r="G30" s="192"/>
      <c r="H30" s="203"/>
      <c r="I30" s="192"/>
      <c r="J30" s="192"/>
      <c r="K30" s="192"/>
      <c r="L30" s="203"/>
      <c r="M30" s="192"/>
      <c r="N30" s="192"/>
      <c r="O30" s="203"/>
      <c r="P30" s="203"/>
      <c r="Q30" s="204"/>
      <c r="R30" s="204"/>
      <c r="S30" s="204"/>
      <c r="T30" s="204"/>
      <c r="U30" s="204"/>
      <c r="V30" s="204"/>
      <c r="W30" s="205"/>
      <c r="X30" s="205"/>
      <c r="Y30" s="205"/>
      <c r="Z30" s="205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</row>
    <row r="31" spans="1:49" s="184" customFormat="1" ht="11.25">
      <c r="A31" s="207"/>
      <c r="B31" s="192"/>
      <c r="C31" s="192"/>
      <c r="D31" s="192"/>
      <c r="E31" s="203"/>
      <c r="F31" s="192"/>
      <c r="G31" s="192"/>
      <c r="H31" s="203"/>
      <c r="I31" s="192"/>
      <c r="J31" s="192"/>
      <c r="K31" s="192"/>
      <c r="L31" s="203"/>
      <c r="M31" s="192"/>
      <c r="N31" s="192"/>
      <c r="O31" s="203"/>
      <c r="P31" s="203"/>
      <c r="Q31" s="204"/>
      <c r="R31" s="204"/>
      <c r="S31" s="204"/>
      <c r="T31" s="204"/>
      <c r="U31" s="204"/>
      <c r="V31" s="204"/>
      <c r="W31" s="205"/>
      <c r="X31" s="205"/>
      <c r="Y31" s="205"/>
      <c r="Z31" s="205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</row>
    <row r="32" spans="1:49" s="184" customFormat="1" ht="11.25">
      <c r="A32" s="202"/>
      <c r="B32" s="192"/>
      <c r="C32" s="192"/>
      <c r="D32" s="192"/>
      <c r="E32" s="203"/>
      <c r="F32" s="192"/>
      <c r="G32" s="192"/>
      <c r="H32" s="203"/>
      <c r="I32" s="192"/>
      <c r="J32" s="192"/>
      <c r="K32" s="192"/>
      <c r="L32" s="203"/>
      <c r="M32" s="192"/>
      <c r="N32" s="192"/>
      <c r="O32" s="203"/>
      <c r="P32" s="203"/>
      <c r="Q32" s="204"/>
      <c r="R32" s="204"/>
      <c r="S32" s="204"/>
      <c r="T32" s="204"/>
      <c r="U32" s="204"/>
      <c r="V32" s="204"/>
      <c r="W32" s="205"/>
      <c r="X32" s="205"/>
      <c r="Y32" s="205"/>
      <c r="Z32" s="205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</row>
    <row r="33" spans="1:49" s="184" customFormat="1" ht="31.5" customHeight="1">
      <c r="A33" s="208"/>
      <c r="B33" s="192"/>
      <c r="C33" s="192"/>
      <c r="D33" s="192"/>
      <c r="E33" s="203"/>
      <c r="F33" s="192"/>
      <c r="G33" s="192"/>
      <c r="H33" s="203"/>
      <c r="I33" s="192"/>
      <c r="J33" s="192"/>
      <c r="K33" s="192"/>
      <c r="L33" s="203"/>
      <c r="M33" s="192"/>
      <c r="N33" s="192"/>
      <c r="O33" s="203"/>
      <c r="P33" s="203"/>
      <c r="Q33" s="204"/>
      <c r="R33" s="204"/>
      <c r="S33" s="204"/>
      <c r="T33" s="204"/>
      <c r="U33" s="204"/>
      <c r="V33" s="204"/>
      <c r="W33" s="205"/>
      <c r="X33" s="205"/>
      <c r="Y33" s="205"/>
      <c r="Z33" s="205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</row>
    <row r="34" spans="1:49" s="184" customFormat="1" ht="11.25">
      <c r="A34" s="207"/>
      <c r="B34" s="192"/>
      <c r="C34" s="192"/>
      <c r="D34" s="192"/>
      <c r="E34" s="203"/>
      <c r="F34" s="192"/>
      <c r="G34" s="192"/>
      <c r="H34" s="203"/>
      <c r="I34" s="192"/>
      <c r="J34" s="192"/>
      <c r="K34" s="192"/>
      <c r="L34" s="203"/>
      <c r="M34" s="192"/>
      <c r="N34" s="192"/>
      <c r="O34" s="203"/>
      <c r="P34" s="203"/>
      <c r="Q34" s="204"/>
      <c r="R34" s="204"/>
      <c r="S34" s="204"/>
      <c r="T34" s="204"/>
      <c r="U34" s="204"/>
      <c r="V34" s="204"/>
      <c r="W34" s="205"/>
      <c r="X34" s="205"/>
      <c r="Y34" s="205"/>
      <c r="Z34" s="205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</row>
    <row r="35" spans="1:49" ht="11.25">
      <c r="A35" s="209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193"/>
      <c r="R35" s="193"/>
      <c r="S35" s="193"/>
      <c r="T35" s="193"/>
      <c r="U35" s="193"/>
      <c r="V35" s="193"/>
      <c r="W35" s="181"/>
      <c r="X35" s="181"/>
      <c r="Y35" s="181"/>
      <c r="Z35" s="181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</row>
    <row r="36" spans="1:49" ht="11.25">
      <c r="A36" s="211"/>
      <c r="B36" s="190"/>
      <c r="C36" s="190"/>
      <c r="D36" s="190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212"/>
      <c r="R36" s="212"/>
      <c r="S36" s="212"/>
      <c r="T36" s="212"/>
      <c r="U36" s="212"/>
      <c r="V36" s="212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</row>
    <row r="37" spans="14:49" ht="11.25">
      <c r="N37" s="213"/>
      <c r="O37" s="213"/>
      <c r="P37" s="213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</row>
    <row r="38" spans="1:49" ht="11.25">
      <c r="A38" s="161"/>
      <c r="B38" s="195"/>
      <c r="C38" s="195"/>
      <c r="D38" s="195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</row>
    <row r="39" spans="1:49" ht="11.25">
      <c r="A39" s="214"/>
      <c r="B39" s="195"/>
      <c r="C39" s="195"/>
      <c r="D39" s="195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</row>
    <row r="40" spans="1:49" ht="11.25">
      <c r="A40" s="194"/>
      <c r="B40" s="195"/>
      <c r="C40" s="195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</row>
    <row r="41" spans="1:49" ht="11.25">
      <c r="A41" s="161"/>
      <c r="B41" s="195"/>
      <c r="C41" s="195"/>
      <c r="D41" s="195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</row>
    <row r="42" spans="1:49" ht="11.25">
      <c r="A42" s="161"/>
      <c r="B42" s="195"/>
      <c r="C42" s="195"/>
      <c r="D42" s="195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</row>
    <row r="43" spans="1:49" ht="11.25">
      <c r="A43" s="161"/>
      <c r="B43" s="195"/>
      <c r="C43" s="195"/>
      <c r="D43" s="195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</row>
    <row r="44" spans="2:49" ht="11.25">
      <c r="B44" s="215"/>
      <c r="C44" s="215"/>
      <c r="D44" s="215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</row>
    <row r="45" spans="2:49" ht="11.25">
      <c r="B45" s="215"/>
      <c r="C45" s="215"/>
      <c r="D45" s="215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</row>
    <row r="46" spans="2:49" ht="11.25">
      <c r="B46" s="215"/>
      <c r="C46" s="215"/>
      <c r="D46" s="21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</row>
    <row r="47" spans="2:49" ht="11.25">
      <c r="B47" s="215"/>
      <c r="C47" s="215"/>
      <c r="D47" s="215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</row>
    <row r="48" spans="2:49" ht="11.25">
      <c r="B48" s="215"/>
      <c r="C48" s="215"/>
      <c r="D48" s="215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</row>
    <row r="49" spans="2:49" ht="11.25">
      <c r="B49" s="215"/>
      <c r="C49" s="215"/>
      <c r="D49" s="215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</row>
    <row r="50" spans="2:49" ht="11.25">
      <c r="B50" s="215"/>
      <c r="C50" s="215"/>
      <c r="D50" s="215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</row>
    <row r="51" spans="2:49" ht="11.25">
      <c r="B51" s="215"/>
      <c r="C51" s="215"/>
      <c r="D51" s="215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</row>
    <row r="52" spans="2:49" ht="11.25">
      <c r="B52" s="215"/>
      <c r="C52" s="215"/>
      <c r="D52" s="215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</row>
    <row r="53" spans="2:49" ht="11.25">
      <c r="B53" s="215"/>
      <c r="C53" s="215"/>
      <c r="D53" s="215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</row>
    <row r="54" spans="2:49" ht="11.25">
      <c r="B54" s="215"/>
      <c r="C54" s="215"/>
      <c r="D54" s="215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</row>
    <row r="55" spans="2:49" ht="11.25">
      <c r="B55" s="215"/>
      <c r="C55" s="215"/>
      <c r="D55" s="215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</row>
    <row r="56" spans="2:49" ht="11.25">
      <c r="B56" s="215"/>
      <c r="C56" s="215"/>
      <c r="D56" s="215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</row>
    <row r="57" spans="2:49" ht="11.25">
      <c r="B57" s="215"/>
      <c r="C57" s="215"/>
      <c r="D57" s="215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</row>
    <row r="58" spans="2:49" ht="11.25">
      <c r="B58" s="215"/>
      <c r="C58" s="215"/>
      <c r="D58" s="215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</row>
    <row r="59" spans="2:49" ht="11.25">
      <c r="B59" s="215"/>
      <c r="C59" s="215"/>
      <c r="D59" s="215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</row>
    <row r="60" spans="2:49" ht="11.25">
      <c r="B60" s="215"/>
      <c r="C60" s="215"/>
      <c r="D60" s="215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</row>
    <row r="61" spans="2:49" ht="11.25">
      <c r="B61" s="176"/>
      <c r="C61" s="215"/>
      <c r="D61" s="215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</row>
    <row r="62" spans="2:49" ht="11.25">
      <c r="B62" s="176"/>
      <c r="C62" s="215"/>
      <c r="D62" s="215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</row>
    <row r="63" spans="2:49" ht="11.25">
      <c r="B63" s="176"/>
      <c r="C63" s="215"/>
      <c r="D63" s="21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</row>
    <row r="64" spans="2:49" ht="11.25">
      <c r="B64" s="176"/>
      <c r="C64" s="215"/>
      <c r="D64" s="215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</row>
    <row r="65" spans="3:4" ht="11.25">
      <c r="C65" s="216"/>
      <c r="D65" s="216"/>
    </row>
    <row r="66" spans="3:4" ht="11.25">
      <c r="C66" s="216"/>
      <c r="D66" s="216"/>
    </row>
    <row r="67" spans="3:4" ht="11.25">
      <c r="C67" s="216"/>
      <c r="D67" s="216"/>
    </row>
    <row r="68" spans="3:4" ht="11.25">
      <c r="C68" s="216"/>
      <c r="D68" s="216"/>
    </row>
    <row r="69" spans="3:4" ht="11.25">
      <c r="C69" s="216"/>
      <c r="D69" s="216"/>
    </row>
    <row r="70" spans="3:4" ht="11.25">
      <c r="C70" s="216"/>
      <c r="D70" s="216"/>
    </row>
    <row r="71" spans="3:4" ht="11.25">
      <c r="C71" s="216"/>
      <c r="D71" s="216"/>
    </row>
    <row r="72" spans="3:4" ht="11.25">
      <c r="C72" s="216"/>
      <c r="D72" s="216"/>
    </row>
    <row r="73" spans="3:4" ht="11.25">
      <c r="C73" s="216"/>
      <c r="D73" s="216"/>
    </row>
    <row r="74" spans="3:4" ht="11.25">
      <c r="C74" s="216"/>
      <c r="D74" s="216"/>
    </row>
    <row r="75" spans="3:4" ht="11.25">
      <c r="C75" s="216"/>
      <c r="D75" s="216"/>
    </row>
    <row r="76" spans="3:4" ht="11.25">
      <c r="C76" s="216"/>
      <c r="D76" s="216"/>
    </row>
    <row r="77" spans="3:4" ht="11.25">
      <c r="C77" s="216"/>
      <c r="D77" s="216"/>
    </row>
    <row r="78" spans="3:4" ht="11.25">
      <c r="C78" s="216"/>
      <c r="D78" s="216"/>
    </row>
    <row r="79" spans="3:4" ht="11.25">
      <c r="C79" s="216"/>
      <c r="D79" s="216"/>
    </row>
    <row r="80" spans="3:4" ht="11.25">
      <c r="C80" s="216"/>
      <c r="D80" s="216"/>
    </row>
    <row r="81" spans="3:4" ht="11.25">
      <c r="C81" s="216"/>
      <c r="D81" s="216"/>
    </row>
    <row r="82" spans="3:4" ht="11.25">
      <c r="C82" s="216"/>
      <c r="D82" s="216"/>
    </row>
    <row r="83" spans="3:4" ht="11.25">
      <c r="C83" s="216"/>
      <c r="D83" s="216"/>
    </row>
    <row r="84" spans="3:4" ht="11.25">
      <c r="C84" s="216"/>
      <c r="D84" s="216"/>
    </row>
    <row r="85" spans="3:4" ht="11.25">
      <c r="C85" s="216"/>
      <c r="D85" s="216"/>
    </row>
    <row r="86" spans="3:4" ht="11.25">
      <c r="C86" s="216"/>
      <c r="D86" s="216"/>
    </row>
    <row r="87" spans="3:4" ht="11.25">
      <c r="C87" s="216"/>
      <c r="D87" s="216"/>
    </row>
    <row r="88" spans="3:4" ht="11.25">
      <c r="C88" s="216"/>
      <c r="D88" s="216"/>
    </row>
    <row r="89" spans="3:4" ht="11.25">
      <c r="C89" s="216"/>
      <c r="D89" s="216"/>
    </row>
    <row r="90" spans="3:4" ht="11.25">
      <c r="C90" s="216"/>
      <c r="D90" s="216"/>
    </row>
    <row r="91" spans="3:4" ht="11.25">
      <c r="C91" s="216"/>
      <c r="D91" s="216"/>
    </row>
    <row r="92" spans="3:4" ht="11.25">
      <c r="C92" s="216"/>
      <c r="D92" s="216"/>
    </row>
    <row r="93" spans="3:4" ht="11.25">
      <c r="C93" s="216"/>
      <c r="D93" s="216"/>
    </row>
    <row r="94" spans="3:4" ht="11.25">
      <c r="C94" s="216"/>
      <c r="D94" s="216"/>
    </row>
    <row r="95" spans="3:4" ht="11.25">
      <c r="C95" s="216"/>
      <c r="D95" s="216"/>
    </row>
    <row r="96" spans="3:4" ht="11.25">
      <c r="C96" s="216"/>
      <c r="D96" s="216"/>
    </row>
    <row r="97" spans="3:4" ht="11.25">
      <c r="C97" s="216"/>
      <c r="D97" s="216"/>
    </row>
    <row r="98" spans="3:4" ht="11.25">
      <c r="C98" s="216"/>
      <c r="D98" s="216"/>
    </row>
    <row r="99" spans="3:4" ht="11.25">
      <c r="C99" s="216"/>
      <c r="D99" s="216"/>
    </row>
    <row r="100" spans="3:4" ht="11.25">
      <c r="C100" s="216"/>
      <c r="D100" s="216"/>
    </row>
    <row r="101" spans="3:4" ht="11.25">
      <c r="C101" s="216"/>
      <c r="D101" s="216"/>
    </row>
    <row r="102" spans="3:4" ht="11.25">
      <c r="C102" s="216"/>
      <c r="D102" s="216"/>
    </row>
    <row r="103" spans="3:4" ht="11.25">
      <c r="C103" s="216"/>
      <c r="D103" s="216"/>
    </row>
    <row r="104" spans="3:4" ht="11.25">
      <c r="C104" s="216"/>
      <c r="D104" s="216"/>
    </row>
    <row r="105" spans="3:4" ht="11.25">
      <c r="C105" s="216"/>
      <c r="D105" s="216"/>
    </row>
    <row r="106" spans="3:4" ht="11.25">
      <c r="C106" s="216"/>
      <c r="D106" s="216"/>
    </row>
    <row r="107" spans="3:4" ht="11.25">
      <c r="C107" s="216"/>
      <c r="D107" s="216"/>
    </row>
    <row r="108" spans="3:4" ht="11.25">
      <c r="C108" s="216"/>
      <c r="D108" s="216"/>
    </row>
    <row r="109" spans="3:4" ht="11.25">
      <c r="C109" s="216"/>
      <c r="D109" s="216"/>
    </row>
    <row r="110" spans="3:4" ht="11.25">
      <c r="C110" s="216"/>
      <c r="D110" s="216"/>
    </row>
    <row r="111" spans="3:4" ht="11.25">
      <c r="C111" s="216"/>
      <c r="D111" s="216"/>
    </row>
    <row r="112" spans="3:4" ht="11.25">
      <c r="C112" s="216"/>
      <c r="D112" s="216"/>
    </row>
    <row r="113" spans="3:4" ht="11.25">
      <c r="C113" s="216"/>
      <c r="D113" s="216"/>
    </row>
    <row r="114" spans="3:4" ht="11.25">
      <c r="C114" s="216"/>
      <c r="D114" s="216"/>
    </row>
    <row r="115" spans="3:4" ht="11.25">
      <c r="C115" s="216"/>
      <c r="D115" s="216"/>
    </row>
    <row r="116" spans="3:4" ht="11.25">
      <c r="C116" s="216"/>
      <c r="D116" s="216"/>
    </row>
    <row r="117" spans="3:4" ht="11.25">
      <c r="C117" s="216"/>
      <c r="D117" s="216"/>
    </row>
    <row r="118" spans="3:4" ht="11.25">
      <c r="C118" s="216"/>
      <c r="D118" s="216"/>
    </row>
    <row r="119" spans="3:4" ht="11.25">
      <c r="C119" s="216"/>
      <c r="D119" s="216"/>
    </row>
    <row r="120" spans="3:4" ht="11.25">
      <c r="C120" s="216"/>
      <c r="D120" s="216"/>
    </row>
    <row r="121" spans="3:4" ht="11.25">
      <c r="C121" s="216"/>
      <c r="D121" s="216"/>
    </row>
    <row r="122" spans="3:4" ht="11.25">
      <c r="C122" s="216"/>
      <c r="D122" s="216"/>
    </row>
    <row r="123" spans="3:4" ht="11.25">
      <c r="C123" s="216"/>
      <c r="D123" s="216"/>
    </row>
    <row r="124" spans="3:4" ht="11.25">
      <c r="C124" s="216"/>
      <c r="D124" s="216"/>
    </row>
    <row r="125" spans="3:4" ht="11.25">
      <c r="C125" s="216"/>
      <c r="D125" s="216"/>
    </row>
    <row r="126" spans="3:4" ht="11.25">
      <c r="C126" s="216"/>
      <c r="D126" s="216"/>
    </row>
    <row r="127" spans="3:4" ht="11.25">
      <c r="C127" s="216"/>
      <c r="D127" s="216"/>
    </row>
    <row r="128" spans="3:4" ht="11.25">
      <c r="C128" s="216"/>
      <c r="D128" s="216"/>
    </row>
    <row r="129" spans="3:4" ht="11.25">
      <c r="C129" s="216"/>
      <c r="D129" s="216"/>
    </row>
    <row r="130" spans="3:4" ht="11.25">
      <c r="C130" s="216"/>
      <c r="D130" s="216"/>
    </row>
    <row r="131" spans="3:4" ht="11.25">
      <c r="C131" s="216"/>
      <c r="D131" s="216"/>
    </row>
    <row r="132" spans="3:4" ht="11.25">
      <c r="C132" s="216"/>
      <c r="D132" s="216"/>
    </row>
    <row r="133" spans="3:4" ht="11.25">
      <c r="C133" s="216"/>
      <c r="D133" s="216"/>
    </row>
    <row r="134" spans="3:4" ht="11.25">
      <c r="C134" s="216"/>
      <c r="D134" s="216"/>
    </row>
    <row r="135" spans="3:4" ht="11.25">
      <c r="C135" s="216"/>
      <c r="D135" s="216"/>
    </row>
    <row r="136" spans="3:4" ht="11.25">
      <c r="C136" s="216"/>
      <c r="D136" s="216"/>
    </row>
    <row r="137" spans="3:4" ht="11.25">
      <c r="C137" s="216"/>
      <c r="D137" s="216"/>
    </row>
    <row r="138" spans="3:4" ht="11.25">
      <c r="C138" s="216"/>
      <c r="D138" s="216"/>
    </row>
    <row r="139" spans="3:4" ht="11.25">
      <c r="C139" s="216"/>
      <c r="D139" s="216"/>
    </row>
    <row r="140" spans="3:4" ht="11.25">
      <c r="C140" s="216"/>
      <c r="D140" s="216"/>
    </row>
    <row r="141" spans="3:4" ht="11.25">
      <c r="C141" s="216"/>
      <c r="D141" s="216"/>
    </row>
    <row r="142" spans="3:4" ht="11.25">
      <c r="C142" s="216"/>
      <c r="D142" s="216"/>
    </row>
    <row r="143" spans="3:4" ht="11.25">
      <c r="C143" s="216"/>
      <c r="D143" s="216"/>
    </row>
    <row r="144" spans="3:4" ht="11.25">
      <c r="C144" s="216"/>
      <c r="D144" s="216"/>
    </row>
    <row r="145" spans="3:4" ht="11.25">
      <c r="C145" s="216"/>
      <c r="D145" s="216"/>
    </row>
    <row r="146" spans="3:4" ht="11.25">
      <c r="C146" s="216"/>
      <c r="D146" s="216"/>
    </row>
    <row r="147" spans="3:4" ht="11.25">
      <c r="C147" s="216"/>
      <c r="D147" s="216"/>
    </row>
    <row r="148" spans="3:4" ht="11.25">
      <c r="C148" s="216"/>
      <c r="D148" s="216"/>
    </row>
    <row r="149" spans="3:4" ht="11.25">
      <c r="C149" s="216"/>
      <c r="D149" s="216"/>
    </row>
    <row r="150" spans="3:4" ht="11.25">
      <c r="C150" s="216"/>
      <c r="D150" s="216"/>
    </row>
    <row r="151" spans="3:4" ht="11.25">
      <c r="C151" s="216"/>
      <c r="D151" s="216"/>
    </row>
    <row r="152" spans="3:4" ht="11.25">
      <c r="C152" s="216"/>
      <c r="D152" s="216"/>
    </row>
    <row r="153" spans="3:4" ht="11.25">
      <c r="C153" s="216"/>
      <c r="D153" s="216"/>
    </row>
    <row r="154" spans="3:4" ht="11.25">
      <c r="C154" s="216"/>
      <c r="D154" s="216"/>
    </row>
    <row r="155" spans="3:4" ht="11.25">
      <c r="C155" s="216"/>
      <c r="D155" s="216"/>
    </row>
    <row r="156" spans="3:4" ht="11.25">
      <c r="C156" s="216"/>
      <c r="D156" s="216"/>
    </row>
    <row r="157" spans="3:4" ht="11.25">
      <c r="C157" s="216"/>
      <c r="D157" s="216"/>
    </row>
    <row r="158" spans="3:4" ht="11.25">
      <c r="C158" s="216"/>
      <c r="D158" s="216"/>
    </row>
    <row r="159" spans="3:4" ht="11.25">
      <c r="C159" s="216"/>
      <c r="D159" s="216"/>
    </row>
    <row r="160" spans="3:4" ht="11.25">
      <c r="C160" s="216"/>
      <c r="D160" s="216"/>
    </row>
    <row r="161" spans="3:4" ht="11.25">
      <c r="C161" s="216"/>
      <c r="D161" s="216"/>
    </row>
    <row r="162" spans="3:4" ht="11.25">
      <c r="C162" s="216"/>
      <c r="D162" s="216"/>
    </row>
    <row r="163" spans="3:4" ht="11.25">
      <c r="C163" s="216"/>
      <c r="D163" s="216"/>
    </row>
    <row r="164" spans="3:4" ht="11.25">
      <c r="C164" s="216"/>
      <c r="D164" s="216"/>
    </row>
    <row r="165" spans="3:4" ht="11.25">
      <c r="C165" s="216"/>
      <c r="D165" s="216"/>
    </row>
    <row r="166" spans="3:4" ht="11.25">
      <c r="C166" s="216"/>
      <c r="D166" s="216"/>
    </row>
    <row r="167" spans="3:4" ht="11.25">
      <c r="C167" s="216"/>
      <c r="D167" s="216"/>
    </row>
    <row r="168" spans="3:4" ht="11.25">
      <c r="C168" s="216"/>
      <c r="D168" s="216"/>
    </row>
    <row r="169" spans="3:4" ht="11.25">
      <c r="C169" s="216"/>
      <c r="D169" s="216"/>
    </row>
    <row r="170" spans="3:4" ht="11.25">
      <c r="C170" s="216"/>
      <c r="D170" s="216"/>
    </row>
    <row r="171" spans="3:4" ht="11.25">
      <c r="C171" s="216"/>
      <c r="D171" s="216"/>
    </row>
    <row r="172" spans="3:4" ht="11.25">
      <c r="C172" s="216"/>
      <c r="D172" s="216"/>
    </row>
    <row r="173" spans="3:4" ht="11.25">
      <c r="C173" s="216"/>
      <c r="D173" s="216"/>
    </row>
    <row r="174" spans="3:4" ht="11.25">
      <c r="C174" s="216"/>
      <c r="D174" s="216"/>
    </row>
    <row r="175" spans="3:4" ht="11.25">
      <c r="C175" s="216"/>
      <c r="D175" s="216"/>
    </row>
    <row r="176" spans="3:4" ht="11.25">
      <c r="C176" s="216"/>
      <c r="D176" s="216"/>
    </row>
    <row r="177" spans="3:4" ht="11.25">
      <c r="C177" s="216"/>
      <c r="D177" s="216"/>
    </row>
    <row r="178" spans="3:4" ht="11.25">
      <c r="C178" s="216"/>
      <c r="D178" s="216"/>
    </row>
    <row r="179" spans="3:4" ht="11.25">
      <c r="C179" s="216"/>
      <c r="D179" s="216"/>
    </row>
    <row r="180" spans="3:4" ht="11.25">
      <c r="C180" s="216"/>
      <c r="D180" s="216"/>
    </row>
    <row r="181" spans="3:4" ht="11.25">
      <c r="C181" s="216"/>
      <c r="D181" s="216"/>
    </row>
    <row r="182" spans="3:4" ht="11.25">
      <c r="C182" s="216"/>
      <c r="D182" s="216"/>
    </row>
    <row r="183" spans="3:4" ht="11.25">
      <c r="C183" s="216"/>
      <c r="D183" s="216"/>
    </row>
    <row r="184" spans="3:4" ht="11.25">
      <c r="C184" s="216"/>
      <c r="D184" s="216"/>
    </row>
    <row r="185" spans="3:4" ht="11.25">
      <c r="C185" s="216"/>
      <c r="D185" s="216"/>
    </row>
    <row r="186" spans="3:4" ht="11.25">
      <c r="C186" s="216"/>
      <c r="D186" s="216"/>
    </row>
    <row r="187" spans="3:4" ht="11.25">
      <c r="C187" s="216"/>
      <c r="D187" s="216"/>
    </row>
    <row r="188" spans="3:4" ht="11.25">
      <c r="C188" s="216"/>
      <c r="D188" s="216"/>
    </row>
    <row r="189" spans="3:4" ht="11.25">
      <c r="C189" s="216"/>
      <c r="D189" s="216"/>
    </row>
    <row r="190" spans="3:4" ht="11.25">
      <c r="C190" s="216"/>
      <c r="D190" s="216"/>
    </row>
    <row r="191" spans="3:4" ht="11.25">
      <c r="C191" s="216"/>
      <c r="D191" s="216"/>
    </row>
    <row r="192" spans="3:4" ht="11.25">
      <c r="C192" s="216"/>
      <c r="D192" s="216"/>
    </row>
    <row r="193" spans="3:4" ht="11.25">
      <c r="C193" s="216"/>
      <c r="D193" s="216"/>
    </row>
    <row r="194" spans="3:4" ht="11.25">
      <c r="C194" s="216"/>
      <c r="D194" s="216"/>
    </row>
    <row r="195" spans="3:4" ht="11.25">
      <c r="C195" s="216"/>
      <c r="D195" s="216"/>
    </row>
    <row r="196" spans="3:4" ht="11.25">
      <c r="C196" s="216"/>
      <c r="D196" s="216"/>
    </row>
    <row r="197" spans="3:4" ht="11.25">
      <c r="C197" s="216"/>
      <c r="D197" s="216"/>
    </row>
    <row r="198" spans="3:4" ht="11.25">
      <c r="C198" s="216"/>
      <c r="D198" s="216"/>
    </row>
    <row r="199" spans="3:4" ht="11.25">
      <c r="C199" s="216"/>
      <c r="D199" s="216"/>
    </row>
    <row r="200" spans="3:4" ht="11.25">
      <c r="C200" s="216"/>
      <c r="D200" s="216"/>
    </row>
    <row r="201" spans="3:4" ht="11.25">
      <c r="C201" s="216"/>
      <c r="D201" s="216"/>
    </row>
    <row r="202" spans="3:4" ht="11.25">
      <c r="C202" s="216"/>
      <c r="D202" s="216"/>
    </row>
    <row r="203" spans="3:4" ht="11.25">
      <c r="C203" s="216"/>
      <c r="D203" s="216"/>
    </row>
    <row r="204" spans="3:4" ht="11.25">
      <c r="C204" s="216"/>
      <c r="D204" s="216"/>
    </row>
    <row r="205" spans="3:4" ht="11.25">
      <c r="C205" s="216"/>
      <c r="D205" s="216"/>
    </row>
    <row r="206" spans="3:4" ht="11.25">
      <c r="C206" s="216"/>
      <c r="D206" s="216"/>
    </row>
    <row r="207" spans="3:4" ht="11.25">
      <c r="C207" s="216"/>
      <c r="D207" s="216"/>
    </row>
    <row r="208" spans="3:4" ht="11.25">
      <c r="C208" s="216"/>
      <c r="D208" s="216"/>
    </row>
    <row r="209" spans="3:4" ht="11.25">
      <c r="C209" s="216"/>
      <c r="D209" s="216"/>
    </row>
    <row r="210" spans="3:4" ht="11.25">
      <c r="C210" s="216"/>
      <c r="D210" s="216"/>
    </row>
    <row r="211" spans="3:4" ht="11.25">
      <c r="C211" s="216"/>
      <c r="D211" s="216"/>
    </row>
    <row r="212" spans="3:4" ht="11.25">
      <c r="C212" s="216"/>
      <c r="D212" s="216"/>
    </row>
    <row r="213" spans="3:4" ht="11.25">
      <c r="C213" s="216"/>
      <c r="D213" s="216"/>
    </row>
    <row r="214" spans="3:4" ht="11.25">
      <c r="C214" s="216"/>
      <c r="D214" s="216"/>
    </row>
    <row r="215" spans="3:4" ht="11.25">
      <c r="C215" s="216"/>
      <c r="D215" s="216"/>
    </row>
    <row r="216" spans="3:4" ht="11.25">
      <c r="C216" s="216"/>
      <c r="D216" s="216"/>
    </row>
    <row r="217" spans="3:4" ht="11.25">
      <c r="C217" s="216"/>
      <c r="D217" s="216"/>
    </row>
    <row r="218" spans="3:4" ht="11.25">
      <c r="C218" s="216"/>
      <c r="D218" s="216"/>
    </row>
    <row r="219" spans="3:4" ht="11.25">
      <c r="C219" s="216"/>
      <c r="D219" s="216"/>
    </row>
    <row r="220" spans="3:4" ht="11.25">
      <c r="C220" s="216"/>
      <c r="D220" s="216"/>
    </row>
    <row r="221" spans="3:4" ht="11.25">
      <c r="C221" s="216"/>
      <c r="D221" s="216"/>
    </row>
    <row r="222" spans="3:4" ht="11.25">
      <c r="C222" s="216"/>
      <c r="D222" s="216"/>
    </row>
    <row r="223" spans="3:4" ht="11.25">
      <c r="C223" s="216"/>
      <c r="D223" s="216"/>
    </row>
    <row r="224" spans="3:4" ht="11.25">
      <c r="C224" s="216"/>
      <c r="D224" s="216"/>
    </row>
    <row r="225" spans="3:4" ht="11.25">
      <c r="C225" s="216"/>
      <c r="D225" s="216"/>
    </row>
  </sheetData>
  <mergeCells count="12">
    <mergeCell ref="E22:F22"/>
    <mergeCell ref="I22:J22"/>
    <mergeCell ref="I24:J24"/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zoomScale="85" zoomScaleNormal="85" workbookViewId="0" topLeftCell="A22">
      <selection activeCell="B45" sqref="B45"/>
    </sheetView>
  </sheetViews>
  <sheetFormatPr defaultColWidth="9.140625" defaultRowHeight="12.75"/>
  <cols>
    <col min="1" max="1" width="39.140625" style="50" customWidth="1"/>
    <col min="2" max="2" width="12.8515625" style="50" customWidth="1"/>
    <col min="3" max="4" width="12.140625" style="50" customWidth="1"/>
    <col min="5" max="5" width="13.7109375" style="50" customWidth="1"/>
    <col min="6" max="16384" width="9.140625" style="1" customWidth="1"/>
  </cols>
  <sheetData>
    <row r="1" spans="1:14" s="34" customFormat="1" ht="18.75" customHeight="1">
      <c r="A1" s="131"/>
      <c r="B1" s="131"/>
      <c r="C1" s="131"/>
      <c r="D1" s="131"/>
      <c r="E1" s="132" t="s">
        <v>399</v>
      </c>
      <c r="F1" s="90"/>
      <c r="G1" s="90"/>
      <c r="H1" s="90"/>
      <c r="I1" s="90"/>
      <c r="J1" s="90"/>
      <c r="K1" s="90"/>
      <c r="L1" s="90"/>
      <c r="M1" s="90"/>
      <c r="N1" s="90"/>
    </row>
    <row r="2" spans="2:5" ht="15" customHeight="1">
      <c r="B2" s="124"/>
      <c r="C2" s="421" t="s">
        <v>115</v>
      </c>
      <c r="D2" s="421"/>
      <c r="E2" s="51"/>
    </row>
    <row r="3" spans="2:5" ht="15" customHeight="1">
      <c r="B3" s="421" t="s">
        <v>231</v>
      </c>
      <c r="C3" s="421"/>
      <c r="D3" s="421"/>
      <c r="E3" s="421"/>
    </row>
    <row r="4" spans="1:5" ht="15">
      <c r="A4" s="51"/>
      <c r="B4" s="421"/>
      <c r="C4" s="422"/>
      <c r="D4" s="422"/>
      <c r="E4" s="51"/>
    </row>
    <row r="5" spans="1:5" ht="15">
      <c r="A5" s="112" t="str">
        <f>'справка № 2-КИС-ОД'!A3:B3</f>
        <v>Наименование на КИС: ДФ Статус Нови Акции</v>
      </c>
      <c r="B5" s="112"/>
      <c r="C5" s="112"/>
      <c r="D5" s="423" t="s">
        <v>333</v>
      </c>
      <c r="E5" s="423"/>
    </row>
    <row r="6" ht="15">
      <c r="A6" s="112" t="str">
        <f>'справка № 2-КИС-ОД'!A4:B4</f>
        <v>Отчетен период 31/03/2009 г. </v>
      </c>
    </row>
    <row r="7" spans="2:5" ht="15">
      <c r="B7" s="99" t="s">
        <v>100</v>
      </c>
      <c r="E7" s="114" t="s">
        <v>84</v>
      </c>
    </row>
    <row r="8" spans="1:2" ht="13.5" customHeight="1">
      <c r="A8" s="113" t="s">
        <v>101</v>
      </c>
      <c r="B8" s="91"/>
    </row>
    <row r="9" spans="1:5" ht="13.5" customHeight="1">
      <c r="A9" s="426" t="s">
        <v>102</v>
      </c>
      <c r="B9" s="426" t="s">
        <v>103</v>
      </c>
      <c r="C9" s="424" t="s">
        <v>104</v>
      </c>
      <c r="D9" s="425"/>
      <c r="E9" s="425"/>
    </row>
    <row r="10" spans="1:5" ht="28.5">
      <c r="A10" s="426"/>
      <c r="B10" s="426"/>
      <c r="C10" s="64" t="s">
        <v>105</v>
      </c>
      <c r="D10" s="64" t="s">
        <v>106</v>
      </c>
      <c r="E10" s="94" t="s">
        <v>107</v>
      </c>
    </row>
    <row r="11" spans="1:5" s="32" customFormat="1" ht="19.5" customHeight="1">
      <c r="A11" s="115" t="s">
        <v>6</v>
      </c>
      <c r="B11" s="94">
        <v>1</v>
      </c>
      <c r="C11" s="94">
        <v>2</v>
      </c>
      <c r="D11" s="94">
        <v>3</v>
      </c>
      <c r="E11" s="115">
        <v>4</v>
      </c>
    </row>
    <row r="12" spans="1:5" ht="19.5" customHeight="1">
      <c r="A12" s="95" t="s">
        <v>148</v>
      </c>
      <c r="B12" s="96" t="s">
        <v>100</v>
      </c>
      <c r="C12" s="96" t="s">
        <v>100</v>
      </c>
      <c r="D12" s="96" t="s">
        <v>100</v>
      </c>
      <c r="E12" s="65"/>
    </row>
    <row r="13" spans="1:5" ht="19.5" customHeight="1">
      <c r="A13" s="96" t="s">
        <v>301</v>
      </c>
      <c r="B13" s="96"/>
      <c r="C13" s="96"/>
      <c r="D13" s="96"/>
      <c r="E13" s="65"/>
    </row>
    <row r="14" spans="1:5" ht="19.5" customHeight="1">
      <c r="A14" s="96" t="s">
        <v>302</v>
      </c>
      <c r="B14" s="96" t="s">
        <v>100</v>
      </c>
      <c r="C14" s="96" t="s">
        <v>100</v>
      </c>
      <c r="D14" s="96" t="s">
        <v>100</v>
      </c>
      <c r="E14" s="65"/>
    </row>
    <row r="15" spans="1:5" ht="19.5" customHeight="1">
      <c r="A15" s="96" t="s">
        <v>303</v>
      </c>
      <c r="B15" s="346">
        <f>'справка № 1-КИС-БАЛАНС'!B39</f>
        <v>19866.310735912</v>
      </c>
      <c r="C15" s="96" t="s">
        <v>100</v>
      </c>
      <c r="D15" s="96" t="s">
        <v>100</v>
      </c>
      <c r="E15" s="65"/>
    </row>
    <row r="16" spans="1:5" ht="19.5" customHeight="1">
      <c r="A16" s="96" t="s">
        <v>304</v>
      </c>
      <c r="B16" s="346">
        <f>B17</f>
        <v>390.22</v>
      </c>
      <c r="C16" s="96"/>
      <c r="D16" s="96"/>
      <c r="E16" s="65"/>
    </row>
    <row r="17" spans="1:5" ht="19.5" customHeight="1">
      <c r="A17" s="96" t="s">
        <v>181</v>
      </c>
      <c r="B17" s="346">
        <f>'справка № 1-КИС-БАЛАНС'!B36</f>
        <v>390.22</v>
      </c>
      <c r="C17" s="96" t="s">
        <v>100</v>
      </c>
      <c r="D17" s="96" t="s">
        <v>100</v>
      </c>
      <c r="E17" s="65"/>
    </row>
    <row r="18" spans="1:5" ht="19.5" customHeight="1">
      <c r="A18" s="96" t="s">
        <v>193</v>
      </c>
      <c r="B18" s="96" t="s">
        <v>100</v>
      </c>
      <c r="C18" s="96" t="s">
        <v>100</v>
      </c>
      <c r="D18" s="96" t="s">
        <v>100</v>
      </c>
      <c r="E18" s="65"/>
    </row>
    <row r="19" spans="1:5" ht="19.5" customHeight="1">
      <c r="A19" s="96" t="s">
        <v>305</v>
      </c>
      <c r="B19" s="96" t="s">
        <v>100</v>
      </c>
      <c r="C19" s="96" t="s">
        <v>100</v>
      </c>
      <c r="D19" s="96" t="s">
        <v>100</v>
      </c>
      <c r="E19" s="65"/>
    </row>
    <row r="20" spans="1:5" ht="19.5" customHeight="1">
      <c r="A20" s="96" t="s">
        <v>187</v>
      </c>
      <c r="B20" s="96"/>
      <c r="C20" s="96"/>
      <c r="D20" s="96"/>
      <c r="E20" s="65"/>
    </row>
    <row r="21" spans="1:5" ht="19.5" customHeight="1">
      <c r="A21" s="96" t="s">
        <v>182</v>
      </c>
      <c r="B21" s="346">
        <f>'справка № 1-КИС-БАЛАНС'!B38</f>
        <v>0</v>
      </c>
      <c r="C21" s="96"/>
      <c r="D21" s="96"/>
      <c r="E21" s="65"/>
    </row>
    <row r="22" spans="1:5" ht="19.5" customHeight="1">
      <c r="A22" s="96" t="s">
        <v>11</v>
      </c>
      <c r="B22" s="96"/>
      <c r="C22" s="96"/>
      <c r="D22" s="96"/>
      <c r="E22" s="65"/>
    </row>
    <row r="23" spans="1:5" ht="19.5" customHeight="1">
      <c r="A23" s="96" t="s">
        <v>234</v>
      </c>
      <c r="B23" s="96"/>
      <c r="C23" s="96"/>
      <c r="D23" s="96"/>
      <c r="E23" s="65"/>
    </row>
    <row r="24" spans="1:5" ht="19.5" customHeight="1">
      <c r="A24" s="95" t="s">
        <v>108</v>
      </c>
      <c r="B24" s="346">
        <f>B21+B15+B16</f>
        <v>20256.530735912</v>
      </c>
      <c r="C24" s="96" t="s">
        <v>100</v>
      </c>
      <c r="D24" s="96" t="s">
        <v>100</v>
      </c>
      <c r="E24" s="65"/>
    </row>
    <row r="25" spans="1:5" ht="19.5" customHeight="1">
      <c r="A25" s="91"/>
      <c r="B25" s="99" t="s">
        <v>100</v>
      </c>
      <c r="C25" s="99" t="s">
        <v>100</v>
      </c>
      <c r="D25" s="99" t="s">
        <v>100</v>
      </c>
      <c r="E25" s="91"/>
    </row>
    <row r="26" ht="19.5" customHeight="1">
      <c r="A26" s="113" t="s">
        <v>152</v>
      </c>
    </row>
    <row r="27" spans="1:5" ht="44.25" customHeight="1">
      <c r="A27" s="76" t="s">
        <v>102</v>
      </c>
      <c r="B27" s="76" t="s">
        <v>109</v>
      </c>
      <c r="C27" s="426" t="s">
        <v>110</v>
      </c>
      <c r="D27" s="426"/>
      <c r="E27" s="426"/>
    </row>
    <row r="28" spans="1:5" ht="30.75" customHeight="1">
      <c r="A28" s="76"/>
      <c r="B28" s="76"/>
      <c r="C28" s="76" t="s">
        <v>105</v>
      </c>
      <c r="D28" s="76" t="s">
        <v>111</v>
      </c>
      <c r="E28" s="76" t="s">
        <v>112</v>
      </c>
    </row>
    <row r="29" spans="1:5" ht="19.5" customHeight="1">
      <c r="A29" s="94" t="s">
        <v>6</v>
      </c>
      <c r="B29" s="94">
        <v>1</v>
      </c>
      <c r="C29" s="116">
        <v>2</v>
      </c>
      <c r="D29" s="116">
        <v>3</v>
      </c>
      <c r="E29" s="94">
        <v>4</v>
      </c>
    </row>
    <row r="30" spans="1:5" ht="19.5" customHeight="1">
      <c r="A30" s="95" t="s">
        <v>149</v>
      </c>
      <c r="B30" s="95" t="s">
        <v>100</v>
      </c>
      <c r="C30" s="95" t="s">
        <v>100</v>
      </c>
      <c r="D30" s="95" t="s">
        <v>100</v>
      </c>
      <c r="E30" s="95" t="s">
        <v>100</v>
      </c>
    </row>
    <row r="31" spans="1:5" ht="19.5" customHeight="1">
      <c r="A31" s="98" t="s">
        <v>150</v>
      </c>
      <c r="B31" s="96"/>
      <c r="C31" s="96"/>
      <c r="D31" s="96"/>
      <c r="E31" s="96"/>
    </row>
    <row r="32" spans="1:5" ht="19.5" customHeight="1">
      <c r="A32" s="96" t="s">
        <v>235</v>
      </c>
      <c r="B32" s="320">
        <f>B33+B34</f>
        <v>2464.020000000002</v>
      </c>
      <c r="C32" s="96" t="s">
        <v>100</v>
      </c>
      <c r="D32" s="96" t="s">
        <v>100</v>
      </c>
      <c r="E32" s="96" t="s">
        <v>100</v>
      </c>
    </row>
    <row r="33" spans="1:5" ht="19.5" customHeight="1">
      <c r="A33" s="98" t="s">
        <v>306</v>
      </c>
      <c r="B33" s="320">
        <f>'справка № 1-КИС-БАЛАНС'!E26</f>
        <v>2464.02</v>
      </c>
      <c r="C33" s="96" t="s">
        <v>100</v>
      </c>
      <c r="D33" s="96" t="s">
        <v>100</v>
      </c>
      <c r="E33" s="96" t="s">
        <v>100</v>
      </c>
    </row>
    <row r="34" spans="1:5" ht="19.5" customHeight="1">
      <c r="A34" s="98" t="s">
        <v>183</v>
      </c>
      <c r="B34" s="320">
        <f>'справка № 1-КИС-БАЛАНС'!E27</f>
        <v>1.8189894E-12</v>
      </c>
      <c r="C34" s="96"/>
      <c r="D34" s="96"/>
      <c r="E34" s="96"/>
    </row>
    <row r="35" spans="1:5" ht="19.5" customHeight="1">
      <c r="A35" s="98" t="s">
        <v>232</v>
      </c>
      <c r="B35" s="96"/>
      <c r="C35" s="96"/>
      <c r="D35" s="96"/>
      <c r="E35" s="96"/>
    </row>
    <row r="36" spans="1:5" ht="19.5" customHeight="1">
      <c r="A36" s="96" t="s">
        <v>236</v>
      </c>
      <c r="B36" s="346">
        <f>'справка № 1-КИС-БАЛАНС'!E29</f>
        <v>1012.2</v>
      </c>
      <c r="C36" s="96"/>
      <c r="D36" s="96"/>
      <c r="E36" s="96"/>
    </row>
    <row r="37" spans="1:5" ht="19.5" customHeight="1">
      <c r="A37" s="96" t="s">
        <v>269</v>
      </c>
      <c r="B37" s="96"/>
      <c r="C37" s="96"/>
      <c r="D37" s="96"/>
      <c r="E37" s="96"/>
    </row>
    <row r="38" spans="1:5" ht="19.5" customHeight="1">
      <c r="A38" s="96" t="s">
        <v>307</v>
      </c>
      <c r="B38" s="96" t="s">
        <v>100</v>
      </c>
      <c r="C38" s="96" t="s">
        <v>100</v>
      </c>
      <c r="D38" s="96" t="s">
        <v>100</v>
      </c>
      <c r="E38" s="96" t="s">
        <v>100</v>
      </c>
    </row>
    <row r="39" spans="1:5" ht="19.5" customHeight="1">
      <c r="A39" s="96" t="s">
        <v>192</v>
      </c>
      <c r="B39" s="96" t="s">
        <v>100</v>
      </c>
      <c r="C39" s="96" t="s">
        <v>100</v>
      </c>
      <c r="D39" s="96" t="s">
        <v>100</v>
      </c>
      <c r="E39" s="96" t="s">
        <v>100</v>
      </c>
    </row>
    <row r="40" spans="1:5" ht="19.5" customHeight="1">
      <c r="A40" s="96" t="s">
        <v>308</v>
      </c>
      <c r="B40" s="96" t="s">
        <v>100</v>
      </c>
      <c r="C40" s="96" t="s">
        <v>100</v>
      </c>
      <c r="D40" s="96" t="s">
        <v>100</v>
      </c>
      <c r="E40" s="96" t="s">
        <v>100</v>
      </c>
    </row>
    <row r="41" spans="1:5" ht="19.5" customHeight="1">
      <c r="A41" s="96" t="s">
        <v>309</v>
      </c>
      <c r="B41" s="320">
        <f>'справка № 1-КИС-БАЛАНС'!E25-'справка № 6-КИС'!B32</f>
        <v>0</v>
      </c>
      <c r="C41" s="96" t="s">
        <v>100</v>
      </c>
      <c r="D41" s="96" t="s">
        <v>100</v>
      </c>
      <c r="E41" s="96" t="s">
        <v>100</v>
      </c>
    </row>
    <row r="42" spans="1:5" ht="19.5" customHeight="1">
      <c r="A42" s="96" t="s">
        <v>310</v>
      </c>
      <c r="B42" s="96" t="s">
        <v>100</v>
      </c>
      <c r="C42" s="96" t="s">
        <v>100</v>
      </c>
      <c r="D42" s="96" t="s">
        <v>100</v>
      </c>
      <c r="E42" s="96" t="s">
        <v>100</v>
      </c>
    </row>
    <row r="43" spans="1:5" s="24" customFormat="1" ht="19.5" customHeight="1">
      <c r="A43" s="96" t="s">
        <v>151</v>
      </c>
      <c r="B43" s="96" t="s">
        <v>100</v>
      </c>
      <c r="C43" s="96" t="s">
        <v>100</v>
      </c>
      <c r="D43" s="96" t="s">
        <v>100</v>
      </c>
      <c r="E43" s="96" t="s">
        <v>100</v>
      </c>
    </row>
    <row r="44" spans="1:5" s="18" customFormat="1" ht="19.5" customHeight="1">
      <c r="A44" s="95" t="s">
        <v>114</v>
      </c>
      <c r="B44" s="320">
        <f>B31+B32+B36+B41+B45</f>
        <v>3476.220000000002</v>
      </c>
      <c r="C44" s="96" t="s">
        <v>100</v>
      </c>
      <c r="D44" s="96" t="s">
        <v>100</v>
      </c>
      <c r="E44" s="96" t="s">
        <v>100</v>
      </c>
    </row>
    <row r="45" spans="1:6" ht="15">
      <c r="A45" s="20"/>
      <c r="B45" s="99"/>
      <c r="C45" s="99"/>
      <c r="D45" s="99"/>
      <c r="E45" s="99"/>
      <c r="F45" s="20"/>
    </row>
    <row r="46" spans="1:6" ht="15">
      <c r="A46" s="50" t="str">
        <f>'справка № 4-КИС-ОСК'!A38</f>
        <v>Дата  29/04/2009 г. </v>
      </c>
      <c r="B46" s="397" t="s">
        <v>113</v>
      </c>
      <c r="C46" s="397"/>
      <c r="D46" s="427" t="s">
        <v>294</v>
      </c>
      <c r="E46" s="427"/>
      <c r="F46" s="20"/>
    </row>
    <row r="47" spans="2:6" ht="15">
      <c r="B47" s="78" t="str">
        <f>'справка № 5-КИС'!E22</f>
        <v>Димитър Моллов</v>
      </c>
      <c r="C47" s="78"/>
      <c r="D47" s="133" t="str">
        <f>'справка № 5-КИС'!I22</f>
        <v>Мария Д. Сивкова</v>
      </c>
      <c r="E47" s="133"/>
      <c r="F47" s="20"/>
    </row>
    <row r="48" spans="2:6" ht="15">
      <c r="B48" s="78"/>
      <c r="C48" s="78"/>
      <c r="D48" s="133"/>
      <c r="E48" s="133"/>
      <c r="F48" s="20"/>
    </row>
    <row r="49" spans="2:6" ht="15">
      <c r="B49" s="78"/>
      <c r="C49" s="78"/>
      <c r="D49" s="133"/>
      <c r="E49" s="133"/>
      <c r="F49" s="20"/>
    </row>
    <row r="50" spans="2:6" ht="15">
      <c r="B50" s="78"/>
      <c r="C50" s="78"/>
      <c r="D50" s="429"/>
      <c r="E50" s="429"/>
      <c r="F50" s="20"/>
    </row>
    <row r="51" spans="2:6" ht="15">
      <c r="B51" s="78"/>
      <c r="C51" s="78"/>
      <c r="D51" s="133"/>
      <c r="E51" s="133"/>
      <c r="F51" s="20"/>
    </row>
    <row r="52" spans="1:6" ht="26.25" customHeight="1">
      <c r="A52" s="428" t="s">
        <v>233</v>
      </c>
      <c r="B52" s="428"/>
      <c r="C52" s="428"/>
      <c r="D52" s="428"/>
      <c r="E52" s="219"/>
      <c r="F52" s="219"/>
    </row>
    <row r="53" spans="1:6" ht="15">
      <c r="A53" s="20"/>
      <c r="B53" s="99"/>
      <c r="C53" s="99"/>
      <c r="D53" s="99"/>
      <c r="E53" s="99"/>
      <c r="F53" s="20"/>
    </row>
    <row r="54" spans="1:6" ht="15">
      <c r="A54" s="20"/>
      <c r="B54" s="99" t="s">
        <v>100</v>
      </c>
      <c r="C54" s="99" t="s">
        <v>100</v>
      </c>
      <c r="D54" s="99" t="s">
        <v>100</v>
      </c>
      <c r="E54" s="99" t="s">
        <v>100</v>
      </c>
      <c r="F54" s="20"/>
    </row>
    <row r="55" spans="1:6" ht="15">
      <c r="A55" s="20"/>
      <c r="B55" s="99" t="s">
        <v>100</v>
      </c>
      <c r="C55" s="99" t="s">
        <v>100</v>
      </c>
      <c r="D55" s="99" t="s">
        <v>100</v>
      </c>
      <c r="E55" s="99" t="s">
        <v>100</v>
      </c>
      <c r="F55" s="20"/>
    </row>
    <row r="56" spans="1:6" ht="15">
      <c r="A56" s="20"/>
      <c r="B56" s="121"/>
      <c r="C56" s="99" t="s">
        <v>100</v>
      </c>
      <c r="D56" s="99" t="s">
        <v>100</v>
      </c>
      <c r="E56" s="99" t="s">
        <v>100</v>
      </c>
      <c r="F56" s="20"/>
    </row>
    <row r="57" spans="1:5" ht="27" customHeight="1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6" ht="15">
      <c r="A59" s="123"/>
      <c r="B59" s="125"/>
      <c r="C59" s="125"/>
      <c r="D59" s="125"/>
      <c r="E59" s="125"/>
      <c r="F59" s="90"/>
    </row>
    <row r="60" spans="1:6" ht="15">
      <c r="A60" s="123"/>
      <c r="B60" s="125"/>
      <c r="C60" s="125"/>
      <c r="D60" s="125"/>
      <c r="E60" s="125"/>
      <c r="F60" s="90"/>
    </row>
    <row r="61" spans="1:6" ht="16.5" customHeight="1">
      <c r="A61" s="123"/>
      <c r="B61" s="125"/>
      <c r="C61" s="125"/>
      <c r="D61" s="125"/>
      <c r="E61" s="125"/>
      <c r="F61" s="90"/>
    </row>
    <row r="62" spans="1:6" ht="22.5" customHeight="1">
      <c r="A62" s="123"/>
      <c r="B62" s="125"/>
      <c r="C62" s="125"/>
      <c r="D62" s="125"/>
      <c r="E62" s="125"/>
      <c r="F62" s="90"/>
    </row>
    <row r="63" spans="1:6" ht="15">
      <c r="A63" s="123"/>
      <c r="B63" s="125"/>
      <c r="C63" s="125"/>
      <c r="D63" s="125"/>
      <c r="E63" s="125"/>
      <c r="F63" s="90"/>
    </row>
    <row r="64" spans="1:6" s="18" customFormat="1" ht="15">
      <c r="A64" s="123"/>
      <c r="B64" s="125"/>
      <c r="C64" s="125"/>
      <c r="D64" s="125"/>
      <c r="E64" s="125"/>
      <c r="F64" s="127"/>
    </row>
    <row r="65" spans="1:6" ht="15">
      <c r="A65" s="123"/>
      <c r="B65" s="125"/>
      <c r="C65" s="125"/>
      <c r="D65" s="125"/>
      <c r="E65" s="125"/>
      <c r="F65" s="90"/>
    </row>
    <row r="66" spans="1:6" ht="15">
      <c r="A66" s="125"/>
      <c r="B66" s="125"/>
      <c r="C66" s="125"/>
      <c r="D66" s="125"/>
      <c r="E66" s="125"/>
      <c r="F66" s="90"/>
    </row>
    <row r="67" spans="1:6" ht="15">
      <c r="A67" s="123"/>
      <c r="B67" s="125"/>
      <c r="C67" s="125"/>
      <c r="D67" s="125"/>
      <c r="E67" s="125"/>
      <c r="F67" s="90"/>
    </row>
    <row r="68" spans="1:6" ht="15">
      <c r="A68" s="125"/>
      <c r="B68" s="125"/>
      <c r="C68" s="125"/>
      <c r="D68" s="125"/>
      <c r="E68" s="125"/>
      <c r="F68" s="90"/>
    </row>
    <row r="69" spans="1:6" ht="15">
      <c r="A69" s="128"/>
      <c r="B69" s="129"/>
      <c r="C69" s="125"/>
      <c r="D69" s="125"/>
      <c r="E69" s="125"/>
      <c r="F69" s="90"/>
    </row>
    <row r="70" spans="1:6" ht="15">
      <c r="A70" s="126"/>
      <c r="B70" s="432"/>
      <c r="C70" s="432"/>
      <c r="D70" s="432"/>
      <c r="E70" s="432"/>
      <c r="F70" s="90"/>
    </row>
    <row r="71" spans="1:6" ht="26.25" customHeight="1">
      <c r="A71" s="430"/>
      <c r="B71" s="431"/>
      <c r="C71" s="431"/>
      <c r="D71" s="431"/>
      <c r="E71" s="431"/>
      <c r="F71" s="90"/>
    </row>
    <row r="72" spans="1:6" ht="13.5" customHeight="1">
      <c r="A72" s="126"/>
      <c r="B72" s="126"/>
      <c r="C72" s="126"/>
      <c r="D72" s="126"/>
      <c r="E72" s="126"/>
      <c r="F72" s="90"/>
    </row>
    <row r="73" ht="15">
      <c r="A73" s="99"/>
    </row>
    <row r="74" ht="15">
      <c r="A74" s="99"/>
    </row>
    <row r="75" ht="15">
      <c r="A75" s="99"/>
    </row>
    <row r="76" spans="1:5" ht="13.5" customHeight="1">
      <c r="A76" s="117"/>
      <c r="B76" s="117"/>
      <c r="C76" s="118"/>
      <c r="D76" s="118"/>
      <c r="E76" s="119"/>
    </row>
    <row r="77" spans="1:5" s="33" customFormat="1" ht="35.25" customHeight="1">
      <c r="A77" s="120"/>
      <c r="B77" s="120"/>
      <c r="C77" s="120"/>
      <c r="D77" s="120"/>
      <c r="E77" s="120"/>
    </row>
    <row r="78" spans="1:5" s="24" customFormat="1" ht="14.25">
      <c r="A78" s="119"/>
      <c r="B78" s="119"/>
      <c r="C78" s="119"/>
      <c r="D78" s="119"/>
      <c r="E78" s="119"/>
    </row>
    <row r="79" spans="1:5" ht="15">
      <c r="A79" s="122"/>
      <c r="B79" s="122"/>
      <c r="C79" s="122"/>
      <c r="D79" s="122"/>
      <c r="E79" s="122"/>
    </row>
    <row r="80" spans="1:5" ht="15">
      <c r="A80" s="122"/>
      <c r="B80" s="122"/>
      <c r="C80" s="122"/>
      <c r="D80" s="122"/>
      <c r="E80" s="122"/>
    </row>
    <row r="81" spans="1:5" ht="15">
      <c r="A81" s="122"/>
      <c r="B81" s="122"/>
      <c r="C81" s="122"/>
      <c r="D81" s="122"/>
      <c r="E81" s="122"/>
    </row>
    <row r="82" spans="1:5" ht="15">
      <c r="A82" s="117"/>
      <c r="B82" s="122"/>
      <c r="C82" s="122"/>
      <c r="D82" s="122"/>
      <c r="E82" s="122"/>
    </row>
    <row r="83" spans="1:5" ht="27" customHeight="1">
      <c r="A83" s="91"/>
      <c r="B83" s="91"/>
      <c r="C83" s="91"/>
      <c r="D83" s="91"/>
      <c r="E83" s="91"/>
    </row>
  </sheetData>
  <mergeCells count="15">
    <mergeCell ref="A52:D52"/>
    <mergeCell ref="D50:E50"/>
    <mergeCell ref="A71:E71"/>
    <mergeCell ref="B70:C70"/>
    <mergeCell ref="D70:E70"/>
    <mergeCell ref="C9:E9"/>
    <mergeCell ref="B9:B10"/>
    <mergeCell ref="A9:A10"/>
    <mergeCell ref="B46:C46"/>
    <mergeCell ref="D46:E46"/>
    <mergeCell ref="C27:E27"/>
    <mergeCell ref="B4:D4"/>
    <mergeCell ref="D5:E5"/>
    <mergeCell ref="C2:D2"/>
    <mergeCell ref="B3:E3"/>
  </mergeCells>
  <printOptions/>
  <pageMargins left="0.75" right="0.75" top="0.26" bottom="0.63" header="0.25" footer="0.5"/>
  <pageSetup horizontalDpi="300" verticalDpi="3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59"/>
  <sheetViews>
    <sheetView workbookViewId="0" topLeftCell="E43">
      <selection activeCell="R29" sqref="R29:R79"/>
    </sheetView>
  </sheetViews>
  <sheetFormatPr defaultColWidth="9.140625" defaultRowHeight="12.75"/>
  <cols>
    <col min="1" max="1" width="24.8515625" style="220" customWidth="1"/>
    <col min="2" max="2" width="14.140625" style="220" customWidth="1"/>
    <col min="3" max="3" width="7.00390625" style="220" customWidth="1"/>
    <col min="4" max="4" width="8.140625" style="220" customWidth="1"/>
    <col min="5" max="5" width="9.140625" style="220" customWidth="1"/>
    <col min="6" max="6" width="7.7109375" style="220" customWidth="1"/>
    <col min="7" max="7" width="5.00390625" style="220" customWidth="1"/>
    <col min="8" max="8" width="6.00390625" style="220" customWidth="1"/>
    <col min="9" max="9" width="6.8515625" style="220" customWidth="1"/>
    <col min="10" max="10" width="5.421875" style="220" customWidth="1"/>
    <col min="11" max="11" width="4.00390625" style="220" customWidth="1"/>
    <col min="12" max="12" width="6.140625" style="220" customWidth="1"/>
    <col min="13" max="13" width="5.28125" style="220" customWidth="1"/>
    <col min="14" max="14" width="6.140625" style="220" customWidth="1"/>
    <col min="15" max="15" width="10.57421875" style="220" customWidth="1"/>
    <col min="16" max="16" width="8.57421875" style="220" customWidth="1"/>
    <col min="17" max="17" width="8.7109375" style="220" customWidth="1"/>
    <col min="18" max="18" width="7.421875" style="220" customWidth="1"/>
    <col min="19" max="16384" width="33.00390625" style="220" customWidth="1"/>
  </cols>
  <sheetData>
    <row r="1" spans="3:18" ht="24.75" customHeight="1">
      <c r="C1" s="162"/>
      <c r="D1" s="162"/>
      <c r="E1" s="162"/>
      <c r="F1" s="162"/>
      <c r="G1" s="162"/>
      <c r="H1" s="162"/>
      <c r="I1" s="221" t="s">
        <v>311</v>
      </c>
      <c r="J1" s="162"/>
      <c r="K1" s="221"/>
      <c r="L1" s="433"/>
      <c r="M1" s="433"/>
      <c r="N1" s="433"/>
      <c r="O1" s="433"/>
      <c r="P1" s="433"/>
      <c r="Q1" s="434"/>
      <c r="R1" s="162"/>
    </row>
    <row r="2" spans="1:16" s="162" customFormat="1" ht="11.25">
      <c r="A2" s="22"/>
      <c r="B2" s="22"/>
      <c r="C2" s="22"/>
      <c r="D2" s="22"/>
      <c r="E2" s="222"/>
      <c r="F2" s="223"/>
      <c r="G2" s="222" t="s">
        <v>115</v>
      </c>
      <c r="H2" s="223"/>
      <c r="I2" s="223"/>
      <c r="J2" s="223"/>
      <c r="K2" s="223"/>
      <c r="L2" s="22"/>
      <c r="M2" s="22"/>
      <c r="N2" s="22"/>
      <c r="O2" s="22"/>
      <c r="P2" s="22"/>
    </row>
    <row r="3" spans="1:17" s="162" customFormat="1" ht="11.25">
      <c r="A3" s="224"/>
      <c r="B3" s="224"/>
      <c r="C3" s="224"/>
      <c r="D3" s="224"/>
      <c r="E3" s="225"/>
      <c r="F3" s="226" t="s">
        <v>239</v>
      </c>
      <c r="G3" s="227"/>
      <c r="H3" s="227"/>
      <c r="I3" s="225"/>
      <c r="J3" s="225"/>
      <c r="K3" s="22"/>
      <c r="L3" s="22"/>
      <c r="M3" s="22"/>
      <c r="N3" s="22"/>
      <c r="O3" s="22"/>
      <c r="P3" s="22"/>
      <c r="Q3" s="22"/>
    </row>
    <row r="4" spans="1:17" s="162" customFormat="1" ht="11.25">
      <c r="A4" s="22"/>
      <c r="B4" s="22"/>
      <c r="C4" s="22"/>
      <c r="D4" s="22"/>
      <c r="E4" s="22"/>
      <c r="F4" s="22"/>
      <c r="G4" s="22"/>
      <c r="H4" s="22"/>
      <c r="I4" s="22"/>
      <c r="J4" s="22"/>
      <c r="K4" s="228" t="s">
        <v>332</v>
      </c>
      <c r="L4" s="22"/>
      <c r="M4" s="22"/>
      <c r="N4" s="22"/>
      <c r="O4" s="22"/>
      <c r="P4" s="22"/>
      <c r="Q4" s="22"/>
    </row>
    <row r="5" spans="1:19" s="162" customFormat="1" ht="11.25">
      <c r="A5" s="439" t="str">
        <f>'справка №8-КИС'!A7</f>
        <v>Наименование на КИС: ДФ Статус Нови Акции</v>
      </c>
      <c r="B5" s="380"/>
      <c r="C5" s="22"/>
      <c r="D5" s="22"/>
      <c r="E5" s="229"/>
      <c r="F5" s="26"/>
      <c r="G5" s="26"/>
      <c r="H5" s="26"/>
      <c r="I5" s="26"/>
      <c r="J5" s="26"/>
      <c r="K5" s="230"/>
      <c r="L5" s="231"/>
      <c r="M5" s="231"/>
      <c r="N5" s="231"/>
      <c r="O5" s="231"/>
      <c r="P5" s="231"/>
      <c r="Q5" s="232"/>
      <c r="R5" s="232"/>
      <c r="S5" s="232"/>
    </row>
    <row r="6" spans="1:17" s="162" customFormat="1" ht="11.25">
      <c r="A6" s="439" t="str">
        <f>'справка №8-КИС'!A8</f>
        <v>Отчетен период 31/03/2009 г. </v>
      </c>
      <c r="B6" s="380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33"/>
      <c r="B7" s="234"/>
      <c r="C7" s="235"/>
      <c r="D7" s="233"/>
      <c r="E7" s="233"/>
      <c r="F7" s="233"/>
      <c r="G7" s="233"/>
      <c r="H7" s="25"/>
      <c r="I7" s="25"/>
      <c r="J7" s="25"/>
      <c r="K7" s="236" t="s">
        <v>100</v>
      </c>
      <c r="R7" s="237" t="s">
        <v>84</v>
      </c>
    </row>
    <row r="8" spans="1:18" ht="26.25" customHeight="1">
      <c r="A8" s="435" t="s">
        <v>102</v>
      </c>
      <c r="B8" s="435" t="s">
        <v>325</v>
      </c>
      <c r="C8" s="435"/>
      <c r="D8" s="435"/>
      <c r="E8" s="435"/>
      <c r="F8" s="435"/>
      <c r="G8" s="435"/>
      <c r="H8" s="435"/>
      <c r="I8" s="238"/>
      <c r="J8" s="238"/>
      <c r="K8" s="455" t="s">
        <v>244</v>
      </c>
      <c r="L8" s="456"/>
      <c r="M8" s="456"/>
      <c r="N8" s="456"/>
      <c r="O8" s="456"/>
      <c r="P8" s="457"/>
      <c r="Q8" s="435" t="s">
        <v>237</v>
      </c>
      <c r="R8" s="451" t="s">
        <v>251</v>
      </c>
    </row>
    <row r="9" spans="1:18" ht="12.75" customHeight="1">
      <c r="A9" s="440"/>
      <c r="B9" s="435" t="s">
        <v>240</v>
      </c>
      <c r="C9" s="446" t="s">
        <v>241</v>
      </c>
      <c r="D9" s="446" t="s">
        <v>242</v>
      </c>
      <c r="E9" s="446" t="s">
        <v>255</v>
      </c>
      <c r="F9" s="446" t="s">
        <v>123</v>
      </c>
      <c r="G9" s="446" t="s">
        <v>122</v>
      </c>
      <c r="H9" s="446" t="s">
        <v>124</v>
      </c>
      <c r="I9" s="441" t="s">
        <v>197</v>
      </c>
      <c r="J9" s="441" t="s">
        <v>198</v>
      </c>
      <c r="K9" s="435" t="s">
        <v>243</v>
      </c>
      <c r="L9" s="436" t="s">
        <v>199</v>
      </c>
      <c r="M9" s="436" t="s">
        <v>200</v>
      </c>
      <c r="N9" s="436" t="s">
        <v>201</v>
      </c>
      <c r="O9" s="436" t="s">
        <v>202</v>
      </c>
      <c r="P9" s="436" t="s">
        <v>203</v>
      </c>
      <c r="Q9" s="435"/>
      <c r="R9" s="452"/>
    </row>
    <row r="10" spans="1:18" ht="25.5" customHeight="1">
      <c r="A10" s="440"/>
      <c r="B10" s="435"/>
      <c r="C10" s="448"/>
      <c r="D10" s="448"/>
      <c r="E10" s="446"/>
      <c r="F10" s="446"/>
      <c r="G10" s="446"/>
      <c r="H10" s="446"/>
      <c r="I10" s="442"/>
      <c r="J10" s="442"/>
      <c r="K10" s="453"/>
      <c r="L10" s="437"/>
      <c r="M10" s="437"/>
      <c r="N10" s="437"/>
      <c r="O10" s="437"/>
      <c r="P10" s="437"/>
      <c r="Q10" s="435"/>
      <c r="R10" s="452"/>
    </row>
    <row r="11" spans="1:18" ht="8.25" customHeight="1">
      <c r="A11" s="440"/>
      <c r="B11" s="435"/>
      <c r="C11" s="448"/>
      <c r="D11" s="448"/>
      <c r="E11" s="446"/>
      <c r="F11" s="446"/>
      <c r="G11" s="446"/>
      <c r="H11" s="446"/>
      <c r="I11" s="442"/>
      <c r="J11" s="442"/>
      <c r="K11" s="453"/>
      <c r="L11" s="437"/>
      <c r="M11" s="437"/>
      <c r="N11" s="437"/>
      <c r="O11" s="437"/>
      <c r="P11" s="437"/>
      <c r="Q11" s="435"/>
      <c r="R11" s="452"/>
    </row>
    <row r="12" spans="1:18" ht="74.25" customHeight="1">
      <c r="A12" s="440"/>
      <c r="B12" s="435"/>
      <c r="C12" s="449"/>
      <c r="D12" s="449"/>
      <c r="E12" s="447"/>
      <c r="F12" s="446"/>
      <c r="G12" s="446"/>
      <c r="H12" s="446"/>
      <c r="I12" s="443"/>
      <c r="J12" s="443"/>
      <c r="K12" s="454"/>
      <c r="L12" s="438"/>
      <c r="M12" s="438"/>
      <c r="N12" s="438"/>
      <c r="O12" s="438"/>
      <c r="P12" s="438"/>
      <c r="Q12" s="435"/>
      <c r="R12" s="452"/>
    </row>
    <row r="13" spans="1:18" s="240" customFormat="1" ht="21" customHeight="1">
      <c r="A13" s="238" t="s">
        <v>6</v>
      </c>
      <c r="B13" s="238">
        <v>1</v>
      </c>
      <c r="C13" s="238">
        <v>2</v>
      </c>
      <c r="D13" s="238">
        <v>3</v>
      </c>
      <c r="E13" s="238">
        <v>4</v>
      </c>
      <c r="F13" s="239">
        <v>5</v>
      </c>
      <c r="G13" s="239">
        <v>6</v>
      </c>
      <c r="H13" s="239">
        <v>7</v>
      </c>
      <c r="I13" s="239">
        <v>8</v>
      </c>
      <c r="J13" s="239">
        <v>9</v>
      </c>
      <c r="K13" s="238">
        <v>10</v>
      </c>
      <c r="L13" s="239">
        <v>11</v>
      </c>
      <c r="M13" s="239">
        <v>12</v>
      </c>
      <c r="N13" s="239">
        <v>13</v>
      </c>
      <c r="O13" s="239">
        <v>14</v>
      </c>
      <c r="P13" s="239">
        <v>15</v>
      </c>
      <c r="Q13" s="239">
        <v>16</v>
      </c>
      <c r="R13" s="239">
        <v>17</v>
      </c>
    </row>
    <row r="14" spans="1:18" ht="15" customHeight="1">
      <c r="A14" s="241" t="s">
        <v>153</v>
      </c>
      <c r="B14" s="242"/>
      <c r="C14" s="243" t="s">
        <v>100</v>
      </c>
      <c r="D14" s="243" t="s">
        <v>100</v>
      </c>
      <c r="E14" s="243"/>
      <c r="F14" s="243"/>
      <c r="G14" s="243"/>
      <c r="H14" s="243"/>
      <c r="I14" s="243"/>
      <c r="J14" s="243"/>
      <c r="K14" s="243" t="s">
        <v>100</v>
      </c>
      <c r="L14" s="243"/>
      <c r="M14" s="243"/>
      <c r="N14" s="243"/>
      <c r="O14" s="243"/>
      <c r="P14" s="243"/>
      <c r="Q14" s="244"/>
      <c r="R14" s="244"/>
    </row>
    <row r="15" spans="1:18" ht="10.5" customHeight="1">
      <c r="A15" s="245" t="s">
        <v>326</v>
      </c>
      <c r="B15" s="178"/>
      <c r="C15" s="243" t="s">
        <v>100</v>
      </c>
      <c r="D15" s="243" t="s">
        <v>100</v>
      </c>
      <c r="E15" s="243" t="s">
        <v>100</v>
      </c>
      <c r="F15" s="243"/>
      <c r="G15" s="243"/>
      <c r="H15" s="243"/>
      <c r="I15" s="243"/>
      <c r="J15" s="243"/>
      <c r="K15" s="243" t="s">
        <v>100</v>
      </c>
      <c r="L15" s="243"/>
      <c r="M15" s="243"/>
      <c r="N15" s="243"/>
      <c r="O15" s="243"/>
      <c r="P15" s="243"/>
      <c r="Q15" s="244"/>
      <c r="R15" s="244"/>
    </row>
    <row r="16" spans="1:18" s="247" customFormat="1" ht="11.25">
      <c r="A16" s="246" t="s">
        <v>125</v>
      </c>
      <c r="B16" s="178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9"/>
      <c r="R16" s="9"/>
    </row>
    <row r="17" spans="1:18" s="247" customFormat="1" ht="16.5" customHeight="1">
      <c r="A17" s="243" t="s">
        <v>312</v>
      </c>
      <c r="B17" s="185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9"/>
      <c r="R17" s="9"/>
    </row>
    <row r="18" spans="1:18" s="247" customFormat="1" ht="11.25">
      <c r="A18" s="243" t="s">
        <v>194</v>
      </c>
      <c r="B18" s="185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9"/>
      <c r="R18" s="9"/>
    </row>
    <row r="19" spans="1:18" ht="11.25">
      <c r="A19" s="243" t="s">
        <v>118</v>
      </c>
      <c r="B19" s="248"/>
      <c r="C19" s="243" t="s">
        <v>100</v>
      </c>
      <c r="D19" s="243" t="s">
        <v>100</v>
      </c>
      <c r="E19" s="243" t="s">
        <v>100</v>
      </c>
      <c r="F19" s="243"/>
      <c r="G19" s="243"/>
      <c r="H19" s="243"/>
      <c r="I19" s="243"/>
      <c r="J19" s="243"/>
      <c r="K19" s="243" t="s">
        <v>100</v>
      </c>
      <c r="L19" s="243"/>
      <c r="M19" s="243"/>
      <c r="N19" s="243"/>
      <c r="O19" s="243"/>
      <c r="P19" s="243"/>
      <c r="Q19" s="244"/>
      <c r="R19" s="244"/>
    </row>
    <row r="20" spans="1:18" s="247" customFormat="1" ht="17.25" customHeight="1">
      <c r="A20" s="243" t="s">
        <v>119</v>
      </c>
      <c r="B20" s="8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9"/>
      <c r="R20" s="9"/>
    </row>
    <row r="21" spans="1:18" s="247" customFormat="1" ht="15" customHeight="1">
      <c r="A21" s="243" t="s">
        <v>116</v>
      </c>
      <c r="B21" s="245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9"/>
      <c r="R21" s="9"/>
    </row>
    <row r="22" spans="1:18" s="247" customFormat="1" ht="15.75" customHeight="1">
      <c r="A22" s="243" t="s">
        <v>120</v>
      </c>
      <c r="B22" s="243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9"/>
      <c r="R22" s="9"/>
    </row>
    <row r="23" spans="1:18" s="247" customFormat="1" ht="15.75" customHeight="1">
      <c r="A23" s="241" t="s">
        <v>126</v>
      </c>
      <c r="B23" s="243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9"/>
      <c r="R23" s="9"/>
    </row>
    <row r="24" spans="1:18" s="247" customFormat="1" ht="19.5" customHeight="1">
      <c r="A24" s="243" t="s">
        <v>313</v>
      </c>
      <c r="B24" s="243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9"/>
      <c r="R24" s="9"/>
    </row>
    <row r="25" spans="1:18" s="247" customFormat="1" ht="18" customHeight="1">
      <c r="A25" s="241" t="s">
        <v>127</v>
      </c>
      <c r="B25" s="243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9"/>
      <c r="R25" s="9"/>
    </row>
    <row r="26" spans="1:18" s="247" customFormat="1" ht="18" customHeight="1">
      <c r="A26" s="241" t="s">
        <v>157</v>
      </c>
      <c r="B26" s="243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9"/>
      <c r="R26" s="9"/>
    </row>
    <row r="27" spans="1:18" s="247" customFormat="1" ht="17.25" customHeight="1">
      <c r="A27" s="249" t="s">
        <v>154</v>
      </c>
      <c r="B27" s="243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9"/>
      <c r="R27" s="9"/>
    </row>
    <row r="28" spans="1:20" s="247" customFormat="1" ht="11.25">
      <c r="A28" s="243" t="s">
        <v>326</v>
      </c>
      <c r="B28" s="243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9"/>
      <c r="R28" s="9"/>
      <c r="T28" s="251"/>
    </row>
    <row r="29" spans="1:20" s="247" customFormat="1" ht="12.75" customHeight="1">
      <c r="A29" s="243"/>
      <c r="B29" s="325" t="s">
        <v>406</v>
      </c>
      <c r="C29" s="326"/>
      <c r="D29" s="360">
        <v>10000</v>
      </c>
      <c r="E29" s="245" t="s">
        <v>367</v>
      </c>
      <c r="F29" s="245" t="s">
        <v>368</v>
      </c>
      <c r="G29" s="241"/>
      <c r="H29" s="241"/>
      <c r="I29" s="241">
        <f>D29</f>
        <v>10000</v>
      </c>
      <c r="J29" s="241" t="s">
        <v>392</v>
      </c>
      <c r="K29" s="241"/>
      <c r="L29" s="241"/>
      <c r="M29" s="241"/>
      <c r="N29" s="241"/>
      <c r="O29" s="322">
        <v>8100</v>
      </c>
      <c r="P29" s="322">
        <v>8130</v>
      </c>
      <c r="Q29" s="324">
        <f>P29/'справка № 1-КИС-БАЛАНС'!$B$44</f>
        <v>0.0027535650608283757</v>
      </c>
      <c r="R29" s="462">
        <v>0.00016542597187758478</v>
      </c>
      <c r="S29" s="351"/>
      <c r="T29" s="335"/>
    </row>
    <row r="30" spans="1:20" s="247" customFormat="1" ht="12.75" customHeight="1">
      <c r="A30" s="243"/>
      <c r="B30" s="325" t="s">
        <v>334</v>
      </c>
      <c r="C30" s="326"/>
      <c r="D30" s="361">
        <v>65864</v>
      </c>
      <c r="E30" s="245" t="s">
        <v>367</v>
      </c>
      <c r="F30" s="245" t="s">
        <v>368</v>
      </c>
      <c r="G30" s="241"/>
      <c r="H30" s="241"/>
      <c r="I30" s="241">
        <f aca="true" t="shared" si="0" ref="I30:I79">D30</f>
        <v>65864</v>
      </c>
      <c r="J30" s="241" t="s">
        <v>392</v>
      </c>
      <c r="K30" s="241"/>
      <c r="L30" s="241"/>
      <c r="M30" s="241"/>
      <c r="N30" s="241"/>
      <c r="O30" s="322">
        <v>38991.49</v>
      </c>
      <c r="P30" s="322">
        <v>44392.34</v>
      </c>
      <c r="Q30" s="324">
        <f>P30/'справка № 1-КИС-БАЛАНС'!$B$44</f>
        <v>0.015035325509522007</v>
      </c>
      <c r="R30" s="462">
        <v>0.010161124104437546</v>
      </c>
      <c r="S30" s="351"/>
      <c r="T30" s="335"/>
    </row>
    <row r="31" spans="1:20" s="247" customFormat="1" ht="12.75" customHeight="1">
      <c r="A31" s="243"/>
      <c r="B31" s="325" t="s">
        <v>335</v>
      </c>
      <c r="C31" s="328"/>
      <c r="D31" s="361">
        <v>17546</v>
      </c>
      <c r="E31" s="245" t="s">
        <v>367</v>
      </c>
      <c r="F31" s="245" t="s">
        <v>368</v>
      </c>
      <c r="G31" s="241"/>
      <c r="H31" s="241"/>
      <c r="I31" s="241">
        <f t="shared" si="0"/>
        <v>17546</v>
      </c>
      <c r="J31" s="241" t="s">
        <v>392</v>
      </c>
      <c r="K31" s="241"/>
      <c r="L31" s="241"/>
      <c r="M31" s="241"/>
      <c r="N31" s="241"/>
      <c r="O31" s="322">
        <v>192409.44</v>
      </c>
      <c r="P31" s="322">
        <v>174028.35</v>
      </c>
      <c r="Q31" s="324">
        <f>P31/'справка № 1-КИС-БАЛАНС'!$B$44</f>
        <v>0.05894199067080096</v>
      </c>
      <c r="R31" s="462">
        <v>0.013250129224817834</v>
      </c>
      <c r="S31" s="351"/>
      <c r="T31" s="335"/>
    </row>
    <row r="32" spans="1:20" s="247" customFormat="1" ht="12.75" customHeight="1">
      <c r="A32" s="243"/>
      <c r="B32" s="325" t="s">
        <v>400</v>
      </c>
      <c r="C32" s="326"/>
      <c r="D32" s="361">
        <v>150000</v>
      </c>
      <c r="E32" s="245" t="s">
        <v>367</v>
      </c>
      <c r="F32" s="245" t="s">
        <v>368</v>
      </c>
      <c r="G32" s="241"/>
      <c r="H32" s="241"/>
      <c r="I32" s="241">
        <f t="shared" si="0"/>
        <v>150000</v>
      </c>
      <c r="J32" s="241" t="s">
        <v>392</v>
      </c>
      <c r="K32" s="241"/>
      <c r="L32" s="241"/>
      <c r="M32" s="241"/>
      <c r="N32" s="241"/>
      <c r="O32" s="322">
        <v>150000</v>
      </c>
      <c r="P32" s="322">
        <v>150000</v>
      </c>
      <c r="Q32" s="324">
        <f>P32/'справка № 1-КИС-БАЛАНС'!$B$44</f>
        <v>0.050803783410117626</v>
      </c>
      <c r="R32" s="462">
        <v>0.3</v>
      </c>
      <c r="S32" s="351"/>
      <c r="T32" s="335"/>
    </row>
    <row r="33" spans="1:20" s="247" customFormat="1" ht="12.75" customHeight="1">
      <c r="A33" s="243"/>
      <c r="B33" s="329" t="s">
        <v>336</v>
      </c>
      <c r="C33" s="330"/>
      <c r="D33" s="361">
        <v>149450</v>
      </c>
      <c r="E33" s="245" t="s">
        <v>367</v>
      </c>
      <c r="F33" s="245" t="s">
        <v>368</v>
      </c>
      <c r="G33" s="241"/>
      <c r="H33" s="241"/>
      <c r="I33" s="241">
        <f t="shared" si="0"/>
        <v>149450</v>
      </c>
      <c r="J33" s="241" t="s">
        <v>392</v>
      </c>
      <c r="K33" s="241"/>
      <c r="L33" s="241"/>
      <c r="M33" s="241"/>
      <c r="N33" s="241"/>
      <c r="O33" s="322">
        <v>106224.46</v>
      </c>
      <c r="P33" s="322">
        <v>106224.46</v>
      </c>
      <c r="Q33" s="324">
        <f>P33/'справка № 1-КИС-БАЛАНС'!$B$44</f>
        <v>0.035977363057978023</v>
      </c>
      <c r="R33" s="462">
        <v>0.22992307692307692</v>
      </c>
      <c r="S33" s="351"/>
      <c r="T33" s="335"/>
    </row>
    <row r="34" spans="1:20" s="247" customFormat="1" ht="12.75" customHeight="1">
      <c r="A34" s="243"/>
      <c r="B34" s="325" t="s">
        <v>337</v>
      </c>
      <c r="C34" s="326"/>
      <c r="D34" s="361">
        <v>5317</v>
      </c>
      <c r="E34" s="245" t="s">
        <v>367</v>
      </c>
      <c r="F34" s="245" t="s">
        <v>368</v>
      </c>
      <c r="G34" s="241"/>
      <c r="H34" s="241"/>
      <c r="I34" s="241">
        <f t="shared" si="0"/>
        <v>5317</v>
      </c>
      <c r="J34" s="241" t="s">
        <v>392</v>
      </c>
      <c r="K34" s="241"/>
      <c r="L34" s="241"/>
      <c r="M34" s="241"/>
      <c r="N34" s="241"/>
      <c r="O34" s="322">
        <v>14573.9</v>
      </c>
      <c r="P34" s="322">
        <v>17572.69</v>
      </c>
      <c r="Q34" s="324">
        <f>P34/'справка № 1-КИС-БАЛАНС'!$B$44</f>
        <v>0.005951727577954266</v>
      </c>
      <c r="R34" s="462">
        <v>0.0009667272727272727</v>
      </c>
      <c r="S34" s="351"/>
      <c r="T34" s="335"/>
    </row>
    <row r="35" spans="1:20" s="247" customFormat="1" ht="12.75" customHeight="1">
      <c r="A35" s="243"/>
      <c r="B35" s="325" t="s">
        <v>338</v>
      </c>
      <c r="C35" s="327"/>
      <c r="D35" s="361">
        <v>1450</v>
      </c>
      <c r="E35" s="245" t="s">
        <v>367</v>
      </c>
      <c r="F35" s="245" t="s">
        <v>368</v>
      </c>
      <c r="G35" s="241"/>
      <c r="H35" s="241"/>
      <c r="I35" s="241">
        <f t="shared" si="0"/>
        <v>1450</v>
      </c>
      <c r="J35" s="241" t="s">
        <v>392</v>
      </c>
      <c r="K35" s="241"/>
      <c r="L35" s="241"/>
      <c r="M35" s="241"/>
      <c r="N35" s="241"/>
      <c r="O35" s="322">
        <v>5800</v>
      </c>
      <c r="P35" s="322">
        <v>0</v>
      </c>
      <c r="Q35" s="324">
        <f>P35/'справка № 1-КИС-БАЛАНС'!$B$44</f>
        <v>0</v>
      </c>
      <c r="R35" s="324"/>
      <c r="S35" s="351"/>
      <c r="T35" s="335"/>
    </row>
    <row r="36" spans="1:20" s="247" customFormat="1" ht="12.75" customHeight="1">
      <c r="A36" s="243"/>
      <c r="B36" s="325" t="s">
        <v>401</v>
      </c>
      <c r="C36" s="326"/>
      <c r="D36" s="361">
        <v>282929</v>
      </c>
      <c r="E36" s="245" t="s">
        <v>367</v>
      </c>
      <c r="F36" s="245" t="s">
        <v>368</v>
      </c>
      <c r="G36" s="241"/>
      <c r="H36" s="241"/>
      <c r="I36" s="241">
        <f t="shared" si="0"/>
        <v>282929</v>
      </c>
      <c r="J36" s="241" t="s">
        <v>392</v>
      </c>
      <c r="K36" s="241"/>
      <c r="L36" s="241"/>
      <c r="M36" s="241"/>
      <c r="N36" s="241"/>
      <c r="O36" s="322">
        <v>246148.23</v>
      </c>
      <c r="P36" s="322">
        <v>232850.57</v>
      </c>
      <c r="Q36" s="324">
        <f>P36/'справка № 1-КИС-БАЛАНС'!$B$44</f>
        <v>0.07886459950134957</v>
      </c>
      <c r="R36" s="462">
        <v>0.007923718737321145</v>
      </c>
      <c r="S36" s="351"/>
      <c r="T36" s="335"/>
    </row>
    <row r="37" spans="1:20" s="247" customFormat="1" ht="12.75" customHeight="1">
      <c r="A37" s="243"/>
      <c r="B37" s="325" t="s">
        <v>339</v>
      </c>
      <c r="C37" s="326"/>
      <c r="D37" s="362">
        <v>3346</v>
      </c>
      <c r="E37" s="245" t="s">
        <v>367</v>
      </c>
      <c r="F37" s="245" t="s">
        <v>368</v>
      </c>
      <c r="G37" s="241"/>
      <c r="H37" s="241"/>
      <c r="I37" s="241">
        <f t="shared" si="0"/>
        <v>3346</v>
      </c>
      <c r="J37" s="241" t="s">
        <v>392</v>
      </c>
      <c r="K37" s="241"/>
      <c r="L37" s="241"/>
      <c r="M37" s="241"/>
      <c r="N37" s="241"/>
      <c r="O37" s="322">
        <v>23422</v>
      </c>
      <c r="P37" s="322">
        <v>26768</v>
      </c>
      <c r="Q37" s="324">
        <f>P37/'справка № 1-КИС-БАЛАНС'!$B$44</f>
        <v>0.009066104495480192</v>
      </c>
      <c r="R37" s="462">
        <v>0.002759121138281775</v>
      </c>
      <c r="S37" s="351"/>
      <c r="T37" s="335"/>
    </row>
    <row r="38" spans="1:20" s="247" customFormat="1" ht="12.75" customHeight="1">
      <c r="A38" s="243"/>
      <c r="B38" s="329" t="s">
        <v>340</v>
      </c>
      <c r="C38" s="326"/>
      <c r="D38" s="361">
        <v>3732</v>
      </c>
      <c r="E38" s="245" t="s">
        <v>367</v>
      </c>
      <c r="F38" s="245" t="s">
        <v>368</v>
      </c>
      <c r="G38" s="241"/>
      <c r="H38" s="241"/>
      <c r="I38" s="241">
        <f t="shared" si="0"/>
        <v>3732</v>
      </c>
      <c r="J38" s="241" t="s">
        <v>392</v>
      </c>
      <c r="K38" s="241"/>
      <c r="L38" s="241"/>
      <c r="M38" s="241"/>
      <c r="N38" s="241"/>
      <c r="O38" s="322">
        <v>8628.38</v>
      </c>
      <c r="P38" s="322">
        <v>7454</v>
      </c>
      <c r="Q38" s="324">
        <f>P38/'справка № 1-КИС-БАЛАНС'!$B$44</f>
        <v>0.0025246093435934455</v>
      </c>
      <c r="R38" s="462">
        <v>0.011610881268068985</v>
      </c>
      <c r="S38" s="351"/>
      <c r="T38" s="335"/>
    </row>
    <row r="39" spans="1:20" s="247" customFormat="1" ht="12.75" customHeight="1">
      <c r="A39" s="243"/>
      <c r="B39" s="325" t="s">
        <v>341</v>
      </c>
      <c r="C39" s="331"/>
      <c r="D39" s="363">
        <v>42992</v>
      </c>
      <c r="E39" s="245" t="s">
        <v>367</v>
      </c>
      <c r="F39" s="245" t="s">
        <v>368</v>
      </c>
      <c r="G39" s="241"/>
      <c r="H39" s="241"/>
      <c r="I39" s="241">
        <f t="shared" si="0"/>
        <v>42992</v>
      </c>
      <c r="J39" s="241" t="s">
        <v>392</v>
      </c>
      <c r="K39" s="241"/>
      <c r="L39" s="241"/>
      <c r="M39" s="241"/>
      <c r="N39" s="241"/>
      <c r="O39" s="322">
        <v>17411.76</v>
      </c>
      <c r="P39" s="322">
        <v>9469.44</v>
      </c>
      <c r="Q39" s="324">
        <f>P39/'справка № 1-КИС-БАЛАНС'!$B$44</f>
        <v>0.003207222525167362</v>
      </c>
      <c r="R39" s="462">
        <v>0.055737197756442175</v>
      </c>
      <c r="S39" s="351"/>
      <c r="T39" s="335"/>
    </row>
    <row r="40" spans="1:20" s="247" customFormat="1" ht="12.75" customHeight="1">
      <c r="A40" s="243"/>
      <c r="B40" s="332" t="s">
        <v>342</v>
      </c>
      <c r="C40" s="326"/>
      <c r="D40" s="364">
        <v>25718</v>
      </c>
      <c r="E40" s="334" t="s">
        <v>367</v>
      </c>
      <c r="F40" s="334" t="s">
        <v>368</v>
      </c>
      <c r="G40" s="249"/>
      <c r="H40" s="249"/>
      <c r="I40" s="249">
        <f t="shared" si="0"/>
        <v>25718</v>
      </c>
      <c r="J40" s="241" t="s">
        <v>392</v>
      </c>
      <c r="K40" s="241"/>
      <c r="L40" s="241"/>
      <c r="M40" s="241"/>
      <c r="N40" s="241"/>
      <c r="O40" s="322">
        <v>75817.87</v>
      </c>
      <c r="P40" s="322">
        <v>94899.42</v>
      </c>
      <c r="Q40" s="324">
        <f>P40/'справка № 1-КИС-БАЛАНС'!$B$44</f>
        <v>0.032141663862838565</v>
      </c>
      <c r="R40" s="462">
        <v>0.022639283796512293</v>
      </c>
      <c r="S40" s="351"/>
      <c r="T40" s="335"/>
    </row>
    <row r="41" spans="1:20" s="247" customFormat="1" ht="12.75" customHeight="1">
      <c r="A41" s="243"/>
      <c r="B41" s="333" t="s">
        <v>343</v>
      </c>
      <c r="C41" s="326"/>
      <c r="D41" s="361">
        <v>44620</v>
      </c>
      <c r="E41" s="334" t="s">
        <v>367</v>
      </c>
      <c r="F41" s="334" t="s">
        <v>368</v>
      </c>
      <c r="G41" s="249"/>
      <c r="H41" s="249"/>
      <c r="I41" s="249">
        <f t="shared" si="0"/>
        <v>44620</v>
      </c>
      <c r="J41" s="241" t="s">
        <v>392</v>
      </c>
      <c r="K41" s="241"/>
      <c r="L41" s="241"/>
      <c r="M41" s="241"/>
      <c r="N41" s="241"/>
      <c r="O41" s="322">
        <v>125382.2</v>
      </c>
      <c r="P41" s="322">
        <v>156170</v>
      </c>
      <c r="Q41" s="324">
        <f>P41/'справка № 1-КИС-БАЛАНС'!$B$44</f>
        <v>0.05289351236772047</v>
      </c>
      <c r="R41" s="462">
        <v>0.11155</v>
      </c>
      <c r="S41" s="351"/>
      <c r="T41" s="335"/>
    </row>
    <row r="42" spans="1:20" s="247" customFormat="1" ht="12.75" customHeight="1">
      <c r="A42" s="243"/>
      <c r="B42" s="325" t="s">
        <v>344</v>
      </c>
      <c r="C42" s="328"/>
      <c r="D42" s="364">
        <v>255038</v>
      </c>
      <c r="E42" s="334" t="s">
        <v>367</v>
      </c>
      <c r="F42" s="334" t="s">
        <v>368</v>
      </c>
      <c r="G42" s="249"/>
      <c r="H42" s="249"/>
      <c r="I42" s="249">
        <f t="shared" si="0"/>
        <v>255038</v>
      </c>
      <c r="J42" s="241" t="s">
        <v>392</v>
      </c>
      <c r="K42" s="241"/>
      <c r="L42" s="241"/>
      <c r="M42" s="241"/>
      <c r="N42" s="241"/>
      <c r="O42" s="322">
        <v>153897.58</v>
      </c>
      <c r="P42" s="322">
        <v>158654.04</v>
      </c>
      <c r="Q42" s="324">
        <f>P42/'справка № 1-КИС-БАЛАНС'!$B$44</f>
        <v>0.05373483656866759</v>
      </c>
      <c r="R42" s="462">
        <v>0</v>
      </c>
      <c r="S42" s="351"/>
      <c r="T42" s="335"/>
    </row>
    <row r="43" spans="1:20" s="247" customFormat="1" ht="12.75" customHeight="1">
      <c r="A43" s="243"/>
      <c r="B43" s="325" t="s">
        <v>345</v>
      </c>
      <c r="C43" s="326"/>
      <c r="D43" s="364">
        <v>35</v>
      </c>
      <c r="E43" s="334" t="s">
        <v>369</v>
      </c>
      <c r="F43" s="334" t="s">
        <v>370</v>
      </c>
      <c r="G43" s="249"/>
      <c r="H43" s="249"/>
      <c r="I43" s="249">
        <f t="shared" si="0"/>
        <v>35</v>
      </c>
      <c r="J43" s="241" t="s">
        <v>396</v>
      </c>
      <c r="K43" s="241"/>
      <c r="L43" s="241"/>
      <c r="M43" s="241"/>
      <c r="N43" s="241"/>
      <c r="O43" s="322">
        <v>21189.89</v>
      </c>
      <c r="P43" s="322">
        <v>0</v>
      </c>
      <c r="Q43" s="324">
        <f>P43/'справка № 1-КИС-БАЛАНС'!$B$44</f>
        <v>0</v>
      </c>
      <c r="R43" s="462"/>
      <c r="S43" s="351"/>
      <c r="T43" s="335"/>
    </row>
    <row r="44" spans="1:20" s="247" customFormat="1" ht="12.75" customHeight="1">
      <c r="A44" s="243"/>
      <c r="B44" s="325" t="s">
        <v>346</v>
      </c>
      <c r="C44" s="328"/>
      <c r="D44" s="361">
        <v>1000</v>
      </c>
      <c r="E44" s="334" t="s">
        <v>369</v>
      </c>
      <c r="F44" s="334" t="s">
        <v>370</v>
      </c>
      <c r="G44" s="249"/>
      <c r="H44" s="249"/>
      <c r="I44" s="249">
        <f t="shared" si="0"/>
        <v>1000</v>
      </c>
      <c r="J44" s="241" t="s">
        <v>396</v>
      </c>
      <c r="K44" s="241"/>
      <c r="L44" s="241"/>
      <c r="M44" s="241"/>
      <c r="N44" s="241"/>
      <c r="O44" s="322">
        <v>9832.57</v>
      </c>
      <c r="P44" s="322">
        <v>9594.86</v>
      </c>
      <c r="Q44" s="324">
        <f>P44/'справка № 1-КИС-БАЛАНС'!$B$44</f>
        <v>0.0032497012619360083</v>
      </c>
      <c r="R44" s="462">
        <v>0.0003089215302242647</v>
      </c>
      <c r="S44" s="351"/>
      <c r="T44" s="335"/>
    </row>
    <row r="45" spans="1:20" s="247" customFormat="1" ht="12.75" customHeight="1">
      <c r="A45" s="243"/>
      <c r="B45" s="325" t="s">
        <v>347</v>
      </c>
      <c r="C45" s="326"/>
      <c r="D45" s="361">
        <v>24865</v>
      </c>
      <c r="E45" s="334" t="s">
        <v>369</v>
      </c>
      <c r="F45" s="334" t="s">
        <v>370</v>
      </c>
      <c r="G45" s="334"/>
      <c r="H45" s="249"/>
      <c r="I45" s="249">
        <f t="shared" si="0"/>
        <v>24865</v>
      </c>
      <c r="J45" s="241" t="s">
        <v>396</v>
      </c>
      <c r="K45" s="241"/>
      <c r="L45" s="241"/>
      <c r="M45" s="241"/>
      <c r="N45" s="241"/>
      <c r="O45" s="322">
        <v>287535.39</v>
      </c>
      <c r="P45" s="322">
        <v>246853.78</v>
      </c>
      <c r="Q45" s="324">
        <f>P45/'справка № 1-КИС-БАЛАНС'!$B$44</f>
        <v>0.08360737315392551</v>
      </c>
      <c r="R45" s="462">
        <v>0.012397337822213968</v>
      </c>
      <c r="S45" s="351"/>
      <c r="T45" s="335"/>
    </row>
    <row r="46" spans="1:20" s="247" customFormat="1" ht="12.75" customHeight="1">
      <c r="A46" s="243"/>
      <c r="B46" s="325" t="s">
        <v>384</v>
      </c>
      <c r="C46" s="326"/>
      <c r="D46" s="361">
        <v>682</v>
      </c>
      <c r="E46" s="334" t="s">
        <v>369</v>
      </c>
      <c r="F46" s="334" t="s">
        <v>370</v>
      </c>
      <c r="G46" s="249"/>
      <c r="H46" s="249"/>
      <c r="I46" s="249">
        <f t="shared" si="0"/>
        <v>682</v>
      </c>
      <c r="J46" s="241" t="s">
        <v>396</v>
      </c>
      <c r="K46" s="241"/>
      <c r="L46" s="241"/>
      <c r="M46" s="241"/>
      <c r="N46" s="241"/>
      <c r="O46" s="322">
        <v>19756.76</v>
      </c>
      <c r="P46" s="322">
        <v>17839.96</v>
      </c>
      <c r="Q46" s="324">
        <f>P46/'справка № 1-КИС-БАЛАНС'!$B$44</f>
        <v>0.006042249759234414</v>
      </c>
      <c r="R46" s="462">
        <v>0.003138084939953067</v>
      </c>
      <c r="S46" s="351"/>
      <c r="T46" s="335"/>
    </row>
    <row r="47" spans="1:20" s="247" customFormat="1" ht="12.75" customHeight="1">
      <c r="A47" s="243"/>
      <c r="B47" s="332" t="s">
        <v>348</v>
      </c>
      <c r="C47" s="326"/>
      <c r="D47" s="364">
        <v>206</v>
      </c>
      <c r="E47" s="334" t="s">
        <v>369</v>
      </c>
      <c r="F47" s="334" t="s">
        <v>370</v>
      </c>
      <c r="G47" s="249"/>
      <c r="H47" s="249"/>
      <c r="I47" s="249">
        <f t="shared" si="0"/>
        <v>206</v>
      </c>
      <c r="J47" s="241" t="s">
        <v>396</v>
      </c>
      <c r="K47" s="241"/>
      <c r="L47" s="241"/>
      <c r="M47" s="241"/>
      <c r="N47" s="241"/>
      <c r="O47" s="322">
        <v>54797.7</v>
      </c>
      <c r="P47" s="322">
        <v>64663.32</v>
      </c>
      <c r="Q47" s="324">
        <f>P47/'справка № 1-КИС-БАЛАНС'!$B$44</f>
        <v>0.021900942025727517</v>
      </c>
      <c r="R47" s="462">
        <v>0.002121655303108328</v>
      </c>
      <c r="S47" s="351"/>
      <c r="T47" s="335"/>
    </row>
    <row r="48" spans="1:20" s="247" customFormat="1" ht="12.75" customHeight="1">
      <c r="A48" s="243"/>
      <c r="B48" s="332" t="s">
        <v>349</v>
      </c>
      <c r="C48" s="326"/>
      <c r="D48" s="365">
        <v>195</v>
      </c>
      <c r="E48" s="334" t="s">
        <v>369</v>
      </c>
      <c r="F48" s="334" t="s">
        <v>370</v>
      </c>
      <c r="G48" s="249"/>
      <c r="H48" s="249"/>
      <c r="I48" s="249">
        <f t="shared" si="0"/>
        <v>195</v>
      </c>
      <c r="J48" s="241" t="s">
        <v>396</v>
      </c>
      <c r="K48" s="241"/>
      <c r="L48" s="241"/>
      <c r="M48" s="241"/>
      <c r="N48" s="241"/>
      <c r="O48" s="322">
        <v>10158.83</v>
      </c>
      <c r="P48" s="322">
        <v>11029.61</v>
      </c>
      <c r="Q48" s="324">
        <f>P48/'справка № 1-КИС-БАЛАНС'!$B$44</f>
        <v>0.0037356394502537837</v>
      </c>
      <c r="R48" s="462">
        <v>7.581297754886146E-05</v>
      </c>
      <c r="S48" s="351"/>
      <c r="T48" s="335"/>
    </row>
    <row r="49" spans="1:20" s="247" customFormat="1" ht="12.75" customHeight="1">
      <c r="A49" s="243"/>
      <c r="B49" s="325" t="s">
        <v>385</v>
      </c>
      <c r="C49" s="326"/>
      <c r="D49" s="361">
        <v>1521</v>
      </c>
      <c r="E49" s="334" t="s">
        <v>369</v>
      </c>
      <c r="F49" s="334" t="s">
        <v>370</v>
      </c>
      <c r="G49" s="249"/>
      <c r="H49" s="249"/>
      <c r="I49" s="249">
        <f t="shared" si="0"/>
        <v>1521</v>
      </c>
      <c r="J49" s="241" t="s">
        <v>396</v>
      </c>
      <c r="K49" s="241"/>
      <c r="L49" s="241"/>
      <c r="M49" s="241"/>
      <c r="N49" s="241"/>
      <c r="O49" s="322">
        <v>10425.12</v>
      </c>
      <c r="P49" s="322">
        <v>10742.43</v>
      </c>
      <c r="Q49" s="324">
        <f>P49/'справка № 1-КИС-БАЛАНС'!$B$44</f>
        <v>0.003638373913455666</v>
      </c>
      <c r="R49" s="462">
        <v>0.00022902328870215018</v>
      </c>
      <c r="S49" s="351"/>
      <c r="T49" s="335"/>
    </row>
    <row r="50" spans="1:20" s="247" customFormat="1" ht="12.75" customHeight="1">
      <c r="A50" s="243"/>
      <c r="B50" s="325" t="s">
        <v>377</v>
      </c>
      <c r="C50" s="327"/>
      <c r="D50" s="364">
        <v>51534.77</v>
      </c>
      <c r="E50" s="334" t="s">
        <v>398</v>
      </c>
      <c r="F50" s="243" t="s">
        <v>403</v>
      </c>
      <c r="G50" s="249"/>
      <c r="H50" s="249"/>
      <c r="I50" s="249">
        <f t="shared" si="0"/>
        <v>51534.77</v>
      </c>
      <c r="J50" s="241" t="s">
        <v>393</v>
      </c>
      <c r="K50" s="241"/>
      <c r="L50" s="241"/>
      <c r="M50" s="241"/>
      <c r="N50" s="241"/>
      <c r="O50" s="322">
        <v>47657.81</v>
      </c>
      <c r="P50" s="322">
        <v>45971.48</v>
      </c>
      <c r="Q50" s="324">
        <f>P50/'справка № 1-КИС-БАЛАНС'!$B$44</f>
        <v>0.015570167419750364</v>
      </c>
      <c r="R50" s="462">
        <v>0</v>
      </c>
      <c r="S50" s="351"/>
      <c r="T50" s="335"/>
    </row>
    <row r="51" spans="1:20" s="247" customFormat="1" ht="12.75" customHeight="1">
      <c r="A51" s="243"/>
      <c r="B51" s="325" t="s">
        <v>350</v>
      </c>
      <c r="C51" s="326"/>
      <c r="D51" s="364">
        <v>79800</v>
      </c>
      <c r="E51" s="334" t="s">
        <v>371</v>
      </c>
      <c r="F51" s="243" t="s">
        <v>372</v>
      </c>
      <c r="G51" s="241"/>
      <c r="H51" s="241"/>
      <c r="I51" s="241">
        <f t="shared" si="0"/>
        <v>79800</v>
      </c>
      <c r="J51" s="241" t="s">
        <v>395</v>
      </c>
      <c r="K51" s="241"/>
      <c r="L51" s="241"/>
      <c r="M51" s="241"/>
      <c r="N51" s="241"/>
      <c r="O51" s="322">
        <v>17412.23</v>
      </c>
      <c r="P51" s="322">
        <v>17586.55</v>
      </c>
      <c r="Q51" s="324">
        <f>P51/'справка № 1-КИС-БАЛАНС'!$B$44</f>
        <v>0.005956421847541361</v>
      </c>
      <c r="R51" s="462">
        <v>0.0006778414897555869</v>
      </c>
      <c r="S51" s="351"/>
      <c r="T51" s="335"/>
    </row>
    <row r="52" spans="1:20" s="247" customFormat="1" ht="12.75" customHeight="1">
      <c r="A52" s="243"/>
      <c r="B52" s="325" t="s">
        <v>351</v>
      </c>
      <c r="C52" s="326"/>
      <c r="D52" s="366">
        <v>15000</v>
      </c>
      <c r="E52" s="334" t="s">
        <v>371</v>
      </c>
      <c r="F52" s="243" t="s">
        <v>372</v>
      </c>
      <c r="G52" s="241"/>
      <c r="H52" s="241"/>
      <c r="I52" s="241">
        <f t="shared" si="0"/>
        <v>15000</v>
      </c>
      <c r="J52" s="241" t="s">
        <v>395</v>
      </c>
      <c r="K52" s="241"/>
      <c r="L52" s="241"/>
      <c r="M52" s="241"/>
      <c r="N52" s="241"/>
      <c r="O52" s="322">
        <v>27615.74</v>
      </c>
      <c r="P52" s="322">
        <v>33187.05</v>
      </c>
      <c r="Q52" s="324">
        <f>P52/'справка № 1-КИС-БАЛАНС'!$B$44</f>
        <v>0.011240184668138297</v>
      </c>
      <c r="R52" s="462">
        <v>1.7793044899064203E-05</v>
      </c>
      <c r="S52" s="351"/>
      <c r="T52" s="335"/>
    </row>
    <row r="53" spans="1:20" s="247" customFormat="1" ht="12.75" customHeight="1">
      <c r="A53" s="243"/>
      <c r="B53" s="325" t="s">
        <v>352</v>
      </c>
      <c r="C53" s="328"/>
      <c r="D53" s="364">
        <v>402700</v>
      </c>
      <c r="E53" s="334" t="s">
        <v>371</v>
      </c>
      <c r="F53" s="243" t="s">
        <v>372</v>
      </c>
      <c r="G53" s="241"/>
      <c r="H53" s="241"/>
      <c r="I53" s="241">
        <f t="shared" si="0"/>
        <v>402700</v>
      </c>
      <c r="J53" s="241" t="s">
        <v>395</v>
      </c>
      <c r="K53" s="241"/>
      <c r="L53" s="241"/>
      <c r="M53" s="241"/>
      <c r="N53" s="241"/>
      <c r="O53" s="322">
        <v>24713.01</v>
      </c>
      <c r="P53" s="322">
        <v>25802.1</v>
      </c>
      <c r="Q53" s="324">
        <f>P53/'справка № 1-КИС-БАЛАНС'!$B$44</f>
        <v>0.008738961999507973</v>
      </c>
      <c r="R53" s="462">
        <v>0.0006857473456139305</v>
      </c>
      <c r="S53" s="351"/>
      <c r="T53" s="335"/>
    </row>
    <row r="54" spans="1:20" s="247" customFormat="1" ht="12.75" customHeight="1">
      <c r="A54" s="243"/>
      <c r="B54" s="332" t="s">
        <v>383</v>
      </c>
      <c r="C54" s="326"/>
      <c r="D54" s="364">
        <v>104000</v>
      </c>
      <c r="E54" s="334" t="s">
        <v>371</v>
      </c>
      <c r="F54" s="243" t="s">
        <v>372</v>
      </c>
      <c r="G54" s="241"/>
      <c r="H54" s="241"/>
      <c r="I54" s="241">
        <f t="shared" si="0"/>
        <v>104000</v>
      </c>
      <c r="J54" s="241" t="s">
        <v>395</v>
      </c>
      <c r="K54" s="241"/>
      <c r="L54" s="241"/>
      <c r="M54" s="241"/>
      <c r="N54" s="241"/>
      <c r="O54" s="322">
        <v>5673.16</v>
      </c>
      <c r="P54" s="322">
        <v>8158.33</v>
      </c>
      <c r="Q54" s="324">
        <f>P54/'справка № 1-КИС-БАЛАНС'!$B$44</f>
        <v>0.0027631602020551</v>
      </c>
      <c r="R54" s="462">
        <v>0.0010556773469983728</v>
      </c>
      <c r="S54" s="351"/>
      <c r="T54" s="335"/>
    </row>
    <row r="55" spans="1:20" s="247" customFormat="1" ht="12.75" customHeight="1">
      <c r="A55" s="243"/>
      <c r="B55" s="329" t="s">
        <v>353</v>
      </c>
      <c r="C55" s="330"/>
      <c r="D55" s="361">
        <v>49000</v>
      </c>
      <c r="E55" s="334" t="s">
        <v>371</v>
      </c>
      <c r="F55" s="243" t="s">
        <v>372</v>
      </c>
      <c r="G55" s="241"/>
      <c r="H55" s="241"/>
      <c r="I55" s="241">
        <f t="shared" si="0"/>
        <v>49000</v>
      </c>
      <c r="J55" s="241" t="s">
        <v>395</v>
      </c>
      <c r="K55" s="241"/>
      <c r="L55" s="241"/>
      <c r="M55" s="241"/>
      <c r="N55" s="241"/>
      <c r="O55" s="322">
        <v>107585.45</v>
      </c>
      <c r="P55" s="322">
        <v>75326.58</v>
      </c>
      <c r="Q55" s="324">
        <f>P55/'справка № 1-КИС-БАЛАНС'!$B$44</f>
        <v>0.025512501702299323</v>
      </c>
      <c r="R55" s="462">
        <v>0.004354726553205055</v>
      </c>
      <c r="S55" s="351"/>
      <c r="T55" s="335"/>
    </row>
    <row r="56" spans="1:20" s="247" customFormat="1" ht="12.75" customHeight="1">
      <c r="A56" s="243"/>
      <c r="B56" s="325" t="s">
        <v>381</v>
      </c>
      <c r="C56" s="328"/>
      <c r="D56" s="361">
        <v>65000</v>
      </c>
      <c r="E56" s="334" t="s">
        <v>371</v>
      </c>
      <c r="F56" s="243" t="s">
        <v>372</v>
      </c>
      <c r="G56" s="241"/>
      <c r="H56" s="241"/>
      <c r="I56" s="241">
        <f t="shared" si="0"/>
        <v>65000</v>
      </c>
      <c r="J56" s="241" t="s">
        <v>395</v>
      </c>
      <c r="K56" s="241"/>
      <c r="L56" s="241"/>
      <c r="M56" s="241"/>
      <c r="N56" s="241"/>
      <c r="O56" s="322">
        <v>11434.96</v>
      </c>
      <c r="P56" s="322">
        <v>14097.11</v>
      </c>
      <c r="Q56" s="324">
        <f>P56/'справка № 1-КИС-БАЛАНС'!$B$44</f>
        <v>0.004774576820990689</v>
      </c>
      <c r="R56" s="462">
        <v>0.00011842960133090675</v>
      </c>
      <c r="S56" s="351"/>
      <c r="T56" s="335"/>
    </row>
    <row r="57" spans="1:20" s="247" customFormat="1" ht="12.75" customHeight="1">
      <c r="A57" s="243"/>
      <c r="B57" s="329" t="s">
        <v>354</v>
      </c>
      <c r="C57" s="330"/>
      <c r="D57" s="361">
        <v>125000</v>
      </c>
      <c r="E57" s="334" t="s">
        <v>371</v>
      </c>
      <c r="F57" s="243" t="s">
        <v>372</v>
      </c>
      <c r="G57" s="241"/>
      <c r="H57" s="241"/>
      <c r="I57" s="241">
        <f t="shared" si="0"/>
        <v>125000</v>
      </c>
      <c r="J57" s="241" t="s">
        <v>395</v>
      </c>
      <c r="K57" s="241"/>
      <c r="L57" s="241"/>
      <c r="M57" s="241"/>
      <c r="N57" s="241"/>
      <c r="O57" s="322">
        <v>15512.54</v>
      </c>
      <c r="P57" s="322">
        <v>23072.2</v>
      </c>
      <c r="Q57" s="324">
        <f>P57/'справка № 1-КИС-БАЛАНС'!$B$44</f>
        <v>0.007814367010632773</v>
      </c>
      <c r="R57" s="462">
        <v>0.00024080621705708342</v>
      </c>
      <c r="S57" s="351"/>
      <c r="T57" s="335"/>
    </row>
    <row r="58" spans="1:20" s="247" customFormat="1" ht="12.75" customHeight="1">
      <c r="A58" s="243"/>
      <c r="B58" s="329" t="s">
        <v>382</v>
      </c>
      <c r="C58" s="330"/>
      <c r="D58" s="361">
        <v>63800</v>
      </c>
      <c r="E58" s="334" t="s">
        <v>371</v>
      </c>
      <c r="F58" s="243" t="s">
        <v>372</v>
      </c>
      <c r="G58" s="241"/>
      <c r="H58" s="241"/>
      <c r="I58" s="241">
        <f t="shared" si="0"/>
        <v>63800</v>
      </c>
      <c r="J58" s="241" t="s">
        <v>395</v>
      </c>
      <c r="K58" s="241"/>
      <c r="L58" s="241"/>
      <c r="M58" s="241"/>
      <c r="N58" s="241"/>
      <c r="O58" s="322">
        <v>6090.46</v>
      </c>
      <c r="P58" s="322">
        <v>7978.27</v>
      </c>
      <c r="Q58" s="324">
        <f>P58/'справка № 1-КИС-БАЛАНС'!$B$44</f>
        <v>0.0027021753404495945</v>
      </c>
      <c r="R58" s="462">
        <v>5.841724078758556E-05</v>
      </c>
      <c r="S58" s="351"/>
      <c r="T58" s="335"/>
    </row>
    <row r="59" spans="1:20" s="247" customFormat="1" ht="12.75" customHeight="1">
      <c r="A59" s="243"/>
      <c r="B59" s="329" t="s">
        <v>355</v>
      </c>
      <c r="C59" s="326"/>
      <c r="D59" s="361">
        <v>115000</v>
      </c>
      <c r="E59" s="334" t="s">
        <v>371</v>
      </c>
      <c r="F59" s="243" t="s">
        <v>372</v>
      </c>
      <c r="G59" s="241"/>
      <c r="H59" s="241"/>
      <c r="I59" s="241">
        <f t="shared" si="0"/>
        <v>115000</v>
      </c>
      <c r="J59" s="241" t="s">
        <v>395</v>
      </c>
      <c r="K59" s="241"/>
      <c r="L59" s="241"/>
      <c r="M59" s="241"/>
      <c r="N59" s="241"/>
      <c r="O59" s="322">
        <v>18035.46</v>
      </c>
      <c r="P59" s="322">
        <v>24834.92</v>
      </c>
      <c r="Q59" s="324">
        <f>P59/'справка № 1-КИС-БАЛАНС'!$B$44</f>
        <v>0.008411385977917322</v>
      </c>
      <c r="R59" s="462">
        <v>0.0001982192281014386</v>
      </c>
      <c r="S59" s="351"/>
      <c r="T59" s="335"/>
    </row>
    <row r="60" spans="1:20" s="247" customFormat="1" ht="12.75" customHeight="1">
      <c r="A60" s="243"/>
      <c r="B60" s="329" t="s">
        <v>356</v>
      </c>
      <c r="C60" s="326"/>
      <c r="D60" s="361">
        <v>8275</v>
      </c>
      <c r="E60" s="334" t="s">
        <v>371</v>
      </c>
      <c r="F60" s="243" t="s">
        <v>372</v>
      </c>
      <c r="G60" s="241"/>
      <c r="H60" s="241"/>
      <c r="I60" s="241">
        <f t="shared" si="0"/>
        <v>8275</v>
      </c>
      <c r="J60" s="241" t="s">
        <v>395</v>
      </c>
      <c r="K60" s="241"/>
      <c r="L60" s="241"/>
      <c r="M60" s="241"/>
      <c r="N60" s="241"/>
      <c r="O60" s="322">
        <v>33478.68</v>
      </c>
      <c r="P60" s="322">
        <v>37802.65</v>
      </c>
      <c r="Q60" s="324">
        <f>P60/'справка № 1-КИС-БАЛАНС'!$B$44</f>
        <v>0.012803450952856555</v>
      </c>
      <c r="R60" s="462">
        <v>0.00011288738482724247</v>
      </c>
      <c r="S60" s="351"/>
      <c r="T60" s="335"/>
    </row>
    <row r="61" spans="1:20" s="247" customFormat="1" ht="12.75" customHeight="1">
      <c r="A61" s="243"/>
      <c r="B61" s="329" t="s">
        <v>357</v>
      </c>
      <c r="C61" s="326"/>
      <c r="D61" s="361">
        <v>464</v>
      </c>
      <c r="E61" s="243" t="s">
        <v>373</v>
      </c>
      <c r="F61" s="243" t="s">
        <v>374</v>
      </c>
      <c r="G61" s="241"/>
      <c r="H61" s="241"/>
      <c r="I61" s="241">
        <f t="shared" si="0"/>
        <v>464</v>
      </c>
      <c r="J61" s="241" t="s">
        <v>394</v>
      </c>
      <c r="K61" s="241"/>
      <c r="L61" s="241"/>
      <c r="M61" s="241"/>
      <c r="N61" s="241"/>
      <c r="O61" s="322">
        <v>31142.76</v>
      </c>
      <c r="P61" s="322">
        <v>0</v>
      </c>
      <c r="Q61" s="324">
        <f>P61/'справка № 1-КИС-БАЛАНС'!$B$44</f>
        <v>0</v>
      </c>
      <c r="R61" s="462"/>
      <c r="S61" s="351"/>
      <c r="T61" s="335"/>
    </row>
    <row r="62" spans="1:20" s="247" customFormat="1" ht="12.75" customHeight="1">
      <c r="A62" s="243"/>
      <c r="B62" s="329" t="s">
        <v>358</v>
      </c>
      <c r="C62" s="326"/>
      <c r="D62" s="361">
        <v>2239</v>
      </c>
      <c r="E62" s="243" t="s">
        <v>373</v>
      </c>
      <c r="F62" s="243" t="s">
        <v>374</v>
      </c>
      <c r="G62" s="241"/>
      <c r="H62" s="241"/>
      <c r="I62" s="241">
        <f t="shared" si="0"/>
        <v>2239</v>
      </c>
      <c r="J62" s="241" t="s">
        <v>394</v>
      </c>
      <c r="K62" s="241"/>
      <c r="L62" s="241"/>
      <c r="M62" s="241"/>
      <c r="N62" s="241"/>
      <c r="O62" s="322">
        <v>67879.18</v>
      </c>
      <c r="P62" s="322">
        <v>63576.56</v>
      </c>
      <c r="Q62" s="324">
        <f>P62/'справка № 1-КИС-БАЛАНС'!$B$44</f>
        <v>0.02153286522800232</v>
      </c>
      <c r="R62" s="462">
        <v>0.0003184252300867613</v>
      </c>
      <c r="S62" s="351"/>
      <c r="T62" s="335"/>
    </row>
    <row r="63" spans="1:20" s="247" customFormat="1" ht="12.75" customHeight="1">
      <c r="A63" s="243"/>
      <c r="B63" s="329" t="s">
        <v>359</v>
      </c>
      <c r="C63" s="326"/>
      <c r="D63" s="361">
        <v>516</v>
      </c>
      <c r="E63" s="243" t="s">
        <v>373</v>
      </c>
      <c r="F63" s="243" t="s">
        <v>374</v>
      </c>
      <c r="G63" s="241"/>
      <c r="H63" s="241"/>
      <c r="I63" s="241">
        <f t="shared" si="0"/>
        <v>516</v>
      </c>
      <c r="J63" s="241" t="s">
        <v>394</v>
      </c>
      <c r="K63" s="241"/>
      <c r="L63" s="241"/>
      <c r="M63" s="241"/>
      <c r="N63" s="241"/>
      <c r="O63" s="322">
        <v>57140.51</v>
      </c>
      <c r="P63" s="322">
        <v>29641.48</v>
      </c>
      <c r="Q63" s="324">
        <f>P63/'справка № 1-КИС-БАЛАНС'!$B$44</f>
        <v>0.010039328865835556</v>
      </c>
      <c r="R63" s="462">
        <v>0.002029248643988923</v>
      </c>
      <c r="S63" s="351"/>
      <c r="T63" s="335"/>
    </row>
    <row r="64" spans="1:20" s="247" customFormat="1" ht="12.75" customHeight="1">
      <c r="A64" s="243"/>
      <c r="B64" s="329" t="s">
        <v>360</v>
      </c>
      <c r="C64" s="326"/>
      <c r="D64" s="361">
        <v>1831</v>
      </c>
      <c r="E64" s="243" t="s">
        <v>373</v>
      </c>
      <c r="F64" s="243" t="s">
        <v>374</v>
      </c>
      <c r="G64" s="241"/>
      <c r="H64" s="241"/>
      <c r="I64" s="241">
        <f t="shared" si="0"/>
        <v>1831</v>
      </c>
      <c r="J64" s="241" t="s">
        <v>394</v>
      </c>
      <c r="K64" s="241"/>
      <c r="L64" s="241"/>
      <c r="M64" s="241"/>
      <c r="N64" s="241"/>
      <c r="O64" s="322">
        <v>13521.6</v>
      </c>
      <c r="P64" s="322">
        <v>11713.17</v>
      </c>
      <c r="Q64" s="324">
        <f>P64/'справка № 1-КИС-БАЛАНС'!$B$44</f>
        <v>0.003967155678172583</v>
      </c>
      <c r="R64" s="462">
        <v>0.0015954480499111219</v>
      </c>
      <c r="S64" s="351"/>
      <c r="T64" s="335"/>
    </row>
    <row r="65" spans="1:20" s="247" customFormat="1" ht="12.75" customHeight="1">
      <c r="A65" s="243"/>
      <c r="B65" s="329" t="s">
        <v>361</v>
      </c>
      <c r="C65" s="326"/>
      <c r="D65" s="361">
        <v>528</v>
      </c>
      <c r="E65" s="243" t="s">
        <v>373</v>
      </c>
      <c r="F65" s="243" t="s">
        <v>374</v>
      </c>
      <c r="G65" s="241"/>
      <c r="H65" s="241"/>
      <c r="I65" s="241">
        <f t="shared" si="0"/>
        <v>528</v>
      </c>
      <c r="J65" s="241" t="s">
        <v>394</v>
      </c>
      <c r="K65" s="241"/>
      <c r="L65" s="241"/>
      <c r="M65" s="241"/>
      <c r="N65" s="241"/>
      <c r="O65" s="322">
        <v>4954.1</v>
      </c>
      <c r="P65" s="322">
        <v>0</v>
      </c>
      <c r="Q65" s="324">
        <f>P65/'справка № 1-КИС-БАЛАНС'!$B$44</f>
        <v>0</v>
      </c>
      <c r="R65" s="462"/>
      <c r="S65" s="351"/>
      <c r="T65" s="335"/>
    </row>
    <row r="66" spans="1:20" s="247" customFormat="1" ht="12.75" customHeight="1">
      <c r="A66" s="243"/>
      <c r="B66" s="329" t="s">
        <v>362</v>
      </c>
      <c r="C66" s="326"/>
      <c r="D66" s="361">
        <v>1000</v>
      </c>
      <c r="E66" s="243" t="s">
        <v>373</v>
      </c>
      <c r="F66" s="243" t="s">
        <v>374</v>
      </c>
      <c r="G66" s="241"/>
      <c r="H66" s="241"/>
      <c r="I66" s="241">
        <f t="shared" si="0"/>
        <v>1000</v>
      </c>
      <c r="J66" s="241" t="s">
        <v>394</v>
      </c>
      <c r="K66" s="241"/>
      <c r="L66" s="241"/>
      <c r="M66" s="241"/>
      <c r="N66" s="241"/>
      <c r="O66" s="322">
        <v>35195.77</v>
      </c>
      <c r="P66" s="322">
        <v>34754.86</v>
      </c>
      <c r="Q66" s="324">
        <f>P66/'справка № 1-КИС-БАЛАНС'!$B$44</f>
        <v>0.011771189199259739</v>
      </c>
      <c r="R66" s="462">
        <v>0.006894079364641646</v>
      </c>
      <c r="S66" s="351"/>
      <c r="T66" s="335"/>
    </row>
    <row r="67" spans="1:20" s="247" customFormat="1" ht="12.75" customHeight="1">
      <c r="A67" s="243"/>
      <c r="B67" s="329" t="s">
        <v>380</v>
      </c>
      <c r="C67" s="326"/>
      <c r="D67" s="361">
        <v>112</v>
      </c>
      <c r="E67" s="243" t="s">
        <v>373</v>
      </c>
      <c r="F67" s="243" t="s">
        <v>374</v>
      </c>
      <c r="G67" s="241"/>
      <c r="H67" s="241"/>
      <c r="I67" s="241">
        <f t="shared" si="0"/>
        <v>112</v>
      </c>
      <c r="J67" s="241" t="s">
        <v>394</v>
      </c>
      <c r="K67" s="241"/>
      <c r="L67" s="241"/>
      <c r="M67" s="241"/>
      <c r="N67" s="241"/>
      <c r="O67" s="322">
        <v>7809.12</v>
      </c>
      <c r="P67" s="322">
        <v>3812.66</v>
      </c>
      <c r="Q67" s="324">
        <f>P67/'справка № 1-КИС-БАЛАНС'!$B$44</f>
        <v>0.0012913170190427938</v>
      </c>
      <c r="R67" s="462">
        <v>0.0001510497960827753</v>
      </c>
      <c r="S67" s="351"/>
      <c r="T67" s="335"/>
    </row>
    <row r="68" spans="1:20" s="247" customFormat="1" ht="12.75" customHeight="1">
      <c r="A68" s="243"/>
      <c r="B68" s="329" t="s">
        <v>363</v>
      </c>
      <c r="C68" s="326"/>
      <c r="D68" s="361">
        <v>222</v>
      </c>
      <c r="E68" s="243" t="s">
        <v>373</v>
      </c>
      <c r="F68" s="243" t="s">
        <v>374</v>
      </c>
      <c r="G68" s="241"/>
      <c r="H68" s="241"/>
      <c r="I68" s="241">
        <f t="shared" si="0"/>
        <v>222</v>
      </c>
      <c r="J68" s="241" t="s">
        <v>394</v>
      </c>
      <c r="K68" s="241"/>
      <c r="L68" s="241"/>
      <c r="M68" s="241"/>
      <c r="N68" s="241"/>
      <c r="O68" s="322">
        <v>15275.13</v>
      </c>
      <c r="P68" s="322">
        <v>15117.9</v>
      </c>
      <c r="Q68" s="324">
        <f>P68/'справка № 1-КИС-БАЛАНС'!$B$44</f>
        <v>0.005120310114772115</v>
      </c>
      <c r="R68" s="462">
        <v>0.0010080782486683831</v>
      </c>
      <c r="S68" s="351"/>
      <c r="T68" s="335"/>
    </row>
    <row r="69" spans="1:20" s="247" customFormat="1" ht="12.75" customHeight="1">
      <c r="A69" s="243"/>
      <c r="B69" s="329" t="s">
        <v>364</v>
      </c>
      <c r="C69" s="326"/>
      <c r="D69" s="361">
        <v>1968</v>
      </c>
      <c r="E69" s="243" t="s">
        <v>373</v>
      </c>
      <c r="F69" s="243" t="s">
        <v>374</v>
      </c>
      <c r="G69" s="241"/>
      <c r="H69" s="241"/>
      <c r="I69" s="241">
        <f t="shared" si="0"/>
        <v>1968</v>
      </c>
      <c r="J69" s="241" t="s">
        <v>394</v>
      </c>
      <c r="K69" s="241"/>
      <c r="L69" s="241"/>
      <c r="M69" s="241"/>
      <c r="N69" s="241"/>
      <c r="O69" s="322">
        <v>129215.86</v>
      </c>
      <c r="P69" s="322">
        <v>75781.15</v>
      </c>
      <c r="Q69" s="324">
        <f>P69/'справка № 1-КИС-БАЛАНС'!$B$44</f>
        <v>0.025666460874464236</v>
      </c>
      <c r="R69" s="462">
        <v>0.002534413549840247</v>
      </c>
      <c r="S69" s="351"/>
      <c r="T69" s="335"/>
    </row>
    <row r="70" spans="1:20" s="247" customFormat="1" ht="12.75" customHeight="1">
      <c r="A70" s="243"/>
      <c r="B70" s="329" t="s">
        <v>379</v>
      </c>
      <c r="C70" s="326"/>
      <c r="D70" s="361">
        <v>400</v>
      </c>
      <c r="E70" s="243" t="s">
        <v>373</v>
      </c>
      <c r="F70" s="243" t="s">
        <v>374</v>
      </c>
      <c r="G70" s="241"/>
      <c r="H70" s="241"/>
      <c r="I70" s="241">
        <f t="shared" si="0"/>
        <v>400</v>
      </c>
      <c r="J70" s="241" t="s">
        <v>394</v>
      </c>
      <c r="K70" s="241"/>
      <c r="L70" s="241"/>
      <c r="M70" s="241"/>
      <c r="N70" s="241"/>
      <c r="O70" s="322">
        <v>29369.7</v>
      </c>
      <c r="P70" s="322">
        <v>0</v>
      </c>
      <c r="Q70" s="324">
        <f>P70/'справка № 1-КИС-БАЛАНС'!$B$44</f>
        <v>0</v>
      </c>
      <c r="R70" s="462"/>
      <c r="S70" s="351"/>
      <c r="T70" s="335"/>
    </row>
    <row r="71" spans="1:20" s="247" customFormat="1" ht="12.75" customHeight="1">
      <c r="A71" s="243"/>
      <c r="B71" s="329" t="s">
        <v>365</v>
      </c>
      <c r="C71" s="326"/>
      <c r="D71" s="367">
        <v>191</v>
      </c>
      <c r="E71" s="243" t="s">
        <v>373</v>
      </c>
      <c r="F71" s="243" t="s">
        <v>374</v>
      </c>
      <c r="G71" s="241"/>
      <c r="H71" s="241"/>
      <c r="I71" s="241">
        <f t="shared" si="0"/>
        <v>191</v>
      </c>
      <c r="J71" s="241" t="s">
        <v>394</v>
      </c>
      <c r="K71" s="241"/>
      <c r="L71" s="241"/>
      <c r="M71" s="241"/>
      <c r="N71" s="241"/>
      <c r="O71" s="322">
        <v>54996.93</v>
      </c>
      <c r="P71" s="322">
        <v>54430.82</v>
      </c>
      <c r="Q71" s="324">
        <f>P71/'справка № 1-КИС-БАЛАНС'!$B$44</f>
        <v>0.01843527726743399</v>
      </c>
      <c r="R71" s="462">
        <v>0.0013382847533632287</v>
      </c>
      <c r="S71" s="351"/>
      <c r="T71" s="335"/>
    </row>
    <row r="72" spans="1:20" s="247" customFormat="1" ht="12.75" customHeight="1">
      <c r="A72" s="243"/>
      <c r="B72" s="329" t="s">
        <v>378</v>
      </c>
      <c r="C72" s="326"/>
      <c r="D72" s="367">
        <v>1320</v>
      </c>
      <c r="E72" s="243" t="s">
        <v>373</v>
      </c>
      <c r="F72" s="243" t="s">
        <v>374</v>
      </c>
      <c r="G72" s="241"/>
      <c r="H72" s="241"/>
      <c r="I72" s="241">
        <f t="shared" si="0"/>
        <v>1320</v>
      </c>
      <c r="J72" s="241" t="s">
        <v>394</v>
      </c>
      <c r="K72" s="241"/>
      <c r="L72" s="241"/>
      <c r="M72" s="241"/>
      <c r="N72" s="241"/>
      <c r="O72" s="322">
        <v>17009.07</v>
      </c>
      <c r="P72" s="322">
        <v>16425.39</v>
      </c>
      <c r="Q72" s="324">
        <f>P72/'справка № 1-КИС-БАЛАНС'!$B$44</f>
        <v>0.0055631463732447465</v>
      </c>
      <c r="R72" s="462">
        <v>0.00024489795918367346</v>
      </c>
      <c r="S72" s="351"/>
      <c r="T72" s="335"/>
    </row>
    <row r="73" spans="1:20" s="247" customFormat="1" ht="12.75" customHeight="1">
      <c r="A73" s="243"/>
      <c r="B73" s="329" t="s">
        <v>366</v>
      </c>
      <c r="C73" s="326"/>
      <c r="D73" s="361">
        <v>3017</v>
      </c>
      <c r="E73" s="243" t="s">
        <v>373</v>
      </c>
      <c r="F73" s="243" t="s">
        <v>374</v>
      </c>
      <c r="G73" s="241"/>
      <c r="H73" s="241"/>
      <c r="I73" s="241">
        <f t="shared" si="0"/>
        <v>3017</v>
      </c>
      <c r="J73" s="241" t="s">
        <v>394</v>
      </c>
      <c r="K73" s="241"/>
      <c r="L73" s="241"/>
      <c r="M73" s="241"/>
      <c r="N73" s="241"/>
      <c r="O73" s="322">
        <v>22646.23</v>
      </c>
      <c r="P73" s="322">
        <v>19424.7</v>
      </c>
      <c r="Q73" s="324">
        <f>P73/'справка № 1-КИС-БАЛАНС'!$B$44</f>
        <v>0.006578988344043413</v>
      </c>
      <c r="R73" s="462">
        <v>0.001795487060828745</v>
      </c>
      <c r="S73" s="351"/>
      <c r="T73" s="335"/>
    </row>
    <row r="74" spans="1:20" s="247" customFormat="1" ht="12.75" customHeight="1">
      <c r="A74" s="243"/>
      <c r="B74" s="329" t="s">
        <v>402</v>
      </c>
      <c r="C74" s="326"/>
      <c r="D74" s="367">
        <v>15500</v>
      </c>
      <c r="E74" s="334" t="s">
        <v>391</v>
      </c>
      <c r="F74" s="243" t="s">
        <v>407</v>
      </c>
      <c r="G74" s="241"/>
      <c r="H74" s="241"/>
      <c r="I74" s="241">
        <f t="shared" si="0"/>
        <v>15500</v>
      </c>
      <c r="J74" s="241" t="s">
        <v>397</v>
      </c>
      <c r="K74" s="241"/>
      <c r="L74" s="241"/>
      <c r="M74" s="241"/>
      <c r="N74" s="241"/>
      <c r="O74" s="322">
        <v>55123.96</v>
      </c>
      <c r="P74" s="322">
        <v>65511.36</v>
      </c>
      <c r="Q74" s="324">
        <f>P74/'справка № 1-КИС-БАЛАНС'!$B$44</f>
        <v>0.02218816629561496</v>
      </c>
      <c r="R74" s="462">
        <v>5.166666666666667E-06</v>
      </c>
      <c r="S74" s="351"/>
      <c r="T74" s="335"/>
    </row>
    <row r="75" spans="1:20" s="247" customFormat="1" ht="12.75" customHeight="1">
      <c r="A75" s="243"/>
      <c r="B75" s="329" t="s">
        <v>390</v>
      </c>
      <c r="C75" s="326"/>
      <c r="D75" s="367">
        <v>69500</v>
      </c>
      <c r="E75" s="334" t="s">
        <v>391</v>
      </c>
      <c r="F75" s="243" t="s">
        <v>407</v>
      </c>
      <c r="G75" s="241"/>
      <c r="H75" s="241"/>
      <c r="I75" s="241">
        <f t="shared" si="0"/>
        <v>69500</v>
      </c>
      <c r="J75" s="241" t="s">
        <v>397</v>
      </c>
      <c r="K75" s="241"/>
      <c r="L75" s="241"/>
      <c r="M75" s="241"/>
      <c r="N75" s="241"/>
      <c r="O75" s="322">
        <v>28373.96</v>
      </c>
      <c r="P75" s="322">
        <v>30598.38</v>
      </c>
      <c r="Q75" s="324">
        <f>P75/'справка № 1-КИС-БАЛАНС'!$B$44</f>
        <v>0.010363423134803167</v>
      </c>
      <c r="R75" s="462">
        <v>0.00011236863379143088</v>
      </c>
      <c r="S75" s="351"/>
      <c r="T75" s="335"/>
    </row>
    <row r="76" spans="1:20" s="247" customFormat="1" ht="12.75" customHeight="1">
      <c r="A76" s="243"/>
      <c r="B76" s="329" t="s">
        <v>388</v>
      </c>
      <c r="C76" s="326"/>
      <c r="D76" s="367">
        <v>20000</v>
      </c>
      <c r="E76" s="334" t="s">
        <v>391</v>
      </c>
      <c r="F76" s="243" t="s">
        <v>407</v>
      </c>
      <c r="G76" s="241"/>
      <c r="H76" s="241"/>
      <c r="I76" s="241">
        <f t="shared" si="0"/>
        <v>20000</v>
      </c>
      <c r="J76" s="241" t="s">
        <v>397</v>
      </c>
      <c r="K76" s="241"/>
      <c r="L76" s="241"/>
      <c r="M76" s="241"/>
      <c r="N76" s="241"/>
      <c r="O76" s="322">
        <v>37559.78</v>
      </c>
      <c r="P76" s="322">
        <v>40504.33</v>
      </c>
      <c r="Q76" s="324">
        <f>P76/'справка № 1-КИС-БАЛАНС'!$B$44</f>
        <v>0.013718488056612866</v>
      </c>
      <c r="R76" s="462">
        <v>4.7619047619047615E-06</v>
      </c>
      <c r="S76" s="351"/>
      <c r="T76" s="335"/>
    </row>
    <row r="77" spans="1:20" s="247" customFormat="1" ht="12.75" customHeight="1">
      <c r="A77" s="243"/>
      <c r="B77" s="329" t="s">
        <v>386</v>
      </c>
      <c r="C77" s="330"/>
      <c r="D77" s="367">
        <v>23000</v>
      </c>
      <c r="E77" s="334" t="s">
        <v>391</v>
      </c>
      <c r="F77" s="243" t="s">
        <v>407</v>
      </c>
      <c r="G77" s="241"/>
      <c r="H77" s="241"/>
      <c r="I77" s="241">
        <f t="shared" si="0"/>
        <v>23000</v>
      </c>
      <c r="J77" s="241" t="s">
        <v>397</v>
      </c>
      <c r="K77" s="241"/>
      <c r="L77" s="241"/>
      <c r="M77" s="241"/>
      <c r="N77" s="241"/>
      <c r="O77" s="322">
        <v>44237.07</v>
      </c>
      <c r="P77" s="322">
        <v>45972.42</v>
      </c>
      <c r="Q77" s="324">
        <f>P77/'справка № 1-КИС-БАЛАНС'!$B$44</f>
        <v>0.015570485790126399</v>
      </c>
      <c r="R77" s="462">
        <v>1.1456693697822231E-05</v>
      </c>
      <c r="S77" s="351"/>
      <c r="T77" s="335"/>
    </row>
    <row r="78" spans="1:20" s="247" customFormat="1" ht="12.75" customHeight="1">
      <c r="A78" s="243"/>
      <c r="B78" s="329" t="s">
        <v>387</v>
      </c>
      <c r="C78" s="330"/>
      <c r="D78" s="367">
        <v>16000</v>
      </c>
      <c r="E78" s="334" t="s">
        <v>391</v>
      </c>
      <c r="F78" s="243" t="s">
        <v>407</v>
      </c>
      <c r="G78" s="241"/>
      <c r="H78" s="241"/>
      <c r="I78" s="241">
        <f t="shared" si="0"/>
        <v>16000</v>
      </c>
      <c r="J78" s="241" t="s">
        <v>397</v>
      </c>
      <c r="K78" s="241"/>
      <c r="L78" s="241"/>
      <c r="M78" s="241"/>
      <c r="N78" s="241"/>
      <c r="O78" s="322">
        <v>35709.01</v>
      </c>
      <c r="P78" s="322">
        <v>39165.93</v>
      </c>
      <c r="Q78" s="324">
        <f>P78/'справка № 1-КИС-БАЛАНС'!$B$44</f>
        <v>0.013265182831838855</v>
      </c>
      <c r="R78" s="462">
        <v>8.888888888888888E-06</v>
      </c>
      <c r="S78" s="351"/>
      <c r="T78" s="335"/>
    </row>
    <row r="79" spans="1:20" s="247" customFormat="1" ht="12.75" customHeight="1">
      <c r="A79" s="243"/>
      <c r="B79" s="329" t="s">
        <v>389</v>
      </c>
      <c r="C79" s="326"/>
      <c r="D79" s="367">
        <v>15000</v>
      </c>
      <c r="E79" s="334" t="s">
        <v>391</v>
      </c>
      <c r="F79" s="243" t="s">
        <v>407</v>
      </c>
      <c r="G79" s="241"/>
      <c r="H79" s="241"/>
      <c r="I79" s="241">
        <f t="shared" si="0"/>
        <v>15000</v>
      </c>
      <c r="J79" s="241" t="s">
        <v>397</v>
      </c>
      <c r="K79" s="241"/>
      <c r="L79" s="241"/>
      <c r="M79" s="241"/>
      <c r="N79" s="241"/>
      <c r="O79" s="322">
        <v>114992.8</v>
      </c>
      <c r="P79" s="322">
        <v>106984.27</v>
      </c>
      <c r="Q79" s="324">
        <f>P79/'справка № 1-КИС-БАЛАНС'!$B$44</f>
        <v>0.036234704542463636</v>
      </c>
      <c r="R79" s="462">
        <v>6.818181818181818E-06</v>
      </c>
      <c r="S79" s="351"/>
      <c r="T79" s="335"/>
    </row>
    <row r="80" spans="1:20" ht="15.75" customHeight="1">
      <c r="A80" s="246" t="s">
        <v>128</v>
      </c>
      <c r="B80" s="329"/>
      <c r="C80" s="330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322">
        <f>SUM(O29:O79)</f>
        <v>2697865.6099999994</v>
      </c>
      <c r="P80" s="322">
        <f>SUM(P29:P79)</f>
        <v>2514569.8900000006</v>
      </c>
      <c r="Q80" s="324">
        <f>P80/'справка № 1-КИС-БАЛАНС'!$B$44</f>
        <v>0.8516644270744222</v>
      </c>
      <c r="R80" s="244"/>
      <c r="T80" s="234"/>
    </row>
    <row r="81" spans="1:20" ht="15.75" customHeight="1">
      <c r="A81" s="243" t="s">
        <v>314</v>
      </c>
      <c r="B81" s="329"/>
      <c r="C81" s="330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4"/>
      <c r="R81" s="244"/>
      <c r="T81" s="234"/>
    </row>
    <row r="82" spans="1:20" ht="15.75" customHeight="1">
      <c r="A82" s="246" t="s">
        <v>195</v>
      </c>
      <c r="B82" s="329"/>
      <c r="C82" s="330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4"/>
      <c r="R82" s="244"/>
      <c r="T82" s="234"/>
    </row>
    <row r="83" spans="1:20" ht="15.75" customHeight="1">
      <c r="A83" s="243" t="s">
        <v>315</v>
      </c>
      <c r="B83" s="329"/>
      <c r="C83" s="330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4"/>
      <c r="R83" s="244"/>
      <c r="T83" s="234"/>
    </row>
    <row r="84" spans="1:20" ht="15.75" customHeight="1">
      <c r="A84" s="246" t="s">
        <v>129</v>
      </c>
      <c r="B84" s="329"/>
      <c r="C84" s="330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4"/>
      <c r="R84" s="244"/>
      <c r="T84" s="234"/>
    </row>
    <row r="85" spans="1:18" ht="15.75" customHeight="1">
      <c r="A85" s="243" t="s">
        <v>238</v>
      </c>
      <c r="B85" s="329"/>
      <c r="C85" s="330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4"/>
      <c r="R85" s="244"/>
    </row>
    <row r="86" spans="1:18" ht="15.75" customHeight="1">
      <c r="A86" s="243" t="s">
        <v>117</v>
      </c>
      <c r="B86" s="329"/>
      <c r="C86" s="330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4"/>
      <c r="R86" s="244"/>
    </row>
    <row r="87" spans="1:18" ht="15.75" customHeight="1">
      <c r="A87" s="243" t="s">
        <v>118</v>
      </c>
      <c r="B87" s="329"/>
      <c r="C87" s="330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4"/>
      <c r="R87" s="244"/>
    </row>
    <row r="88" spans="1:18" ht="15.75" customHeight="1">
      <c r="A88" s="243" t="s">
        <v>119</v>
      </c>
      <c r="B88" s="329"/>
      <c r="C88" s="330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4"/>
      <c r="R88" s="244"/>
    </row>
    <row r="89" spans="1:18" ht="15.75" customHeight="1">
      <c r="A89" s="220" t="s">
        <v>116</v>
      </c>
      <c r="B89" s="329"/>
      <c r="C89" s="330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4"/>
      <c r="R89" s="244"/>
    </row>
    <row r="90" spans="1:18" ht="15.75" customHeight="1">
      <c r="A90" s="243" t="s">
        <v>120</v>
      </c>
      <c r="B90" s="329"/>
      <c r="C90" s="330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4"/>
      <c r="R90" s="244"/>
    </row>
    <row r="91" spans="1:18" ht="15.75" customHeight="1">
      <c r="A91" s="246" t="s">
        <v>156</v>
      </c>
      <c r="B91" s="329"/>
      <c r="C91" s="330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4"/>
      <c r="R91" s="244"/>
    </row>
    <row r="92" spans="1:18" ht="15.75" customHeight="1">
      <c r="A92" s="243" t="s">
        <v>155</v>
      </c>
      <c r="B92" s="329"/>
      <c r="C92" s="330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4"/>
      <c r="R92" s="244"/>
    </row>
    <row r="93" spans="1:18" ht="15.75" customHeight="1">
      <c r="A93" s="246" t="s">
        <v>159</v>
      </c>
      <c r="B93" s="244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4"/>
      <c r="R93" s="244"/>
    </row>
    <row r="94" spans="1:18" s="247" customFormat="1" ht="11.25">
      <c r="A94" s="220" t="s">
        <v>263</v>
      </c>
      <c r="B94" s="244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9"/>
      <c r="R94" s="9"/>
    </row>
    <row r="95" spans="1:18" s="247" customFormat="1" ht="11.25">
      <c r="A95" s="243" t="s">
        <v>121</v>
      </c>
      <c r="B95" s="244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9"/>
      <c r="R95" s="9"/>
    </row>
    <row r="96" spans="1:18" ht="18.75" customHeight="1">
      <c r="A96" s="220" t="s">
        <v>188</v>
      </c>
      <c r="B96" s="244"/>
      <c r="C96" s="243" t="s">
        <v>100</v>
      </c>
      <c r="D96" s="243" t="s">
        <v>100</v>
      </c>
      <c r="E96" s="243" t="s">
        <v>100</v>
      </c>
      <c r="F96" s="243"/>
      <c r="G96" s="243"/>
      <c r="H96" s="243"/>
      <c r="I96" s="243"/>
      <c r="J96" s="243"/>
      <c r="K96" s="243" t="s">
        <v>100</v>
      </c>
      <c r="L96" s="243"/>
      <c r="M96" s="243"/>
      <c r="N96" s="243"/>
      <c r="O96" s="243"/>
      <c r="P96" s="243"/>
      <c r="Q96" s="244"/>
      <c r="R96" s="244"/>
    </row>
    <row r="97" spans="1:18" ht="18.75" customHeight="1">
      <c r="A97" s="243" t="s">
        <v>316</v>
      </c>
      <c r="B97" s="244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4"/>
      <c r="R97" s="244"/>
    </row>
    <row r="98" spans="1:18" ht="19.5" customHeight="1">
      <c r="A98" s="246" t="s">
        <v>204</v>
      </c>
      <c r="B98" s="244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4"/>
      <c r="R98" s="244"/>
    </row>
    <row r="99" spans="1:18" ht="24" customHeight="1">
      <c r="A99" s="248" t="s">
        <v>158</v>
      </c>
      <c r="B99" s="244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4"/>
      <c r="R99" s="244"/>
    </row>
    <row r="100" spans="1:18" ht="42">
      <c r="A100" s="241" t="s">
        <v>256</v>
      </c>
      <c r="B100" s="244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323">
        <f>P80</f>
        <v>2514569.8900000006</v>
      </c>
      <c r="Q100" s="244"/>
      <c r="R100" s="244"/>
    </row>
    <row r="101" spans="1:18" ht="21">
      <c r="A101" s="241" t="s">
        <v>196</v>
      </c>
      <c r="B101" s="250"/>
      <c r="C101" s="243" t="s">
        <v>100</v>
      </c>
      <c r="D101" s="243" t="s">
        <v>100</v>
      </c>
      <c r="E101" s="243" t="s">
        <v>100</v>
      </c>
      <c r="F101" s="243"/>
      <c r="G101" s="243"/>
      <c r="H101" s="243"/>
      <c r="I101" s="243"/>
      <c r="J101" s="243"/>
      <c r="K101" s="243" t="s">
        <v>100</v>
      </c>
      <c r="L101" s="243"/>
      <c r="M101" s="243"/>
      <c r="N101" s="243"/>
      <c r="O101" s="243"/>
      <c r="P101" s="323">
        <f>P80</f>
        <v>2514569.8900000006</v>
      </c>
      <c r="Q101" s="244"/>
      <c r="R101" s="244"/>
    </row>
    <row r="102" spans="1:19" s="247" customFormat="1" ht="18.75" customHeight="1">
      <c r="A102" s="251"/>
      <c r="B102" s="252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1"/>
      <c r="R102" s="251"/>
      <c r="S102" s="251"/>
    </row>
    <row r="103" spans="1:19" s="247" customFormat="1" ht="49.5" customHeight="1">
      <c r="A103" s="444" t="s">
        <v>327</v>
      </c>
      <c r="B103" s="444"/>
      <c r="C103" s="444"/>
      <c r="D103" s="444"/>
      <c r="E103" s="444"/>
      <c r="F103" s="444"/>
      <c r="G103" s="444"/>
      <c r="H103" s="444"/>
      <c r="I103" s="444"/>
      <c r="J103" s="254"/>
      <c r="K103" s="254"/>
      <c r="L103" s="253"/>
      <c r="M103" s="253"/>
      <c r="N103" s="253"/>
      <c r="O103" s="253"/>
      <c r="P103" s="253"/>
      <c r="Q103" s="251"/>
      <c r="R103" s="251"/>
      <c r="S103" s="251"/>
    </row>
    <row r="104" spans="1:19" s="247" customFormat="1" ht="14.25" customHeight="1">
      <c r="A104" s="445" t="s">
        <v>317</v>
      </c>
      <c r="B104" s="445"/>
      <c r="C104" s="445"/>
      <c r="D104" s="445"/>
      <c r="E104" s="445"/>
      <c r="F104" s="445"/>
      <c r="G104" s="445"/>
      <c r="H104" s="445"/>
      <c r="I104" s="445"/>
      <c r="J104" s="234"/>
      <c r="K104" s="234"/>
      <c r="L104" s="253"/>
      <c r="M104" s="253"/>
      <c r="N104" s="253"/>
      <c r="O104" s="253"/>
      <c r="P104" s="253"/>
      <c r="Q104" s="251"/>
      <c r="R104" s="251"/>
      <c r="S104" s="251"/>
    </row>
    <row r="105" spans="11:19" s="247" customFormat="1" ht="13.5" customHeight="1">
      <c r="K105" s="234"/>
      <c r="L105" s="253"/>
      <c r="M105" s="253"/>
      <c r="N105" s="253"/>
      <c r="O105" s="253"/>
      <c r="P105" s="253"/>
      <c r="Q105" s="251"/>
      <c r="R105" s="251"/>
      <c r="S105" s="251"/>
    </row>
    <row r="106" spans="1:19" s="247" customFormat="1" ht="16.5" customHeight="1">
      <c r="A106" s="252" t="str">
        <f>'справка № 6-КИС'!A46</f>
        <v>Дата  29/04/2009 г. </v>
      </c>
      <c r="B106" s="252"/>
      <c r="C106" s="255"/>
      <c r="D106" s="255" t="s">
        <v>210</v>
      </c>
      <c r="E106" s="233"/>
      <c r="F106" s="233"/>
      <c r="G106" s="233"/>
      <c r="H106" s="196" t="s">
        <v>144</v>
      </c>
      <c r="I106" s="233"/>
      <c r="J106" s="233"/>
      <c r="K106" s="254"/>
      <c r="L106" s="254"/>
      <c r="M106" s="254"/>
      <c r="N106" s="254"/>
      <c r="O106" s="253"/>
      <c r="P106" s="253"/>
      <c r="Q106" s="251"/>
      <c r="R106" s="251"/>
      <c r="S106" s="251"/>
    </row>
    <row r="107" spans="1:19" s="247" customFormat="1" ht="15" customHeight="1">
      <c r="A107" s="251"/>
      <c r="B107" s="251"/>
      <c r="C107" s="253"/>
      <c r="D107" s="450" t="str">
        <f>'справка № 6-КИС'!B47</f>
        <v>Димитър Моллов</v>
      </c>
      <c r="E107" s="450"/>
      <c r="F107" s="252"/>
      <c r="G107" s="252"/>
      <c r="H107" s="450" t="str">
        <f>'справка № 6-КИС'!D47</f>
        <v>Мария Д. Сивкова</v>
      </c>
      <c r="I107" s="450"/>
      <c r="J107" s="450"/>
      <c r="K107" s="450"/>
      <c r="L107" s="253"/>
      <c r="M107" s="253"/>
      <c r="N107" s="253"/>
      <c r="O107" s="253"/>
      <c r="P107" s="253"/>
      <c r="Q107" s="251"/>
      <c r="R107" s="251"/>
      <c r="S107" s="251"/>
    </row>
    <row r="108" spans="1:19" s="247" customFormat="1" ht="15.75" customHeight="1">
      <c r="A108" s="251"/>
      <c r="B108" s="252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1"/>
      <c r="R108" s="251"/>
      <c r="S108" s="251"/>
    </row>
    <row r="109" spans="11:19" s="247" customFormat="1" ht="10.5">
      <c r="K109" s="253"/>
      <c r="L109" s="253"/>
      <c r="M109" s="253"/>
      <c r="N109" s="253"/>
      <c r="O109" s="253"/>
      <c r="P109" s="253"/>
      <c r="Q109" s="251"/>
      <c r="R109" s="251"/>
      <c r="S109" s="251"/>
    </row>
    <row r="110" spans="1:19" s="247" customFormat="1" ht="11.25">
      <c r="A110" s="256"/>
      <c r="B110" s="252"/>
      <c r="C110" s="253"/>
      <c r="D110" s="253"/>
      <c r="E110" s="253"/>
      <c r="F110" s="253"/>
      <c r="G110" s="253"/>
      <c r="H110" s="450"/>
      <c r="I110" s="450"/>
      <c r="J110" s="450"/>
      <c r="K110" s="253"/>
      <c r="L110" s="253"/>
      <c r="M110" s="253"/>
      <c r="N110" s="253"/>
      <c r="O110" s="253"/>
      <c r="P110" s="253"/>
      <c r="Q110" s="251"/>
      <c r="R110" s="251"/>
      <c r="S110" s="251"/>
    </row>
    <row r="111" spans="1:19" s="247" customFormat="1" ht="11.25">
      <c r="A111" s="234"/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1"/>
      <c r="R111" s="251"/>
      <c r="S111" s="251"/>
    </row>
    <row r="112" spans="1:19" ht="17.25" customHeight="1">
      <c r="A112" s="257"/>
      <c r="B112" s="234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34"/>
      <c r="R112" s="234"/>
      <c r="S112" s="234"/>
    </row>
    <row r="113" spans="1:19" s="247" customFormat="1" ht="11.25">
      <c r="A113" s="258"/>
      <c r="B113" s="252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1"/>
      <c r="R113" s="251"/>
      <c r="S113" s="251"/>
    </row>
    <row r="114" spans="1:19" s="247" customFormat="1" ht="11.25">
      <c r="A114" s="259"/>
      <c r="B114" s="256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1"/>
      <c r="R114" s="251"/>
      <c r="S114" s="251"/>
    </row>
    <row r="115" spans="1:19" s="247" customFormat="1" ht="11.25">
      <c r="A115" s="260"/>
      <c r="B115" s="252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1"/>
      <c r="R115" s="251"/>
      <c r="S115" s="251"/>
    </row>
    <row r="116" spans="1:19" s="247" customFormat="1" ht="22.5" customHeight="1">
      <c r="A116" s="260"/>
      <c r="B116" s="256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1"/>
      <c r="R116" s="251"/>
      <c r="S116" s="251"/>
    </row>
    <row r="117" spans="1:19" s="247" customFormat="1" ht="11.25">
      <c r="A117" s="260"/>
      <c r="B117" s="252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1"/>
      <c r="R117" s="251"/>
      <c r="S117" s="251"/>
    </row>
    <row r="118" spans="1:19" s="247" customFormat="1" ht="11.25">
      <c r="A118" s="261"/>
      <c r="B118" s="262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1"/>
      <c r="R118" s="251"/>
      <c r="S118" s="251"/>
    </row>
    <row r="119" spans="1:19" s="247" customFormat="1" ht="11.25">
      <c r="A119" s="259"/>
      <c r="B119" s="262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1"/>
      <c r="R119" s="251"/>
      <c r="S119" s="251"/>
    </row>
    <row r="120" spans="1:19" ht="11.25">
      <c r="A120" s="259"/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34"/>
      <c r="R120" s="234"/>
      <c r="S120" s="234"/>
    </row>
    <row r="121" spans="1:19" ht="11.25">
      <c r="A121" s="259"/>
      <c r="B121" s="256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34"/>
      <c r="R121" s="234"/>
      <c r="S121" s="234"/>
    </row>
    <row r="122" spans="1:19" ht="11.25">
      <c r="A122" s="259"/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34"/>
      <c r="R122" s="234"/>
      <c r="S122" s="234"/>
    </row>
    <row r="123" spans="1:19" ht="11.25">
      <c r="A123" s="259"/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34"/>
      <c r="R123" s="234"/>
      <c r="S123" s="234"/>
    </row>
    <row r="124" spans="1:19" ht="38.25" customHeight="1">
      <c r="A124" s="259"/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34"/>
      <c r="R124" s="234"/>
      <c r="S124" s="234"/>
    </row>
    <row r="125" spans="1:19" ht="15" customHeight="1">
      <c r="A125" s="259"/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34"/>
      <c r="R125" s="234"/>
      <c r="S125" s="234"/>
    </row>
    <row r="126" spans="1:19" s="247" customFormat="1" ht="11.25">
      <c r="A126" s="259"/>
      <c r="B126" s="253"/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1"/>
      <c r="R126" s="251"/>
      <c r="S126" s="251"/>
    </row>
    <row r="127" spans="1:19" s="247" customFormat="1" ht="11.25">
      <c r="A127" s="259"/>
      <c r="B127" s="253"/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1"/>
      <c r="R127" s="251"/>
      <c r="S127" s="251"/>
    </row>
    <row r="128" spans="1:19" s="247" customFormat="1" ht="11.25">
      <c r="A128" s="259"/>
      <c r="B128" s="253"/>
      <c r="C128" s="253"/>
      <c r="D128" s="253"/>
      <c r="E128" s="253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1"/>
      <c r="R128" s="251"/>
      <c r="S128" s="251"/>
    </row>
    <row r="129" spans="1:19" s="247" customFormat="1" ht="10.5">
      <c r="A129" s="261"/>
      <c r="B129" s="253"/>
      <c r="C129" s="253"/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1"/>
      <c r="R129" s="251"/>
      <c r="S129" s="251"/>
    </row>
    <row r="130" spans="1:19" ht="27.75" customHeight="1">
      <c r="A130" s="259"/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34"/>
      <c r="R130" s="234"/>
      <c r="S130" s="234"/>
    </row>
    <row r="131" spans="1:19" ht="14.25" customHeight="1">
      <c r="A131" s="259"/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34"/>
      <c r="R131" s="234"/>
      <c r="S131" s="234"/>
    </row>
    <row r="132" spans="1:19" s="247" customFormat="1" ht="16.5" customHeight="1">
      <c r="A132" s="261"/>
      <c r="B132" s="252"/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1"/>
      <c r="R132" s="251"/>
      <c r="S132" s="251"/>
    </row>
    <row r="133" spans="1:19" s="247" customFormat="1" ht="16.5" customHeight="1">
      <c r="A133" s="257"/>
      <c r="B133" s="252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1"/>
      <c r="R133" s="251"/>
      <c r="S133" s="251"/>
    </row>
    <row r="134" spans="1:19" s="247" customFormat="1" ht="15.75" customHeight="1">
      <c r="A134" s="251"/>
      <c r="B134" s="252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1"/>
      <c r="R134" s="251"/>
      <c r="S134" s="251"/>
    </row>
    <row r="135" spans="1:19" s="247" customFormat="1" ht="9.75" customHeight="1">
      <c r="A135" s="251"/>
      <c r="B135" s="252"/>
      <c r="C135" s="253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1"/>
      <c r="R135" s="251"/>
      <c r="S135" s="251"/>
    </row>
    <row r="136" spans="1:19" s="247" customFormat="1" ht="14.25" customHeight="1">
      <c r="A136" s="251"/>
      <c r="B136" s="252"/>
      <c r="C136" s="253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1"/>
      <c r="R136" s="251"/>
      <c r="S136" s="251"/>
    </row>
    <row r="137" spans="1:19" s="247" customFormat="1" ht="9.75" customHeight="1">
      <c r="A137" s="251"/>
      <c r="B137" s="252"/>
      <c r="C137" s="253"/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1"/>
      <c r="R137" s="251"/>
      <c r="S137" s="251"/>
    </row>
    <row r="138" spans="1:19" s="247" customFormat="1" ht="9.75" customHeight="1">
      <c r="A138" s="251"/>
      <c r="B138" s="252"/>
      <c r="C138" s="253"/>
      <c r="D138" s="253"/>
      <c r="E138" s="253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1"/>
      <c r="R138" s="251"/>
      <c r="S138" s="251"/>
    </row>
    <row r="139" spans="1:19" s="247" customFormat="1" ht="9.75" customHeight="1">
      <c r="A139" s="251"/>
      <c r="B139" s="252"/>
      <c r="C139" s="253"/>
      <c r="D139" s="253"/>
      <c r="E139" s="253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1"/>
      <c r="R139" s="251"/>
      <c r="S139" s="251"/>
    </row>
    <row r="140" spans="1:19" s="247" customFormat="1" ht="10.5">
      <c r="A140" s="251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1"/>
      <c r="R140" s="251"/>
      <c r="S140" s="251"/>
    </row>
    <row r="141" spans="1:19" ht="28.5" customHeight="1">
      <c r="A141" s="234"/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34"/>
      <c r="R141" s="234"/>
      <c r="S141" s="234"/>
    </row>
    <row r="142" spans="1:19" ht="11.25">
      <c r="A142" s="234"/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34"/>
      <c r="R142" s="234"/>
      <c r="S142" s="234"/>
    </row>
    <row r="143" spans="1:19" ht="11.25">
      <c r="A143" s="234"/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34"/>
      <c r="R143" s="234"/>
      <c r="S143" s="234"/>
    </row>
    <row r="144" spans="1:19" ht="11.25">
      <c r="A144" s="234"/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34"/>
      <c r="R144" s="234"/>
      <c r="S144" s="234"/>
    </row>
    <row r="145" spans="1:19" ht="11.25">
      <c r="A145" s="234"/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34"/>
      <c r="R145" s="234"/>
      <c r="S145" s="234"/>
    </row>
    <row r="146" spans="12:16" ht="49.5" customHeight="1">
      <c r="L146" s="252"/>
      <c r="M146" s="252"/>
      <c r="N146" s="252"/>
      <c r="O146" s="252"/>
      <c r="P146" s="252"/>
    </row>
    <row r="148" spans="12:16" ht="15" customHeight="1">
      <c r="L148" s="233"/>
      <c r="M148" s="233"/>
      <c r="N148" s="233"/>
      <c r="O148" s="233"/>
      <c r="P148" s="233"/>
    </row>
    <row r="149" spans="1:11" ht="11.25">
      <c r="A149" s="234"/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</row>
    <row r="150" spans="1:11" ht="11.25">
      <c r="A150" s="234"/>
      <c r="B150" s="234"/>
      <c r="C150" s="234"/>
      <c r="D150" s="234"/>
      <c r="E150" s="234" t="s">
        <v>141</v>
      </c>
      <c r="F150" s="234"/>
      <c r="G150" s="234"/>
      <c r="H150" s="234"/>
      <c r="I150" s="234"/>
      <c r="J150" s="234"/>
      <c r="K150" s="234"/>
    </row>
    <row r="159" spans="5:10" ht="11.25">
      <c r="E159" s="234"/>
      <c r="F159" s="234"/>
      <c r="G159" s="234"/>
      <c r="H159" s="234"/>
      <c r="I159" s="234"/>
      <c r="J159" s="234"/>
    </row>
  </sheetData>
  <mergeCells count="28">
    <mergeCell ref="H110:J110"/>
    <mergeCell ref="D107:E107"/>
    <mergeCell ref="H107:K107"/>
    <mergeCell ref="R8:R12"/>
    <mergeCell ref="K9:K12"/>
    <mergeCell ref="K8:P8"/>
    <mergeCell ref="O9:O12"/>
    <mergeCell ref="L9:L12"/>
    <mergeCell ref="N9:N12"/>
    <mergeCell ref="M9:M12"/>
    <mergeCell ref="A103:I103"/>
    <mergeCell ref="A104:I104"/>
    <mergeCell ref="B8:H8"/>
    <mergeCell ref="E9:E12"/>
    <mergeCell ref="C9:C12"/>
    <mergeCell ref="D9:D12"/>
    <mergeCell ref="F9:F12"/>
    <mergeCell ref="G9:G12"/>
    <mergeCell ref="H9:H12"/>
    <mergeCell ref="L1:Q1"/>
    <mergeCell ref="Q8:Q12"/>
    <mergeCell ref="P9:P12"/>
    <mergeCell ref="A5:B5"/>
    <mergeCell ref="A6:B6"/>
    <mergeCell ref="A8:A12"/>
    <mergeCell ref="B9:B12"/>
    <mergeCell ref="I9:I12"/>
    <mergeCell ref="J9:J12"/>
  </mergeCells>
  <printOptions/>
  <pageMargins left="0.25" right="0.28" top="0.57" bottom="0.42" header="0.3" footer="0.31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D26" sqref="D26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2.8515625" style="1" customWidth="1"/>
    <col min="4" max="16384" width="9.140625" style="1" customWidth="1"/>
  </cols>
  <sheetData>
    <row r="1" ht="12" customHeight="1">
      <c r="C1" s="42" t="s">
        <v>318</v>
      </c>
    </row>
    <row r="2" spans="1:5" ht="14.25" customHeight="1">
      <c r="A2" s="37"/>
      <c r="B2" s="37"/>
      <c r="C2" s="17"/>
      <c r="D2" s="37"/>
      <c r="E2" s="37"/>
    </row>
    <row r="3" spans="1:5" ht="12" customHeight="1">
      <c r="A3" s="421" t="s">
        <v>160</v>
      </c>
      <c r="B3" s="421"/>
      <c r="C3" s="17"/>
      <c r="D3" s="17"/>
      <c r="E3" s="17"/>
    </row>
    <row r="4" spans="1:5" ht="12" customHeight="1">
      <c r="A4" s="460" t="s">
        <v>161</v>
      </c>
      <c r="B4" s="461"/>
      <c r="C4" s="21"/>
      <c r="D4" s="36"/>
      <c r="E4" s="36"/>
    </row>
    <row r="5" spans="1:5" ht="12" customHeight="1">
      <c r="A5" s="21"/>
      <c r="B5" s="21"/>
      <c r="C5" s="21"/>
      <c r="D5" s="36"/>
      <c r="E5" s="36"/>
    </row>
    <row r="6" spans="1:5" ht="12" customHeight="1">
      <c r="A6" s="21"/>
      <c r="B6" s="21"/>
      <c r="C6" s="21"/>
      <c r="D6" s="36"/>
      <c r="E6" s="36"/>
    </row>
    <row r="7" spans="1:5" ht="12" customHeight="1">
      <c r="A7" s="35" t="str">
        <f>'справка № 1-КИС-БАЛАНС'!A3</f>
        <v>Наименование на КИС: ДФ Статус Нови Акции</v>
      </c>
      <c r="B7" s="458" t="s">
        <v>332</v>
      </c>
      <c r="C7" s="458"/>
      <c r="D7" s="17"/>
      <c r="E7" s="17"/>
    </row>
    <row r="8" spans="1:4" ht="12" customHeight="1">
      <c r="A8" s="38" t="str">
        <f>'справка № 1-КИС-БАЛАНС'!A4</f>
        <v>Отчетен период 31/03/2009 г. </v>
      </c>
      <c r="B8" s="36"/>
      <c r="C8" s="39"/>
      <c r="D8" s="17"/>
    </row>
    <row r="9" spans="1:4" ht="12" customHeight="1">
      <c r="A9" s="38"/>
      <c r="B9" s="36"/>
      <c r="C9" s="39"/>
      <c r="D9" s="17"/>
    </row>
    <row r="10" spans="1:4" ht="12" customHeight="1">
      <c r="A10" s="38"/>
      <c r="B10" s="36"/>
      <c r="C10" s="39" t="s">
        <v>84</v>
      </c>
      <c r="D10" s="17"/>
    </row>
    <row r="11" spans="1:5" ht="12" customHeight="1">
      <c r="A11" s="426" t="s">
        <v>102</v>
      </c>
      <c r="B11" s="424" t="s">
        <v>162</v>
      </c>
      <c r="C11" s="424"/>
      <c r="D11" s="36"/>
      <c r="E11" s="36"/>
    </row>
    <row r="12" spans="1:3" ht="26.25" customHeight="1">
      <c r="A12" s="459"/>
      <c r="B12" s="94" t="s">
        <v>163</v>
      </c>
      <c r="C12" s="94" t="s">
        <v>164</v>
      </c>
    </row>
    <row r="13" spans="1:3" ht="18.75" customHeight="1">
      <c r="A13" s="94" t="s">
        <v>6</v>
      </c>
      <c r="B13" s="94">
        <v>1</v>
      </c>
      <c r="C13" s="94">
        <v>2</v>
      </c>
    </row>
    <row r="14" spans="1:3" ht="19.5" customHeight="1">
      <c r="A14" s="95" t="s">
        <v>165</v>
      </c>
      <c r="B14" s="96"/>
      <c r="C14" s="96"/>
    </row>
    <row r="15" spans="1:3" ht="18" customHeight="1">
      <c r="A15" s="96" t="s">
        <v>319</v>
      </c>
      <c r="B15" s="100">
        <v>24.77</v>
      </c>
      <c r="C15" s="100"/>
    </row>
    <row r="16" spans="1:7" ht="16.5" customHeight="1">
      <c r="A16" s="96" t="s">
        <v>184</v>
      </c>
      <c r="B16" s="345">
        <v>10026.08</v>
      </c>
      <c r="C16" s="345"/>
      <c r="G16" s="40"/>
    </row>
    <row r="17" spans="1:7" ht="14.25" customHeight="1">
      <c r="A17" s="96" t="s">
        <v>245</v>
      </c>
      <c r="B17" s="100"/>
      <c r="C17" s="100"/>
      <c r="G17" s="40"/>
    </row>
    <row r="18" spans="1:3" ht="16.5" customHeight="1">
      <c r="A18" s="96" t="s">
        <v>320</v>
      </c>
      <c r="B18" s="100"/>
      <c r="C18" s="100"/>
    </row>
    <row r="19" spans="1:3" ht="18.75" customHeight="1">
      <c r="A19" s="96" t="s">
        <v>321</v>
      </c>
      <c r="B19" s="100"/>
      <c r="C19" s="100"/>
    </row>
    <row r="20" spans="1:3" ht="16.5" customHeight="1">
      <c r="A20" s="97" t="s">
        <v>171</v>
      </c>
      <c r="B20" s="345">
        <f>SUM(B15:B19)</f>
        <v>10050.85</v>
      </c>
      <c r="C20" s="345">
        <f>SUM(C15:C19)</f>
        <v>0</v>
      </c>
    </row>
    <row r="21" spans="1:3" ht="15.75" customHeight="1">
      <c r="A21" s="95" t="s">
        <v>170</v>
      </c>
      <c r="B21" s="96"/>
      <c r="C21" s="96"/>
    </row>
    <row r="22" spans="1:3" ht="15.75" customHeight="1">
      <c r="A22" s="96" t="s">
        <v>247</v>
      </c>
      <c r="B22" s="100"/>
      <c r="C22" s="100"/>
    </row>
    <row r="23" spans="1:3" ht="17.25" customHeight="1">
      <c r="A23" s="98" t="s">
        <v>166</v>
      </c>
      <c r="B23" s="100"/>
      <c r="C23" s="100"/>
    </row>
    <row r="24" spans="1:3" ht="15" customHeight="1">
      <c r="A24" s="98" t="s">
        <v>167</v>
      </c>
      <c r="B24" s="100"/>
      <c r="C24" s="100"/>
    </row>
    <row r="25" spans="1:3" ht="14.25" customHeight="1">
      <c r="A25" s="96" t="s">
        <v>246</v>
      </c>
      <c r="B25" s="100"/>
      <c r="C25" s="100"/>
    </row>
    <row r="26" spans="1:3" ht="16.5" customHeight="1">
      <c r="A26" s="97" t="s">
        <v>168</v>
      </c>
      <c r="B26" s="100"/>
      <c r="C26" s="100"/>
    </row>
    <row r="27" spans="1:3" ht="15" customHeight="1">
      <c r="A27" s="123"/>
      <c r="B27" s="130"/>
      <c r="C27" s="130"/>
    </row>
    <row r="28" spans="1:3" ht="12.75" customHeight="1">
      <c r="A28" s="41" t="s">
        <v>376</v>
      </c>
      <c r="B28" s="139" t="s">
        <v>375</v>
      </c>
      <c r="C28" s="23"/>
    </row>
    <row r="29" spans="1:3" ht="12.75" customHeight="1">
      <c r="A29" s="321" t="str">
        <f>'справка №7-КИС'!D107</f>
        <v>Димитър Моллов</v>
      </c>
      <c r="C29" s="1" t="str">
        <f>'справка №7-КИС'!H107</f>
        <v>Мария Д. Сивкова</v>
      </c>
    </row>
    <row r="30" spans="1:3" ht="12.75" customHeight="1">
      <c r="A30" s="20"/>
      <c r="B30" s="130"/>
      <c r="C30" s="130"/>
    </row>
    <row r="31" spans="1:4" ht="12" customHeight="1">
      <c r="A31" s="19"/>
      <c r="B31" s="19"/>
      <c r="C31" s="19"/>
      <c r="D31" s="20"/>
    </row>
    <row r="32" spans="3:4" ht="12" customHeight="1">
      <c r="C32" s="429"/>
      <c r="D32" s="429"/>
    </row>
    <row r="33" spans="1:5" ht="12" customHeight="1">
      <c r="A33" s="20"/>
      <c r="B33" s="20"/>
      <c r="C33" s="20"/>
      <c r="D33" s="20"/>
      <c r="E33" s="20"/>
    </row>
    <row r="34" spans="1:5" ht="12" customHeight="1">
      <c r="A34" s="20"/>
      <c r="B34" s="20"/>
      <c r="C34" s="20"/>
      <c r="D34" s="20"/>
      <c r="E34" s="20"/>
    </row>
    <row r="35" spans="1:5" ht="12" customHeight="1">
      <c r="A35" s="20"/>
      <c r="B35" s="20"/>
      <c r="C35" s="20"/>
      <c r="D35" s="20"/>
      <c r="E35" s="20"/>
    </row>
    <row r="36" spans="4:5" ht="12" customHeight="1">
      <c r="D36" s="20"/>
      <c r="E36" s="20"/>
    </row>
    <row r="37" spans="4:5" ht="12" customHeight="1">
      <c r="D37" s="20"/>
      <c r="E37" s="20"/>
    </row>
    <row r="38" spans="4:5" ht="12" customHeight="1">
      <c r="D38" s="20"/>
      <c r="E38" s="20"/>
    </row>
    <row r="39" spans="4:5" ht="12" customHeight="1">
      <c r="D39" s="20"/>
      <c r="E39" s="20"/>
    </row>
  </sheetData>
  <mergeCells count="6">
    <mergeCell ref="C32:D32"/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Status Invest</cp:lastModifiedBy>
  <cp:lastPrinted>2009-01-30T10:58:38Z</cp:lastPrinted>
  <dcterms:created xsi:type="dcterms:W3CDTF">2004-03-04T10:58:58Z</dcterms:created>
  <dcterms:modified xsi:type="dcterms:W3CDTF">2009-04-28T11:45:15Z</dcterms:modified>
  <cp:category/>
  <cp:version/>
  <cp:contentType/>
  <cp:contentStatus/>
</cp:coreProperties>
</file>