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2120" windowHeight="8580" activeTab="0"/>
  </bookViews>
  <sheets>
    <sheet name="Баланс" sheetId="1" r:id="rId1"/>
    <sheet name="ОВД" sheetId="2" r:id="rId2"/>
    <sheet name="ОПП" sheetId="3" r:id="rId3"/>
    <sheet name="ОСК" sheetId="4" r:id="rId4"/>
    <sheet name="ДА" sheetId="5" r:id="rId5"/>
  </sheets>
  <externalReferences>
    <externalReference r:id="rId8"/>
  </externalReferences>
  <definedNames>
    <definedName name="AS2DocOpenMode" hidden="1">"AS2DocumentEdit"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normal">#REF!</definedName>
    <definedName name="OrderTable" hidden="1">#REF!</definedName>
    <definedName name="_xlnm.Print_Area" localSheetId="0">'Баланс'!$A$1:$F$120</definedName>
    <definedName name="_xlnm.Print_Area" localSheetId="4">'ДА'!$A$1:$Q$36</definedName>
    <definedName name="_xlnm.Print_Area" localSheetId="1">'ОВД'!$A$1:$E$66</definedName>
    <definedName name="_xlnm.Print_Area" localSheetId="2">'ОПП'!$A$1:$E$56</definedName>
    <definedName name="_xlnm.Print_Area" localSheetId="3">'ОСК'!$A$1:$I$51</definedName>
    <definedName name="_xlnm.Print_Titles" localSheetId="0">'Баланс'!$1:$6</definedName>
    <definedName name="_xlnm.Print_Titles" localSheetId="4">'ДА'!$9:$9</definedName>
    <definedName name="_xlnm.Print_Titles" localSheetId="1">'ОВД'!$1:$3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'ОСК'!$G:$G</definedName>
    <definedName name="Z_0C92A18C_82C1_43C8_B8D2_6F7E21DEB0D9_.wvu.Rows" localSheetId="2" hidden="1">'ОПП'!$57:$65536</definedName>
    <definedName name="Z_16C9D146_8844_4D16_9C13_930236164751_.wvu.PrintArea" localSheetId="0" hidden="1">'Баланс'!$A$1:$F$123</definedName>
    <definedName name="Z_16C9D146_8844_4D16_9C13_930236164751_.wvu.PrintArea" localSheetId="1" hidden="1">'ОВД'!$A$1:$I$55</definedName>
    <definedName name="Z_16C9D146_8844_4D16_9C13_930236164751_.wvu.PrintTitles" localSheetId="0" hidden="1">'Баланс'!$1:$4</definedName>
    <definedName name="Z_16C9D146_8844_4D16_9C13_930236164751_.wvu.PrintTitles" localSheetId="1" hidden="1">'ОВД'!$1:$3</definedName>
    <definedName name="Z_16C9D146_8844_4D16_9C13_930236164751_.wvu.Rows" localSheetId="0" hidden="1">'Баланс'!#REF!</definedName>
    <definedName name="Z_16C9D146_8844_4D16_9C13_930236164751_.wvu.Rows" localSheetId="1" hidden="1">'ОВД'!#REF!</definedName>
    <definedName name="Z_2BD2C2C3_AF9C_11D6_9CEF_00D009775214_.wvu.Cols" localSheetId="2" hidden="1">'ОПП'!$F:$IV</definedName>
    <definedName name="Z_2BD2C2C3_AF9C_11D6_9CEF_00D009775214_.wvu.Cols" localSheetId="3" hidden="1">'ОСК'!$G:$G</definedName>
    <definedName name="Z_2BD2C2C3_AF9C_11D6_9CEF_00D009775214_.wvu.PrintArea" localSheetId="2" hidden="1">'ОПП'!$A$1:$E$24</definedName>
    <definedName name="Z_2BD2C2C3_AF9C_11D6_9CEF_00D009775214_.wvu.Rows" localSheetId="2" hidden="1">'ОПП'!$56:$65536</definedName>
    <definedName name="Z_3DF3D3DF_0C20_498D_AC7F_CE0D39724717_.wvu.Cols" localSheetId="2" hidden="1">'ОПП'!$F:$IV</definedName>
    <definedName name="Z_3DF3D3DF_0C20_498D_AC7F_CE0D39724717_.wvu.Rows" localSheetId="2" hidden="1">'ОПП'!$57:$65536,'ОПП'!$36:$38</definedName>
    <definedName name="Z_92AC9888_5B7E_11D6_9CEE_00D009757B57_.wvu.Cols" localSheetId="2" hidden="1">'ОПП'!$G:$J</definedName>
    <definedName name="Z_9656BBF7_C4A3_41EC_B0C6_A21B380E3C2F_.wvu.Cols" localSheetId="2" hidden="1">'ОПП'!$G:$J</definedName>
    <definedName name="Z_9656BBF7_C4A3_41EC_B0C6_A21B380E3C2F_.wvu.Cols" localSheetId="3" hidden="1">'ОСК'!$G:$G</definedName>
    <definedName name="Z_9656BBF7_C4A3_41EC_B0C6_A21B380E3C2F_.wvu.Rows" localSheetId="2" hidden="1">'ОПП'!$57:$65536,'ОПП'!$36:$38</definedName>
    <definedName name="Z_9D3A47BE_4905_4BA2_884D_4AAF340B25E9_.wvu.PrintArea" localSheetId="0" hidden="1">'Баланс'!$A$1:$F$123</definedName>
    <definedName name="Z_9D3A47BE_4905_4BA2_884D_4AAF340B25E9_.wvu.PrintArea" localSheetId="1" hidden="1">'ОВД'!$A$1:$I$55</definedName>
    <definedName name="Z_9D3A47BE_4905_4BA2_884D_4AAF340B25E9_.wvu.PrintTitles" localSheetId="0" hidden="1">'Баланс'!$1:$4</definedName>
    <definedName name="Z_9D3A47BE_4905_4BA2_884D_4AAF340B25E9_.wvu.PrintTitles" localSheetId="1" hidden="1">'ОВД'!$1:$3</definedName>
    <definedName name="Z_9D3A47BE_4905_4BA2_884D_4AAF340B25E9_.wvu.Rows" localSheetId="0" hidden="1">'Баланс'!#REF!</definedName>
    <definedName name="Z_9D3A47BE_4905_4BA2_884D_4AAF340B25E9_.wvu.Rows" localSheetId="1" hidden="1">'ОВД'!#REF!</definedName>
    <definedName name="Z_E86A6969_CC86_46AD_8791_0A83E01D895B_.wvu.Cols" localSheetId="3" hidden="1">'ОСК'!$G:$G</definedName>
  </definedNames>
  <calcPr fullCalcOnLoad="1"/>
</workbook>
</file>

<file path=xl/sharedStrings.xml><?xml version="1.0" encoding="utf-8"?>
<sst xmlns="http://schemas.openxmlformats.org/spreadsheetml/2006/main" count="232" uniqueCount="190">
  <si>
    <t>Постъпления от клиенти</t>
  </si>
  <si>
    <t>СОБСТВЕН КАПИТАЛ И ПАСИВИ</t>
  </si>
  <si>
    <t>АКТИВИ</t>
  </si>
  <si>
    <t>Парични потоци от оперативна дейност</t>
  </si>
  <si>
    <t>Парични потоци от инвестиционна дейност</t>
  </si>
  <si>
    <t>Нетекущи активи</t>
  </si>
  <si>
    <t>Нематериални активи</t>
  </si>
  <si>
    <t>Текущи активи</t>
  </si>
  <si>
    <t>Нетекущи задължения</t>
  </si>
  <si>
    <t>Текущи задължения</t>
  </si>
  <si>
    <t>Имоти, машини и оборудване</t>
  </si>
  <si>
    <t xml:space="preserve">Основен акционерен капитал </t>
  </si>
  <si>
    <t xml:space="preserve">Общо собствен капитал </t>
  </si>
  <si>
    <t>BGN'000</t>
  </si>
  <si>
    <t>Плащания на доставчици</t>
  </si>
  <si>
    <t>Парични потоци от финансова дейност</t>
  </si>
  <si>
    <t>Съставител / длъжност</t>
  </si>
  <si>
    <t>Приложения</t>
  </si>
  <si>
    <t>BGN '000</t>
  </si>
  <si>
    <t>Плащания на персонала и за социалното осигуряване</t>
  </si>
  <si>
    <t xml:space="preserve">СОБСТВЕН КАПИТАЛ </t>
  </si>
  <si>
    <t>ПАСИВИ</t>
  </si>
  <si>
    <t>Покупки на имоти, машини и оборудване</t>
  </si>
  <si>
    <t>ОБЩО АКТИВИ</t>
  </si>
  <si>
    <t>ОБЩО ПАСИВИ</t>
  </si>
  <si>
    <t>ОБЩО СОБСТВЕН КАПИТАЛ И ПАСИВИ</t>
  </si>
  <si>
    <t>Разход за данъци върху печалбата</t>
  </si>
  <si>
    <t>Изпълнителен директор:</t>
  </si>
  <si>
    <t>Главен счетоводител (съставител):</t>
  </si>
  <si>
    <t xml:space="preserve">ОТЧЕТ ЗА ПАРИЧНИТЕ ПОТОЦИ </t>
  </si>
  <si>
    <t>Нетни парични потоци от оперативна дейност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</si>
  <si>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</si>
  <si>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</si>
  <si>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</si>
  <si>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Платени положителни и отрицателни курсови разлики</t>
  </si>
  <si>
    <t>Получени заеми</t>
  </si>
  <si>
    <t xml:space="preserve">Плащания на лихви и комисионни по заеми </t>
  </si>
  <si>
    <t>Инвестиционни имоти</t>
  </si>
  <si>
    <t>(хил. лева)</t>
  </si>
  <si>
    <t>Показатели</t>
  </si>
  <si>
    <t>Отчетна стойност на нетекущите активи:</t>
  </si>
  <si>
    <t>Последваща оценка</t>
  </si>
  <si>
    <t>Преоце-нена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</si>
  <si>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</si>
  <si>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</si>
  <si>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</si>
  <si>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</si>
  <si>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</si>
  <si>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</si>
  <si>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</si>
  <si>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</si>
  <si>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</si>
  <si>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</si>
  <si>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</si>
  <si>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</si>
  <si>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в края на периода (8+9-10)</t>
  </si>
  <si>
    <t>а</t>
  </si>
  <si>
    <t>I.</t>
  </si>
  <si>
    <t>1</t>
  </si>
  <si>
    <t>Земи (терени)</t>
  </si>
  <si>
    <t>Обзавеждане и инвентар</t>
  </si>
  <si>
    <t>Общо за група I:</t>
  </si>
  <si>
    <t>II.</t>
  </si>
  <si>
    <t>Програмни продукти</t>
  </si>
  <si>
    <t>Други нематериални активи</t>
  </si>
  <si>
    <t>Общо за група II:</t>
  </si>
  <si>
    <t>III.</t>
  </si>
  <si>
    <t>Други нетекущи активи</t>
  </si>
  <si>
    <t>Общо за група III:</t>
  </si>
  <si>
    <t>Съставител: …………………………..</t>
  </si>
  <si>
    <t>/ Камен Каменов /</t>
  </si>
  <si>
    <r>
      <t xml:space="preserve">Парични средства и парични еквиваленти на </t>
    </r>
    <r>
      <rPr>
        <sz val="11"/>
        <color indexed="12"/>
        <rFont val="Times New Roman"/>
        <family val="1"/>
      </rPr>
      <t>1 Януари</t>
    </r>
  </si>
  <si>
    <t>Изплащане на получени заеми</t>
  </si>
  <si>
    <t>Постъпления от продажба на имоти, машини и оборудване</t>
  </si>
  <si>
    <t xml:space="preserve">ОБЩО СОБСТВЕН КАПИТАЛ </t>
  </si>
  <si>
    <t xml:space="preserve"> - други</t>
  </si>
  <si>
    <t>Разпределение за дивиденти</t>
  </si>
  <si>
    <t xml:space="preserve"> - обзавеждане и инвентар</t>
  </si>
  <si>
    <t xml:space="preserve"> - земи</t>
  </si>
  <si>
    <t xml:space="preserve"> - имоти в процес на придобиване</t>
  </si>
  <si>
    <t xml:space="preserve"> - вземания по продажби</t>
  </si>
  <si>
    <t xml:space="preserve"> - вземания от клиенти</t>
  </si>
  <si>
    <t xml:space="preserve"> - предоставени аванси</t>
  </si>
  <si>
    <t xml:space="preserve"> - парични средства в брой</t>
  </si>
  <si>
    <t xml:space="preserve"> - парични средства по банкови сметки</t>
  </si>
  <si>
    <t xml:space="preserve"> - дивиденти</t>
  </si>
  <si>
    <t xml:space="preserve"> - по доставки</t>
  </si>
  <si>
    <t xml:space="preserve"> - ДДС</t>
  </si>
  <si>
    <t xml:space="preserve"> - местни данъци и такси</t>
  </si>
  <si>
    <t xml:space="preserve"> - към доставчици</t>
  </si>
  <si>
    <t xml:space="preserve"> - получени аванси</t>
  </si>
  <si>
    <t>Нетни приходи от продажби на:</t>
  </si>
  <si>
    <t>2. Услуги</t>
  </si>
  <si>
    <t>3. Стоки</t>
  </si>
  <si>
    <t>1. Продукция (апартаменти)</t>
  </si>
  <si>
    <t>4. Други в т.ч.:</t>
  </si>
  <si>
    <t xml:space="preserve">   - наем и експлоатация на инвестиционни имоти</t>
  </si>
  <si>
    <t xml:space="preserve">   - други</t>
  </si>
  <si>
    <t>1. Балансова стойност на отписани активи:</t>
  </si>
  <si>
    <t xml:space="preserve">   - Продукция (апартаменти)</t>
  </si>
  <si>
    <t xml:space="preserve">   - продажба на ДМА, право на строеж</t>
  </si>
  <si>
    <t xml:space="preserve">   - ДМА, право на строеж</t>
  </si>
  <si>
    <t xml:space="preserve">   - Стоки</t>
  </si>
  <si>
    <t xml:space="preserve">2. Разходи за материали </t>
  </si>
  <si>
    <t>3. Разходи за външни услуги</t>
  </si>
  <si>
    <t>4. Разходи за амортизация</t>
  </si>
  <si>
    <t>5. Разходи за заплати</t>
  </si>
  <si>
    <t>6. Разходи за осигуровки</t>
  </si>
  <si>
    <t>7. Други разходи за дейността</t>
  </si>
  <si>
    <t>Печалба (загуба) от дейността</t>
  </si>
  <si>
    <t>Печалба (загуба) за годината</t>
  </si>
  <si>
    <t>Разходи за дейността:</t>
  </si>
  <si>
    <t>Печалба (загуба) от оперативна дейност</t>
  </si>
  <si>
    <t>Финансови приходи:</t>
  </si>
  <si>
    <t>1. Приходи от лихви</t>
  </si>
  <si>
    <t>Финансови разходи:</t>
  </si>
  <si>
    <t>1. Разходи за лихви</t>
  </si>
  <si>
    <t>2. Курсови разлики</t>
  </si>
  <si>
    <t>3. Други финансови разходи</t>
  </si>
  <si>
    <t>"ФЕЪРПЛЕЙ ПРОПЪРТИС" АДСИЦ</t>
  </si>
  <si>
    <t>/ Маню Моравенов /</t>
  </si>
  <si>
    <t>ОТЧЕТ ЗА ВСЕОБХВАТНИЯ ДОХОД</t>
  </si>
  <si>
    <t>Друг всеобхватен доход:</t>
  </si>
  <si>
    <t>1. Печалби / загуби от преоценка на нетекущи активи</t>
  </si>
  <si>
    <t>2. Печалби / загуби от преоценка на финансови активи, на разположение за продажба</t>
  </si>
  <si>
    <t>Общ всеобхватен доход</t>
  </si>
  <si>
    <t xml:space="preserve"> - машини и компютърна техника</t>
  </si>
  <si>
    <t xml:space="preserve"> - съоръжения</t>
  </si>
  <si>
    <t xml:space="preserve"> - програмни продукти</t>
  </si>
  <si>
    <t xml:space="preserve"> - други НМА</t>
  </si>
  <si>
    <t>Общо нетекущи активи</t>
  </si>
  <si>
    <t>1. Инвестиционни имоти</t>
  </si>
  <si>
    <t>2. Имоти, машини и оборудване</t>
  </si>
  <si>
    <t>3. Нематериални активи</t>
  </si>
  <si>
    <t>4. Предплатени разходи (нетекуща част)</t>
  </si>
  <si>
    <t>1. Продукция (апартаменти за продажба)</t>
  </si>
  <si>
    <t>2. Стоки</t>
  </si>
  <si>
    <t>4. Вземания от свързани предприятия</t>
  </si>
  <si>
    <t>Общо текущи активи</t>
  </si>
  <si>
    <t>Общо нетекущи задължения</t>
  </si>
  <si>
    <t>1. Основен акционерен капитал</t>
  </si>
  <si>
    <t>3. Натрупани печалби/(загуби)</t>
  </si>
  <si>
    <t>4. Текуща печалба / (загуба)</t>
  </si>
  <si>
    <t>1. Задължения към финансови предприятия</t>
  </si>
  <si>
    <t>2. Задължения по облигационни заеми</t>
  </si>
  <si>
    <t>Общо текущи задължения</t>
  </si>
  <si>
    <t>Получени лихви</t>
  </si>
  <si>
    <t>Постъпления от емитиране на ценни книжа</t>
  </si>
  <si>
    <t>Изплатени дивиденти</t>
  </si>
  <si>
    <t>Други постъпления/(плащания)</t>
  </si>
  <si>
    <t>2. Премиен резерв</t>
  </si>
  <si>
    <t>Премиен резерв</t>
  </si>
  <si>
    <t>ОТЧЕТ ЗА ПРОМЕНИТЕ В СОБСТВЕНИЯ КАПИТАЛ</t>
  </si>
  <si>
    <t>Друг всеобхватен доход</t>
  </si>
  <si>
    <t>Общ сбор (I+II+III)</t>
  </si>
  <si>
    <t>Съоръжения</t>
  </si>
  <si>
    <t>Машини и комп. техника</t>
  </si>
  <si>
    <t>Имоти в процес на придобиване</t>
  </si>
  <si>
    <t>Изпълнителен директор: …………………………</t>
  </si>
  <si>
    <t>СПРАВКА ЗА НЕТЕКУЩИТЕ АКТИВИ, НАЧИСЛЕНИТЕ АМОРТИЗАЦИИ И ПРЕОЦЕНКИ</t>
  </si>
  <si>
    <t>Печалба за годината</t>
  </si>
  <si>
    <t>3. Незавършено производство (апартаменти за продажба в процес на придобиване)</t>
  </si>
  <si>
    <t>5. Търговски вземания</t>
  </si>
  <si>
    <t>6. Данъци за възстановяване</t>
  </si>
  <si>
    <t>7. Предплатени разходи (текуща част)</t>
  </si>
  <si>
    <t>8. Парични средства и парични еквиваленти</t>
  </si>
  <si>
    <t>ОТЧЕТ ЗА ФИНАНСОВОТО СЪСТОЯНИЕ</t>
  </si>
  <si>
    <t>2. Печалби от последващи оценки на инвест. имоти</t>
  </si>
  <si>
    <t>3. Актюерски печалби и загуби</t>
  </si>
  <si>
    <t>4. Резерв на финансови активи при продажба</t>
  </si>
  <si>
    <t>5. Данъци върху позиции от друг всеобхватен доход</t>
  </si>
  <si>
    <t>Натрупани печалби / загуби</t>
  </si>
  <si>
    <r>
      <t xml:space="preserve">Салдо на </t>
    </r>
    <r>
      <rPr>
        <b/>
        <sz val="11"/>
        <color indexed="12"/>
        <rFont val="Times New Roman"/>
        <family val="1"/>
      </rPr>
      <t>01.01.2010</t>
    </r>
  </si>
  <si>
    <t>Платени / възстановени данъци (без корпоративен данък)</t>
  </si>
  <si>
    <t xml:space="preserve"> - ДДФЛ</t>
  </si>
  <si>
    <t>3. Задължения към свързани предприятия</t>
  </si>
  <si>
    <t>4. Търговски задължения</t>
  </si>
  <si>
    <t>5. Задължения за данъци</t>
  </si>
  <si>
    <t>6. Задължения към персонала</t>
  </si>
  <si>
    <t>7. Задължения към социалното осигуряване</t>
  </si>
  <si>
    <t>8. Други текущи задължения, в т.ч.:</t>
  </si>
  <si>
    <r>
      <t xml:space="preserve">към </t>
    </r>
    <r>
      <rPr>
        <b/>
        <sz val="11"/>
        <color indexed="12"/>
        <rFont val="Times New Roman"/>
        <family val="1"/>
      </rPr>
      <t>31.12.2010</t>
    </r>
    <r>
      <rPr>
        <b/>
        <sz val="11"/>
        <rFont val="Times New Roman"/>
        <family val="1"/>
      </rPr>
      <t xml:space="preserve"> година</t>
    </r>
  </si>
  <si>
    <t>Дата на съставяне: 25.01.2011 г.</t>
  </si>
  <si>
    <r>
      <t xml:space="preserve"> за</t>
    </r>
    <r>
      <rPr>
        <b/>
        <sz val="11"/>
        <color indexed="12"/>
        <rFont val="Times New Roman"/>
        <family val="1"/>
      </rPr>
      <t xml:space="preserve"> 01.01.2010 - 31.12.2010</t>
    </r>
    <r>
      <rPr>
        <b/>
        <sz val="11"/>
        <rFont val="Times New Roman"/>
        <family val="1"/>
      </rPr>
      <t xml:space="preserve"> година</t>
    </r>
  </si>
  <si>
    <r>
      <t xml:space="preserve">за </t>
    </r>
    <r>
      <rPr>
        <b/>
        <sz val="11"/>
        <color indexed="12"/>
        <rFont val="Times New Roman"/>
        <family val="1"/>
      </rPr>
      <t xml:space="preserve">01.01.2010 - 31.12.2010 </t>
    </r>
    <r>
      <rPr>
        <b/>
        <sz val="11"/>
        <rFont val="Times New Roman"/>
        <family val="1"/>
      </rPr>
      <t>година</t>
    </r>
  </si>
  <si>
    <r>
      <t xml:space="preserve">Салдо на </t>
    </r>
    <r>
      <rPr>
        <b/>
        <sz val="11"/>
        <color indexed="12"/>
        <rFont val="Times New Roman"/>
        <family val="1"/>
      </rPr>
      <t>31.12.2010</t>
    </r>
  </si>
  <si>
    <t>2010</t>
  </si>
  <si>
    <t>2009</t>
  </si>
  <si>
    <r>
      <t xml:space="preserve">Парични средства и парични еквиваленти на </t>
    </r>
    <r>
      <rPr>
        <b/>
        <sz val="11"/>
        <color indexed="12"/>
        <rFont val="Times New Roman"/>
        <family val="1"/>
      </rPr>
      <t>31 Декември</t>
    </r>
  </si>
  <si>
    <t xml:space="preserve"> - лихви по облигационни и банкови заеми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</si>
</sst>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  <numFmt numFmtId="169" formatCode="_(* #,##0_);_(* \(#,##0\);_(* &quot;-&quot;??_);_(@_)"/>
    <numFmt numFmtId="170" formatCode="_(* #,##0_);_(* \(#,##0\);_(* &quot;-&quot;?????_);_(@_)"/>
    <numFmt numFmtId="171" formatCode="_(* #,##0.0_);_(* \(#,##0.0\);_(* &quot;-&quot;_);_(@_)"/>
    <numFmt numFmtId="172" formatCode="_(* #,##0.00_);_(* \(#,##0.00\);_(* &quot;-&quot;_);_(@_)"/>
    <numFmt numFmtId="173" formatCode="#,##0\ &quot;лв.&quot;;\-#,##0\ &quot;лв.&quot;"/>
    <numFmt numFmtId="174" formatCode="#,##0\ &quot;лв.&quot;;[Red]\-#,##0\ &quot;лв.&quot;"/>
    <numFmt numFmtId="175" formatCode="#,##0.00\ &quot;лв.&quot;;\-#,##0.00\ &quot;лв.&quot;"/>
    <numFmt numFmtId="176" formatCode="#,##0.00\ &quot;лв.&quot;;[Red]\-#,##0.00\ &quot;лв.&quot;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&quot;лв.&quot;_-;\-* #,##0.00\ &quot;лв.&quot;_-;_-* &quot;-&quot;??\ &quot;лв.&quot;_-;_-@_-"/>
    <numFmt numFmtId="180" formatCode="_-* #,##0.00\ _л_в_._-;\-* #,##0.00\ _л_в_._-;_-* &quot;-&quot;??\ _л_в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dd/mm/yyyy"/>
    <numFmt numFmtId="186" formatCode="_(* #,##0.0_);_(* \(#,##0.0\);_(* &quot;-&quot;??_);_(@_)"/>
    <numFmt numFmtId="187" formatCode="0.000"/>
    <numFmt numFmtId="188" formatCode="_-* #,##0\ _л_в_-;\-* #,##0\ _л_в_-;_-* &quot;-&quot;??\ _л_в_-;_-@_-"/>
    <numFmt numFmtId="189" formatCode="0.00;\ \(0.00\)"/>
    <numFmt numFmtId="190" formatCode="0.0000000000000"/>
    <numFmt numFmtId="191" formatCode="_ * #,##0_)&quot;?&quot;_ ;_ * \(#,##0\)&quot;?&quot;_ ;_ * &quot;-&quot;_)&quot;?&quot;_ ;_ @_ "/>
    <numFmt numFmtId="192" formatCode="_ * #,##0_)_?_ ;_ * \(#,##0\)_?_ ;_ * &quot;-&quot;_)_?_ ;_ @_ "/>
    <numFmt numFmtId="193" formatCode="_ * #,##0.00_)&quot;?&quot;_ ;_ * \(#,##0.00\)&quot;?&quot;_ ;_ * &quot;-&quot;??_)&quot;?&quot;_ ;_ @_ "/>
    <numFmt numFmtId="194" formatCode="_ * #,##0.00_)_?_ ;_ * \(#,##0.00\)_?_ ;_ * &quot;-&quot;??_)_?_ ;_ @_ "/>
    <numFmt numFmtId="195" formatCode="0.00000"/>
    <numFmt numFmtId="196" formatCode="#,##0.00\ &quot;F&quot;;[Red]\-#,##0.00\ &quot;F&quot;"/>
    <numFmt numFmtId="197" formatCode="0;\(0\)"/>
    <numFmt numFmtId="198" formatCode="mmm/yyyy"/>
    <numFmt numFmtId="199" formatCode="000,000;\(000,000\)"/>
  </numFmts>
  <fonts count="4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sz val="15"/>
      <color indexed="12"/>
      <name val="Times New Roman"/>
      <family val="1"/>
    </font>
    <font>
      <b/>
      <sz val="15"/>
      <color indexed="12"/>
      <name val="Times New Roman Cyr"/>
      <family val="1"/>
    </font>
    <font>
      <sz val="10"/>
      <color indexed="12"/>
      <name val="Arial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  <font>
      <sz val="7"/>
      <name val="Arial"/>
      <family val="0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87" fontId="23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25" fillId="0" borderId="0" applyFill="0" applyBorder="0" applyAlignment="0">
      <protection/>
    </xf>
    <xf numFmtId="196" fontId="0" fillId="0" borderId="1">
      <alignment vertical="center"/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26" fillId="0" borderId="2" applyNumberFormat="0" applyAlignment="0" applyProtection="0"/>
    <xf numFmtId="0" fontId="26" fillId="0" borderId="3">
      <alignment horizontal="left" vertical="center"/>
      <protection/>
    </xf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49" fontId="25" fillId="0" borderId="0" applyFill="0" applyBorder="0" applyAlignment="0">
      <protection/>
    </xf>
    <xf numFmtId="186" fontId="0" fillId="0" borderId="0" applyFill="0" applyBorder="0" applyAlignment="0">
      <protection/>
    </xf>
    <xf numFmtId="169" fontId="0" fillId="0" borderId="0" applyFill="0" applyBorder="0" applyAlignment="0">
      <protection/>
    </xf>
  </cellStyleXfs>
  <cellXfs count="317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47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47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/>
    </xf>
    <xf numFmtId="165" fontId="14" fillId="0" borderId="0" xfId="48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49" applyNumberFormat="1" applyFont="1" applyFill="1" applyBorder="1" applyAlignment="1" applyProtection="1">
      <alignment vertical="top"/>
      <protection/>
    </xf>
    <xf numFmtId="0" fontId="14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NumberFormat="1" applyFont="1" applyFill="1" applyBorder="1" applyAlignment="1" applyProtection="1">
      <alignment vertical="center"/>
      <protection/>
    </xf>
    <xf numFmtId="169" fontId="14" fillId="0" borderId="0" xfId="24" applyNumberFormat="1" applyFont="1" applyFill="1" applyBorder="1" applyAlignment="1" applyProtection="1">
      <alignment vertical="center"/>
      <protection/>
    </xf>
    <xf numFmtId="169" fontId="5" fillId="0" borderId="0" xfId="24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vertical="center"/>
      <protection/>
    </xf>
    <xf numFmtId="169" fontId="14" fillId="0" borderId="0" xfId="24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49" applyNumberFormat="1" applyFont="1" applyFill="1" applyBorder="1" applyAlignment="1" applyProtection="1">
      <alignment vertical="center"/>
      <protection/>
    </xf>
    <xf numFmtId="0" fontId="11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NumberFormat="1" applyFont="1" applyFill="1" applyBorder="1" applyAlignment="1" applyProtection="1">
      <alignment vertical="top"/>
      <protection/>
    </xf>
    <xf numFmtId="37" fontId="5" fillId="0" borderId="0" xfId="49" applyNumberFormat="1" applyFont="1" applyFill="1" applyBorder="1" applyAlignment="1" applyProtection="1">
      <alignment vertical="top"/>
      <protection/>
    </xf>
    <xf numFmtId="37" fontId="14" fillId="0" borderId="0" xfId="49" applyNumberFormat="1" applyFont="1" applyFill="1" applyBorder="1" applyAlignment="1" applyProtection="1">
      <alignment vertical="top"/>
      <protection/>
    </xf>
    <xf numFmtId="0" fontId="5" fillId="0" borderId="0" xfId="4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53" applyFont="1" applyFill="1" applyBorder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0" xfId="48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0" xfId="48" applyFont="1" applyFill="1">
      <alignment/>
      <protection/>
    </xf>
    <xf numFmtId="0" fontId="7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4" fillId="0" borderId="0" xfId="49" applyNumberFormat="1" applyFont="1" applyFill="1" applyBorder="1" applyAlignment="1" applyProtection="1">
      <alignment horizontal="right" vertical="top"/>
      <protection locked="0"/>
    </xf>
    <xf numFmtId="0" fontId="14" fillId="0" borderId="0" xfId="51" applyFont="1" applyFill="1" applyBorder="1" applyAlignment="1">
      <alignment horizontal="right"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0" fontId="14" fillId="0" borderId="0" xfId="53" applyFont="1" applyFill="1" applyBorder="1" applyAlignment="1" quotePrefix="1">
      <alignment horizontal="lef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14" fillId="0" borderId="0" xfId="48" applyFont="1" applyFill="1" applyBorder="1">
      <alignment/>
      <protection/>
    </xf>
    <xf numFmtId="0" fontId="7" fillId="0" borderId="0" xfId="51" applyFont="1" applyFill="1" applyBorder="1" applyAlignment="1">
      <alignment horizontal="right"/>
      <protection/>
    </xf>
    <xf numFmtId="37" fontId="14" fillId="0" borderId="0" xfId="0" applyNumberFormat="1" applyFont="1" applyFill="1" applyBorder="1" applyAlignment="1">
      <alignment horizontal="right"/>
    </xf>
    <xf numFmtId="0" fontId="11" fillId="0" borderId="0" xfId="51" applyFont="1" applyFill="1" applyBorder="1" applyAlignment="1">
      <alignment horizontal="right"/>
      <protection/>
    </xf>
    <xf numFmtId="0" fontId="13" fillId="0" borderId="0" xfId="47" applyFont="1" applyBorder="1" applyAlignment="1">
      <alignment vertical="center"/>
      <protection/>
    </xf>
    <xf numFmtId="165" fontId="14" fillId="0" borderId="0" xfId="48" applyNumberFormat="1" applyFont="1" applyFill="1" applyAlignment="1">
      <alignment horizontal="right"/>
      <protection/>
    </xf>
    <xf numFmtId="0" fontId="13" fillId="0" borderId="0" xfId="47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/>
    </xf>
    <xf numFmtId="0" fontId="28" fillId="2" borderId="0" xfId="41" applyFont="1" applyFill="1" applyAlignment="1" applyProtection="1">
      <alignment horizontal="left" vertical="center"/>
      <protection hidden="1"/>
    </xf>
    <xf numFmtId="0" fontId="29" fillId="2" borderId="0" xfId="41" applyFont="1" applyFill="1" applyAlignment="1" applyProtection="1">
      <alignment horizontal="center" vertical="center"/>
      <protection hidden="1"/>
    </xf>
    <xf numFmtId="0" fontId="30" fillId="3" borderId="0" xfId="50" applyFont="1" applyFill="1" applyAlignment="1">
      <alignment vertical="center"/>
      <protection/>
    </xf>
    <xf numFmtId="0" fontId="0" fillId="3" borderId="0" xfId="50" applyFill="1" applyAlignment="1">
      <alignment vertical="center"/>
      <protection/>
    </xf>
    <xf numFmtId="49" fontId="32" fillId="2" borderId="0" xfId="50" applyNumberFormat="1" applyFont="1" applyFill="1" applyAlignment="1" applyProtection="1">
      <alignment horizontal="left" vertical="center"/>
      <protection hidden="1"/>
    </xf>
    <xf numFmtId="14" fontId="31" fillId="2" borderId="0" xfId="50" applyNumberFormat="1" applyFont="1" applyFill="1" applyBorder="1" applyAlignment="1" applyProtection="1">
      <alignment horizontal="left" vertical="center"/>
      <protection hidden="1"/>
    </xf>
    <xf numFmtId="14" fontId="33" fillId="2" borderId="0" xfId="50" applyNumberFormat="1" applyFont="1" applyFill="1" applyBorder="1" applyAlignment="1" applyProtection="1">
      <alignment horizontal="left" vertical="center"/>
      <protection hidden="1"/>
    </xf>
    <xf numFmtId="0" fontId="0" fillId="3" borderId="0" xfId="50" applyFill="1" applyAlignment="1">
      <alignment horizontal="left" vertical="center"/>
      <protection/>
    </xf>
    <xf numFmtId="14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50" applyFont="1" applyFill="1" applyAlignment="1">
      <alignment horizontal="left" vertical="center"/>
      <protection/>
    </xf>
    <xf numFmtId="0" fontId="34" fillId="2" borderId="4" xfId="50" applyNumberFormat="1" applyFont="1" applyFill="1" applyBorder="1" applyAlignment="1" applyProtection="1">
      <alignment horizontal="center" vertical="center"/>
      <protection hidden="1"/>
    </xf>
    <xf numFmtId="0" fontId="35" fillId="3" borderId="0" xfId="50" applyNumberFormat="1" applyFont="1" applyFill="1" applyAlignment="1">
      <alignment horizontal="center" vertical="center"/>
      <protection/>
    </xf>
    <xf numFmtId="49" fontId="31" fillId="2" borderId="4" xfId="50" applyNumberFormat="1" applyFont="1" applyFill="1" applyBorder="1" applyAlignment="1" applyProtection="1">
      <alignment vertical="center"/>
      <protection hidden="1"/>
    </xf>
    <xf numFmtId="0" fontId="31" fillId="2" borderId="5" xfId="50" applyFont="1" applyFill="1" applyBorder="1" applyAlignment="1" applyProtection="1">
      <alignment vertical="center"/>
      <protection hidden="1"/>
    </xf>
    <xf numFmtId="0" fontId="31" fillId="2" borderId="3" xfId="50" applyFont="1" applyFill="1" applyBorder="1" applyAlignment="1" applyProtection="1">
      <alignment vertical="center"/>
      <protection hidden="1"/>
    </xf>
    <xf numFmtId="0" fontId="31" fillId="2" borderId="6" xfId="50" applyFont="1" applyFill="1" applyBorder="1" applyAlignment="1" applyProtection="1">
      <alignment vertical="center"/>
      <protection hidden="1"/>
    </xf>
    <xf numFmtId="0" fontId="32" fillId="2" borderId="4" xfId="50" applyNumberFormat="1" applyFont="1" applyFill="1" applyBorder="1" applyAlignment="1" applyProtection="1">
      <alignment horizontal="right" vertical="center"/>
      <protection hidden="1"/>
    </xf>
    <xf numFmtId="0" fontId="32" fillId="2" borderId="4" xfId="50" applyFont="1" applyFill="1" applyBorder="1" applyAlignment="1" applyProtection="1">
      <alignment vertical="center" wrapText="1"/>
      <protection hidden="1"/>
    </xf>
    <xf numFmtId="0" fontId="0" fillId="3" borderId="0" xfId="50" applyFont="1" applyFill="1" applyAlignment="1">
      <alignment vertical="center"/>
      <protection/>
    </xf>
    <xf numFmtId="0" fontId="32" fillId="3" borderId="0" xfId="50" applyFont="1" applyFill="1" applyAlignment="1">
      <alignment vertical="center"/>
      <protection/>
    </xf>
    <xf numFmtId="0" fontId="36" fillId="0" borderId="0" xfId="50" applyFont="1" applyFill="1" applyBorder="1" applyAlignment="1">
      <alignment horizontal="right" vertical="center"/>
      <protection/>
    </xf>
    <xf numFmtId="0" fontId="36" fillId="0" borderId="0" xfId="50" applyNumberFormat="1" applyFont="1" applyFill="1" applyBorder="1" applyAlignment="1">
      <alignment horizontal="right" vertical="center"/>
      <protection/>
    </xf>
    <xf numFmtId="0" fontId="32" fillId="3" borderId="0" xfId="50" applyFont="1" applyFill="1" applyAlignment="1" applyProtection="1">
      <alignment vertical="center"/>
      <protection hidden="1"/>
    </xf>
    <xf numFmtId="0" fontId="11" fillId="0" borderId="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vertical="center" wrapText="1"/>
    </xf>
    <xf numFmtId="0" fontId="5" fillId="0" borderId="0" xfId="48" applyFont="1" applyFill="1" applyBorder="1" applyAlignment="1">
      <alignment vertical="center"/>
      <protection/>
    </xf>
    <xf numFmtId="0" fontId="14" fillId="0" borderId="0" xfId="48" applyFont="1" applyFill="1" applyAlignment="1">
      <alignment vertical="center"/>
      <protection/>
    </xf>
    <xf numFmtId="0" fontId="21" fillId="0" borderId="0" xfId="48" applyFont="1" applyFill="1" applyBorder="1" applyAlignment="1">
      <alignment vertical="center" wrapText="1"/>
      <protection/>
    </xf>
    <xf numFmtId="0" fontId="14" fillId="0" borderId="0" xfId="48" applyFont="1" applyFill="1" applyBorder="1" applyAlignment="1">
      <alignment horizontal="center"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165" fontId="14" fillId="0" borderId="0" xfId="48" applyNumberFormat="1" applyFont="1" applyFill="1" applyBorder="1" applyAlignment="1">
      <alignment vertical="center"/>
      <protection/>
    </xf>
    <xf numFmtId="165" fontId="14" fillId="0" borderId="0" xfId="48" applyNumberFormat="1" applyFont="1" applyFill="1" applyBorder="1" applyAlignment="1">
      <alignment vertical="center"/>
      <protection/>
    </xf>
    <xf numFmtId="165" fontId="14" fillId="0" borderId="0" xfId="48" applyNumberFormat="1" applyFont="1" applyFill="1" applyAlignment="1">
      <alignment vertical="center"/>
      <protection/>
    </xf>
    <xf numFmtId="0" fontId="12" fillId="0" borderId="0" xfId="48" applyFont="1" applyFill="1" applyBorder="1" applyAlignment="1">
      <alignment vertical="center" wrapText="1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0" fontId="14" fillId="0" borderId="0" xfId="48" applyFont="1" applyFill="1" applyAlignment="1">
      <alignment vertical="center"/>
      <protection/>
    </xf>
    <xf numFmtId="165" fontId="14" fillId="0" borderId="0" xfId="48" applyNumberFormat="1" applyFont="1" applyFill="1" applyAlignment="1">
      <alignment horizontal="right" vertical="center"/>
      <protection/>
    </xf>
    <xf numFmtId="0" fontId="5" fillId="0" borderId="0" xfId="48" applyFont="1" applyFill="1" applyAlignment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0" fontId="12" fillId="0" borderId="0" xfId="48" applyFont="1" applyFill="1" applyBorder="1" applyAlignment="1">
      <alignment vertical="center" wrapText="1"/>
      <protection/>
    </xf>
    <xf numFmtId="165" fontId="14" fillId="0" borderId="0" xfId="48" applyNumberFormat="1" applyFont="1" applyFill="1" applyAlignment="1">
      <alignment vertical="center"/>
      <protection/>
    </xf>
    <xf numFmtId="0" fontId="21" fillId="0" borderId="0" xfId="48" applyFont="1" applyFill="1" applyBorder="1" applyAlignment="1">
      <alignment vertical="center"/>
      <protection/>
    </xf>
    <xf numFmtId="0" fontId="12" fillId="0" borderId="0" xfId="48" applyFont="1" applyFill="1" applyBorder="1" applyAlignment="1">
      <alignment vertical="center"/>
      <protection/>
    </xf>
    <xf numFmtId="0" fontId="12" fillId="0" borderId="0" xfId="48" applyFont="1" applyFill="1" applyBorder="1" applyAlignment="1">
      <alignment vertical="center"/>
      <protection/>
    </xf>
    <xf numFmtId="0" fontId="14" fillId="0" borderId="0" xfId="48" applyFont="1" applyFill="1" applyBorder="1" applyAlignment="1">
      <alignment vertical="center" wrapText="1"/>
      <protection/>
    </xf>
    <xf numFmtId="0" fontId="14" fillId="0" borderId="0" xfId="48" applyFont="1" applyFill="1" applyBorder="1" applyAlignment="1">
      <alignment vertical="center"/>
      <protection/>
    </xf>
    <xf numFmtId="0" fontId="5" fillId="0" borderId="0" xfId="48" applyFont="1" applyFill="1" applyBorder="1" applyAlignment="1">
      <alignment horizontal="left" vertical="center" wrapText="1"/>
      <protection/>
    </xf>
    <xf numFmtId="0" fontId="5" fillId="0" borderId="0" xfId="48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9" fontId="14" fillId="0" borderId="0" xfId="24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169" fontId="40" fillId="0" borderId="0" xfId="24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4" fontId="37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/>
    </xf>
    <xf numFmtId="197" fontId="23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165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center"/>
    </xf>
    <xf numFmtId="197" fontId="42" fillId="0" borderId="0" xfId="0" applyNumberFormat="1" applyFont="1" applyFill="1" applyBorder="1" applyAlignment="1">
      <alignment/>
    </xf>
    <xf numFmtId="37" fontId="42" fillId="0" borderId="0" xfId="0" applyNumberFormat="1" applyFont="1" applyFill="1" applyBorder="1" applyAlignment="1">
      <alignment horizontal="right"/>
    </xf>
    <xf numFmtId="37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1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4" fillId="0" borderId="0" xfId="48" applyNumberFormat="1" applyFont="1" applyFill="1" applyBorder="1">
      <alignment/>
      <protection/>
    </xf>
    <xf numFmtId="3" fontId="14" fillId="0" borderId="0" xfId="53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/>
    </xf>
    <xf numFmtId="3" fontId="14" fillId="0" borderId="0" xfId="49" applyNumberFormat="1" applyFont="1" applyFill="1" applyBorder="1" applyAlignment="1" applyProtection="1">
      <alignment vertical="top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3" fillId="0" borderId="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24" applyNumberFormat="1" applyFont="1" applyFill="1" applyBorder="1" applyAlignment="1">
      <alignment vertical="center"/>
    </xf>
    <xf numFmtId="3" fontId="14" fillId="0" borderId="0" xfId="24" applyNumberFormat="1" applyFont="1" applyBorder="1" applyAlignment="1">
      <alignment vertical="center"/>
    </xf>
    <xf numFmtId="3" fontId="40" fillId="0" borderId="0" xfId="24" applyNumberFormat="1" applyFont="1" applyFill="1" applyBorder="1" applyAlignment="1">
      <alignment vertical="center"/>
    </xf>
    <xf numFmtId="3" fontId="40" fillId="0" borderId="0" xfId="24" applyNumberFormat="1" applyFont="1" applyBorder="1" applyAlignment="1">
      <alignment vertical="center"/>
    </xf>
    <xf numFmtId="3" fontId="5" fillId="0" borderId="0" xfId="52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7" xfId="24" applyNumberFormat="1" applyFont="1" applyFill="1" applyBorder="1" applyAlignment="1">
      <alignment vertical="center"/>
    </xf>
    <xf numFmtId="3" fontId="5" fillId="0" borderId="0" xfId="24" applyNumberFormat="1" applyFont="1" applyFill="1" applyBorder="1" applyAlignment="1">
      <alignment vertical="center"/>
    </xf>
    <xf numFmtId="3" fontId="41" fillId="0" borderId="0" xfId="24" applyNumberFormat="1" applyFont="1" applyFill="1" applyBorder="1" applyAlignment="1">
      <alignment vertical="center"/>
    </xf>
    <xf numFmtId="3" fontId="13" fillId="0" borderId="0" xfId="24" applyNumberFormat="1" applyFont="1" applyFill="1" applyBorder="1" applyAlignment="1">
      <alignment vertical="center"/>
    </xf>
    <xf numFmtId="3" fontId="14" fillId="0" borderId="0" xfId="24" applyNumberFormat="1" applyFont="1" applyFill="1" applyBorder="1" applyAlignment="1">
      <alignment vertical="center"/>
    </xf>
    <xf numFmtId="3" fontId="9" fillId="0" borderId="3" xfId="52" applyNumberFormat="1" applyFont="1" applyFill="1" applyBorder="1" applyAlignment="1">
      <alignment vertical="center"/>
      <protection/>
    </xf>
    <xf numFmtId="0" fontId="14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3" fontId="9" fillId="0" borderId="0" xfId="5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3" fontId="9" fillId="0" borderId="8" xfId="5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7" xfId="24" applyNumberFormat="1" applyFont="1" applyFill="1" applyBorder="1" applyAlignment="1">
      <alignment vertical="center"/>
    </xf>
    <xf numFmtId="3" fontId="9" fillId="0" borderId="3" xfId="24" applyNumberFormat="1" applyFont="1" applyFill="1" applyBorder="1" applyAlignment="1">
      <alignment vertical="center"/>
    </xf>
    <xf numFmtId="3" fontId="8" fillId="0" borderId="0" xfId="24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97" fontId="14" fillId="0" borderId="0" xfId="48" applyNumberFormat="1" applyFont="1" applyFill="1" applyBorder="1" applyAlignment="1">
      <alignment horizontal="right" vertical="center"/>
      <protection/>
    </xf>
    <xf numFmtId="197" fontId="14" fillId="0" borderId="0" xfId="48" applyNumberFormat="1" applyFont="1" applyFill="1" applyBorder="1" applyAlignment="1">
      <alignment vertical="center"/>
      <protection/>
    </xf>
    <xf numFmtId="197" fontId="14" fillId="0" borderId="0" xfId="48" applyNumberFormat="1" applyFont="1" applyFill="1" applyBorder="1" applyAlignment="1">
      <alignment horizontal="right" vertical="center"/>
      <protection/>
    </xf>
    <xf numFmtId="197" fontId="14" fillId="0" borderId="0" xfId="48" applyNumberFormat="1" applyFont="1" applyFill="1" applyBorder="1" applyAlignment="1">
      <alignment vertical="center"/>
      <protection/>
    </xf>
    <xf numFmtId="197" fontId="14" fillId="0" borderId="0" xfId="48" applyNumberFormat="1" applyFont="1" applyFill="1" applyAlignment="1">
      <alignment horizontal="right" vertical="center"/>
      <protection/>
    </xf>
    <xf numFmtId="197" fontId="14" fillId="0" borderId="0" xfId="48" applyNumberFormat="1" applyFont="1" applyFill="1" applyBorder="1" applyAlignment="1">
      <alignment horizontal="center" vertical="center"/>
      <protection/>
    </xf>
    <xf numFmtId="197" fontId="5" fillId="0" borderId="3" xfId="48" applyNumberFormat="1" applyFont="1" applyFill="1" applyBorder="1" applyAlignment="1">
      <alignment horizontal="right" vertical="center"/>
      <protection/>
    </xf>
    <xf numFmtId="197" fontId="5" fillId="0" borderId="0" xfId="48" applyNumberFormat="1" applyFont="1" applyFill="1" applyBorder="1" applyAlignment="1">
      <alignment horizontal="right" vertical="center"/>
      <protection/>
    </xf>
    <xf numFmtId="197" fontId="5" fillId="0" borderId="0" xfId="48" applyNumberFormat="1" applyFont="1" applyFill="1" applyBorder="1" applyAlignment="1">
      <alignment vertical="center"/>
      <protection/>
    </xf>
    <xf numFmtId="197" fontId="5" fillId="0" borderId="9" xfId="48" applyNumberFormat="1" applyFont="1" applyFill="1" applyBorder="1" applyAlignment="1">
      <alignment horizontal="right" vertical="center"/>
      <protection/>
    </xf>
    <xf numFmtId="197" fontId="5" fillId="0" borderId="7" xfId="24" applyNumberFormat="1" applyFont="1" applyFill="1" applyBorder="1" applyAlignment="1" applyProtection="1">
      <alignment horizontal="right" vertical="center"/>
      <protection/>
    </xf>
    <xf numFmtId="197" fontId="5" fillId="0" borderId="0" xfId="49" applyNumberFormat="1" applyFont="1" applyFill="1" applyBorder="1" applyAlignment="1" applyProtection="1">
      <alignment vertical="center"/>
      <protection/>
    </xf>
    <xf numFmtId="197" fontId="14" fillId="0" borderId="0" xfId="49" applyNumberFormat="1" applyFont="1" applyFill="1" applyBorder="1" applyAlignment="1" applyProtection="1">
      <alignment vertical="center"/>
      <protection/>
    </xf>
    <xf numFmtId="197" fontId="14" fillId="0" borderId="0" xfId="24" applyNumberFormat="1" applyFont="1" applyFill="1" applyBorder="1" applyAlignment="1" applyProtection="1">
      <alignment vertical="center"/>
      <protection/>
    </xf>
    <xf numFmtId="197" fontId="14" fillId="0" borderId="7" xfId="24" applyNumberFormat="1" applyFont="1" applyFill="1" applyBorder="1" applyAlignment="1" applyProtection="1">
      <alignment vertical="center"/>
      <protection/>
    </xf>
    <xf numFmtId="197" fontId="5" fillId="0" borderId="3" xfId="24" applyNumberFormat="1" applyFont="1" applyFill="1" applyBorder="1" applyAlignment="1" applyProtection="1">
      <alignment horizontal="right" vertical="center"/>
      <protection/>
    </xf>
    <xf numFmtId="197" fontId="5" fillId="0" borderId="3" xfId="49" applyNumberFormat="1" applyFont="1" applyFill="1" applyBorder="1" applyAlignment="1" applyProtection="1">
      <alignment vertical="center"/>
      <protection/>
    </xf>
    <xf numFmtId="0" fontId="14" fillId="0" borderId="0" xfId="49" applyNumberFormat="1" applyFont="1" applyFill="1" applyBorder="1" applyAlignment="1" applyProtection="1">
      <alignment horizontal="left" vertical="center"/>
      <protection/>
    </xf>
    <xf numFmtId="0" fontId="32" fillId="0" borderId="0" xfId="50" applyFont="1" applyFill="1" applyAlignment="1" applyProtection="1">
      <alignment vertical="center"/>
      <protection hidden="1"/>
    </xf>
    <xf numFmtId="0" fontId="0" fillId="0" borderId="0" xfId="50" applyFill="1" applyAlignment="1" applyProtection="1">
      <alignment vertical="center"/>
      <protection hidden="1"/>
    </xf>
    <xf numFmtId="0" fontId="32" fillId="0" borderId="0" xfId="50" applyFont="1" applyFill="1" applyBorder="1" applyAlignment="1" applyProtection="1">
      <alignment vertical="center"/>
      <protection hidden="1"/>
    </xf>
    <xf numFmtId="0" fontId="32" fillId="0" borderId="0" xfId="50" applyFont="1" applyFill="1" applyAlignment="1" applyProtection="1">
      <alignment horizontal="center" vertical="center"/>
      <protection hidden="1"/>
    </xf>
    <xf numFmtId="0" fontId="0" fillId="0" borderId="0" xfId="50" applyFill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14" fillId="0" borderId="7" xfId="24" applyNumberFormat="1" applyFont="1" applyFill="1" applyBorder="1" applyAlignment="1">
      <alignment vertical="center"/>
    </xf>
    <xf numFmtId="3" fontId="23" fillId="0" borderId="0" xfId="24" applyNumberFormat="1" applyFont="1" applyBorder="1" applyAlignment="1">
      <alignment vertical="center"/>
    </xf>
    <xf numFmtId="197" fontId="14" fillId="0" borderId="7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horizontal="right"/>
    </xf>
    <xf numFmtId="197" fontId="9" fillId="0" borderId="10" xfId="0" applyNumberFormat="1" applyFont="1" applyFill="1" applyBorder="1" applyAlignment="1">
      <alignment/>
    </xf>
    <xf numFmtId="197" fontId="14" fillId="0" borderId="7" xfId="0" applyNumberFormat="1" applyFont="1" applyFill="1" applyBorder="1" applyAlignment="1">
      <alignment/>
    </xf>
    <xf numFmtId="197" fontId="14" fillId="0" borderId="11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horizontal="right"/>
    </xf>
    <xf numFmtId="197" fontId="5" fillId="0" borderId="7" xfId="0" applyNumberFormat="1" applyFont="1" applyFill="1" applyBorder="1" applyAlignment="1">
      <alignment horizontal="right"/>
    </xf>
    <xf numFmtId="197" fontId="9" fillId="0" borderId="8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/>
    </xf>
    <xf numFmtId="197" fontId="14" fillId="0" borderId="7" xfId="24" applyNumberFormat="1" applyFont="1" applyFill="1" applyBorder="1" applyAlignment="1" applyProtection="1">
      <alignment vertical="center"/>
      <protection/>
    </xf>
    <xf numFmtId="3" fontId="32" fillId="2" borderId="4" xfId="50" applyNumberFormat="1" applyFont="1" applyFill="1" applyBorder="1" applyAlignment="1" applyProtection="1">
      <alignment horizontal="right" vertical="center"/>
      <protection hidden="1"/>
    </xf>
    <xf numFmtId="3" fontId="32" fillId="2" borderId="4" xfId="50" applyNumberFormat="1" applyFont="1" applyFill="1" applyBorder="1" applyAlignment="1" applyProtection="1">
      <alignment horizontal="right" vertical="center" wrapText="1"/>
      <protection hidden="1"/>
    </xf>
    <xf numFmtId="3" fontId="32" fillId="0" borderId="4" xfId="50" applyNumberFormat="1" applyFont="1" applyFill="1" applyBorder="1" applyAlignment="1" applyProtection="1">
      <alignment horizontal="right" vertical="center" wrapText="1"/>
      <protection hidden="1"/>
    </xf>
    <xf numFmtId="3" fontId="36" fillId="4" borderId="4" xfId="50" applyNumberFormat="1" applyFont="1" applyFill="1" applyBorder="1" applyAlignment="1" applyProtection="1">
      <alignment horizontal="right" vertical="center"/>
      <protection hidden="1"/>
    </xf>
    <xf numFmtId="3" fontId="31" fillId="2" borderId="3" xfId="50" applyNumberFormat="1" applyFont="1" applyFill="1" applyBorder="1" applyAlignment="1" applyProtection="1">
      <alignment horizontal="right" vertical="center"/>
      <protection hidden="1"/>
    </xf>
    <xf numFmtId="3" fontId="31" fillId="2" borderId="6" xfId="50" applyNumberFormat="1" applyFont="1" applyFill="1" applyBorder="1" applyAlignment="1" applyProtection="1">
      <alignment horizontal="right" vertical="center"/>
      <protection hidden="1"/>
    </xf>
    <xf numFmtId="3" fontId="32" fillId="0" borderId="4" xfId="50" applyNumberFormat="1" applyFont="1" applyFill="1" applyBorder="1" applyAlignment="1" applyProtection="1">
      <alignment horizontal="right" vertical="center"/>
      <protection hidden="1"/>
    </xf>
    <xf numFmtId="3" fontId="36" fillId="4" borderId="4" xfId="50" applyNumberFormat="1" applyFont="1" applyFill="1" applyBorder="1" applyAlignment="1">
      <alignment horizontal="right" vertical="center"/>
      <protection/>
    </xf>
    <xf numFmtId="3" fontId="44" fillId="0" borderId="7" xfId="24" applyNumberFormat="1" applyFont="1" applyFill="1" applyBorder="1" applyAlignment="1">
      <alignment vertical="center"/>
    </xf>
    <xf numFmtId="197" fontId="9" fillId="0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7" fontId="14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47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6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7" xfId="47" applyFont="1" applyFill="1" applyBorder="1" applyAlignment="1">
      <alignment horizontal="left" vertical="center"/>
      <protection/>
    </xf>
    <xf numFmtId="0" fontId="11" fillId="0" borderId="0" xfId="49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3" fillId="0" borderId="0" xfId="49" applyNumberFormat="1" applyFont="1" applyFill="1" applyBorder="1" applyAlignment="1" applyProtection="1">
      <alignment horizontal="right" vertical="top"/>
      <protection/>
    </xf>
    <xf numFmtId="0" fontId="4" fillId="0" borderId="0" xfId="51" applyFill="1" applyBorder="1" applyAlignment="1">
      <alignment horizontal="left"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0" fontId="0" fillId="0" borderId="0" xfId="50" applyFill="1" applyAlignment="1">
      <alignment horizontal="center" vertical="center"/>
      <protection/>
    </xf>
    <xf numFmtId="0" fontId="32" fillId="0" borderId="0" xfId="50" applyFont="1" applyFill="1" applyAlignment="1" applyProtection="1">
      <alignment horizontal="left" vertical="center"/>
      <protection hidden="1"/>
    </xf>
    <xf numFmtId="0" fontId="43" fillId="0" borderId="0" xfId="0" applyFont="1" applyBorder="1" applyAlignment="1">
      <alignment horizontal="left" vertical="center"/>
    </xf>
    <xf numFmtId="0" fontId="36" fillId="4" borderId="5" xfId="50" applyFont="1" applyFill="1" applyBorder="1" applyAlignment="1">
      <alignment horizontal="center" vertical="center"/>
      <protection/>
    </xf>
    <xf numFmtId="0" fontId="36" fillId="4" borderId="6" xfId="50" applyFont="1" applyFill="1" applyBorder="1" applyAlignment="1">
      <alignment horizontal="center" vertical="center"/>
      <protection/>
    </xf>
    <xf numFmtId="0" fontId="34" fillId="2" borderId="5" xfId="50" applyNumberFormat="1" applyFont="1" applyFill="1" applyBorder="1" applyAlignment="1" applyProtection="1">
      <alignment horizontal="center" vertical="center"/>
      <protection hidden="1"/>
    </xf>
    <xf numFmtId="0" fontId="34" fillId="2" borderId="6" xfId="50" applyNumberFormat="1" applyFont="1" applyFill="1" applyBorder="1" applyAlignment="1" applyProtection="1">
      <alignment horizontal="center" vertical="center"/>
      <protection hidden="1"/>
    </xf>
    <xf numFmtId="14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5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3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6" xfId="50" applyNumberFormat="1" applyFont="1" applyFill="1" applyBorder="1" applyAlignment="1" applyProtection="1">
      <alignment horizontal="center" vertical="center" wrapText="1"/>
      <protection hidden="1"/>
    </xf>
    <xf numFmtId="0" fontId="36" fillId="4" borderId="4" xfId="50" applyFont="1" applyFill="1" applyBorder="1" applyAlignment="1" applyProtection="1">
      <alignment horizontal="center" vertical="center"/>
      <protection hidden="1"/>
    </xf>
    <xf numFmtId="49" fontId="36" fillId="4" borderId="4" xfId="50" applyNumberFormat="1" applyFont="1" applyFill="1" applyBorder="1" applyAlignment="1" applyProtection="1">
      <alignment horizontal="center" vertical="center"/>
      <protection hidden="1"/>
    </xf>
    <xf numFmtId="49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50" applyFill="1" applyBorder="1" applyAlignment="1">
      <alignment vertical="center"/>
      <protection/>
    </xf>
    <xf numFmtId="14" fontId="32" fillId="2" borderId="5" xfId="50" applyNumberFormat="1" applyFont="1" applyFill="1" applyBorder="1" applyAlignment="1" applyProtection="1">
      <alignment horizontal="center" vertical="center" wrapText="1"/>
      <protection hidden="1"/>
    </xf>
    <xf numFmtId="14" fontId="32" fillId="2" borderId="6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13" xfId="50" applyNumberFormat="1" applyFont="1" applyFill="1" applyBorder="1" applyAlignment="1" applyProtection="1">
      <alignment horizontal="center" vertical="center"/>
      <protection hidden="1"/>
    </xf>
    <xf numFmtId="49" fontId="32" fillId="2" borderId="14" xfId="50" applyNumberFormat="1" applyFont="1" applyFill="1" applyBorder="1" applyAlignment="1" applyProtection="1">
      <alignment horizontal="center" vertical="center"/>
      <protection hidden="1"/>
    </xf>
    <xf numFmtId="49" fontId="32" fillId="2" borderId="15" xfId="50" applyNumberFormat="1" applyFont="1" applyFill="1" applyBorder="1" applyAlignment="1" applyProtection="1">
      <alignment horizontal="center" vertical="center"/>
      <protection hidden="1"/>
    </xf>
    <xf numFmtId="49" fontId="32" fillId="2" borderId="16" xfId="5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Hyperlink_FPRP AD - 31.12.2008 - M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_BAL" xfId="47"/>
    <cellStyle name="Normal_Financial statements 2000 Alcomet" xfId="48"/>
    <cellStyle name="Normal_Financial statements_bg model 2002" xfId="49"/>
    <cellStyle name="Normal_FPRP AD - 31.12.2008 - MSS" xfId="50"/>
    <cellStyle name="Normal_Otchet za sobstvenia kapitalOSK" xfId="51"/>
    <cellStyle name="Normal_P&amp;L" xfId="52"/>
    <cellStyle name="Normal_P&amp;L_Financial statements_bg model 2002" xfId="53"/>
    <cellStyle name="Percent" xfId="54"/>
    <cellStyle name="Percent [0]" xfId="55"/>
    <cellStyle name="Percent [00]" xfId="56"/>
    <cellStyle name="PrePop Currency (0)" xfId="57"/>
    <cellStyle name="PrePop Currency (2)" xfId="58"/>
    <cellStyle name="PrePop Units (0)" xfId="59"/>
    <cellStyle name="PrePop Units (1)" xfId="60"/>
    <cellStyle name="PrePop Units (2)" xfId="61"/>
    <cellStyle name="Text Indent A" xfId="62"/>
    <cellStyle name="Text Indent B" xfId="63"/>
    <cellStyle name="Text Indent C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125"/>
  <sheetViews>
    <sheetView tabSelected="1" zoomScaleSheetLayoutView="100" workbookViewId="0" topLeftCell="A1">
      <selection activeCell="D94" sqref="D94"/>
    </sheetView>
  </sheetViews>
  <sheetFormatPr defaultColWidth="9.140625" defaultRowHeight="12.75"/>
  <cols>
    <col min="1" max="1" width="56.8515625" style="6" customWidth="1"/>
    <col min="2" max="2" width="1.8515625" style="59" customWidth="1"/>
    <col min="3" max="3" width="1.7109375" style="126" customWidth="1"/>
    <col min="4" max="4" width="10.7109375" style="130" customWidth="1"/>
    <col min="5" max="5" width="2.7109375" style="6" customWidth="1"/>
    <col min="6" max="6" width="10.7109375" style="130" customWidth="1"/>
    <col min="7" max="16384" width="9.140625" style="6" customWidth="1"/>
  </cols>
  <sheetData>
    <row r="1" spans="1:6" ht="15">
      <c r="A1" s="282" t="s">
        <v>119</v>
      </c>
      <c r="B1" s="283"/>
      <c r="C1" s="283"/>
      <c r="D1" s="283"/>
      <c r="E1" s="283"/>
      <c r="F1" s="283"/>
    </row>
    <row r="2" spans="1:6" ht="15">
      <c r="A2" s="29"/>
      <c r="B2" s="42"/>
      <c r="C2" s="42"/>
      <c r="D2" s="42"/>
      <c r="E2" s="42"/>
      <c r="F2" s="42"/>
    </row>
    <row r="3" spans="1:6" s="4" customFormat="1" ht="14.25">
      <c r="A3" s="1" t="s">
        <v>166</v>
      </c>
      <c r="B3" s="58"/>
      <c r="C3" s="20"/>
      <c r="D3" s="29"/>
      <c r="E3" s="1"/>
      <c r="F3" s="29"/>
    </row>
    <row r="4" spans="1:6" ht="15" customHeight="1">
      <c r="A4" s="1" t="s">
        <v>181</v>
      </c>
      <c r="C4" s="21"/>
      <c r="D4" s="12"/>
      <c r="E4" s="5"/>
      <c r="F4" s="12"/>
    </row>
    <row r="5" spans="2:6" ht="15" customHeight="1">
      <c r="B5" s="58"/>
      <c r="C5" s="22"/>
      <c r="D5" s="142">
        <v>40543</v>
      </c>
      <c r="E5" s="102"/>
      <c r="F5" s="142">
        <v>40178</v>
      </c>
    </row>
    <row r="6" spans="1:6" ht="18" customHeight="1">
      <c r="A6" s="193"/>
      <c r="B6" s="193"/>
      <c r="C6" s="22"/>
      <c r="D6" s="43" t="s">
        <v>18</v>
      </c>
      <c r="E6" s="25"/>
      <c r="F6" s="43" t="s">
        <v>18</v>
      </c>
    </row>
    <row r="7" spans="1:6" ht="15.75">
      <c r="A7" s="213" t="s">
        <v>2</v>
      </c>
      <c r="B7" s="60"/>
      <c r="C7" s="23"/>
      <c r="D7" s="31"/>
      <c r="E7" s="7"/>
      <c r="F7" s="31"/>
    </row>
    <row r="8" spans="1:6" ht="7.5" customHeight="1">
      <c r="A8" s="127"/>
      <c r="B8" s="60"/>
      <c r="C8" s="23"/>
      <c r="D8" s="31"/>
      <c r="E8" s="7"/>
      <c r="F8" s="31"/>
    </row>
    <row r="9" spans="1:6" ht="15.75">
      <c r="A9" s="212" t="s">
        <v>5</v>
      </c>
      <c r="B9" s="58"/>
      <c r="C9" s="22"/>
      <c r="D9" s="194"/>
      <c r="E9" s="195"/>
      <c r="F9" s="194"/>
    </row>
    <row r="10" spans="1:6" ht="7.5" customHeight="1">
      <c r="A10" s="212"/>
      <c r="B10" s="58"/>
      <c r="C10" s="22"/>
      <c r="D10" s="194"/>
      <c r="E10" s="195"/>
      <c r="F10" s="194"/>
    </row>
    <row r="11" spans="1:7" ht="15">
      <c r="A11" s="5" t="s">
        <v>131</v>
      </c>
      <c r="B11" s="128"/>
      <c r="D11" s="252">
        <v>56623</v>
      </c>
      <c r="E11" s="197"/>
      <c r="F11" s="252">
        <v>58371</v>
      </c>
      <c r="G11" s="129"/>
    </row>
    <row r="12" spans="1:7" ht="7.5" customHeight="1">
      <c r="A12" s="5"/>
      <c r="B12" s="128"/>
      <c r="D12" s="209"/>
      <c r="E12" s="197"/>
      <c r="F12" s="209"/>
      <c r="G12" s="129"/>
    </row>
    <row r="13" spans="1:7" ht="15">
      <c r="A13" s="5" t="s">
        <v>132</v>
      </c>
      <c r="B13" s="128"/>
      <c r="D13" s="252">
        <f>SUM(D14:D18)</f>
        <v>4031</v>
      </c>
      <c r="E13" s="196"/>
      <c r="F13" s="252">
        <f>SUM(F14:F18)</f>
        <v>4325</v>
      </c>
      <c r="G13" s="129"/>
    </row>
    <row r="14" spans="1:7" s="138" customFormat="1" ht="12">
      <c r="A14" s="138" t="s">
        <v>78</v>
      </c>
      <c r="B14" s="136"/>
      <c r="C14" s="136"/>
      <c r="D14" s="198">
        <v>1285</v>
      </c>
      <c r="E14" s="199"/>
      <c r="F14" s="198">
        <v>1017</v>
      </c>
      <c r="G14" s="137"/>
    </row>
    <row r="15" spans="1:7" s="138" customFormat="1" ht="12">
      <c r="A15" s="135" t="s">
        <v>127</v>
      </c>
      <c r="B15" s="136"/>
      <c r="C15" s="136"/>
      <c r="D15" s="198">
        <v>165</v>
      </c>
      <c r="E15" s="199"/>
      <c r="F15" s="198">
        <v>182</v>
      </c>
      <c r="G15" s="137"/>
    </row>
    <row r="16" spans="1:7" s="138" customFormat="1" ht="12">
      <c r="A16" s="135" t="s">
        <v>126</v>
      </c>
      <c r="B16" s="136"/>
      <c r="C16" s="136"/>
      <c r="D16" s="198">
        <v>4</v>
      </c>
      <c r="E16" s="199"/>
      <c r="F16" s="198">
        <v>8</v>
      </c>
      <c r="G16" s="137"/>
    </row>
    <row r="17" spans="1:7" s="138" customFormat="1" ht="12">
      <c r="A17" s="135" t="s">
        <v>77</v>
      </c>
      <c r="B17" s="136"/>
      <c r="C17" s="136"/>
      <c r="D17" s="198">
        <v>2543</v>
      </c>
      <c r="E17" s="199"/>
      <c r="F17" s="198">
        <v>3110</v>
      </c>
      <c r="G17" s="137"/>
    </row>
    <row r="18" spans="1:7" s="138" customFormat="1" ht="12">
      <c r="A18" s="135" t="s">
        <v>79</v>
      </c>
      <c r="B18" s="136"/>
      <c r="C18" s="136"/>
      <c r="D18" s="198">
        <v>34</v>
      </c>
      <c r="E18" s="199"/>
      <c r="F18" s="198">
        <v>8</v>
      </c>
      <c r="G18" s="137"/>
    </row>
    <row r="19" spans="1:7" s="138" customFormat="1" ht="7.5" customHeight="1">
      <c r="A19" s="135"/>
      <c r="B19" s="136"/>
      <c r="C19" s="136"/>
      <c r="D19" s="198"/>
      <c r="E19" s="199"/>
      <c r="F19" s="198"/>
      <c r="G19" s="137"/>
    </row>
    <row r="20" spans="1:7" s="138" customFormat="1" ht="15">
      <c r="A20" s="5" t="s">
        <v>133</v>
      </c>
      <c r="B20" s="128"/>
      <c r="C20" s="126"/>
      <c r="D20" s="252">
        <f>SUM(D21:D22)</f>
        <v>14</v>
      </c>
      <c r="E20" s="197"/>
      <c r="F20" s="252">
        <f>SUM(F21:F22)</f>
        <v>25</v>
      </c>
      <c r="G20" s="137"/>
    </row>
    <row r="21" spans="1:7" s="138" customFormat="1" ht="12">
      <c r="A21" s="138" t="s">
        <v>128</v>
      </c>
      <c r="B21" s="136"/>
      <c r="C21" s="136"/>
      <c r="D21" s="198">
        <v>4</v>
      </c>
      <c r="E21" s="199"/>
      <c r="F21" s="198">
        <v>13</v>
      </c>
      <c r="G21" s="137"/>
    </row>
    <row r="22" spans="1:7" s="138" customFormat="1" ht="12">
      <c r="A22" s="135" t="s">
        <v>129</v>
      </c>
      <c r="B22" s="136"/>
      <c r="C22" s="136"/>
      <c r="D22" s="198">
        <v>10</v>
      </c>
      <c r="E22" s="199"/>
      <c r="F22" s="198">
        <v>12</v>
      </c>
      <c r="G22" s="137"/>
    </row>
    <row r="23" spans="1:7" s="138" customFormat="1" ht="7.5" customHeight="1">
      <c r="A23" s="135"/>
      <c r="B23" s="136"/>
      <c r="C23" s="136"/>
      <c r="D23" s="198"/>
      <c r="E23" s="199"/>
      <c r="F23" s="198"/>
      <c r="G23" s="137"/>
    </row>
    <row r="24" spans="1:7" s="138" customFormat="1" ht="15">
      <c r="A24" s="5" t="s">
        <v>134</v>
      </c>
      <c r="B24" s="136"/>
      <c r="C24" s="136"/>
      <c r="D24" s="252">
        <v>31</v>
      </c>
      <c r="E24" s="253"/>
      <c r="F24" s="252">
        <v>42</v>
      </c>
      <c r="G24" s="137"/>
    </row>
    <row r="25" spans="1:7" s="138" customFormat="1" ht="16.5" customHeight="1">
      <c r="A25" s="135"/>
      <c r="B25" s="136"/>
      <c r="C25" s="136"/>
      <c r="D25" s="198"/>
      <c r="E25" s="199"/>
      <c r="F25" s="198"/>
      <c r="G25" s="137"/>
    </row>
    <row r="26" spans="1:6" ht="15.75">
      <c r="A26" s="213" t="s">
        <v>130</v>
      </c>
      <c r="B26" s="75"/>
      <c r="C26" s="22"/>
      <c r="D26" s="210">
        <f>SUM(D24,D20,D13,D11)</f>
        <v>60699</v>
      </c>
      <c r="E26" s="214"/>
      <c r="F26" s="210">
        <f>SUM(F24,F20,F13,F11)</f>
        <v>62763</v>
      </c>
    </row>
    <row r="27" spans="1:6" ht="12.75" customHeight="1">
      <c r="A27" s="5"/>
      <c r="B27" s="128"/>
      <c r="D27" s="194"/>
      <c r="E27" s="194"/>
      <c r="F27" s="194"/>
    </row>
    <row r="28" spans="1:6" ht="15.75">
      <c r="A28" s="213" t="s">
        <v>7</v>
      </c>
      <c r="B28" s="75"/>
      <c r="C28" s="22"/>
      <c r="D28" s="200"/>
      <c r="E28" s="200"/>
      <c r="F28" s="200"/>
    </row>
    <row r="29" spans="1:6" ht="15">
      <c r="A29" s="5" t="s">
        <v>135</v>
      </c>
      <c r="B29" s="128"/>
      <c r="D29" s="205">
        <v>24633</v>
      </c>
      <c r="E29" s="196"/>
      <c r="F29" s="205">
        <v>28876</v>
      </c>
    </row>
    <row r="30" spans="1:6" ht="7.5" customHeight="1">
      <c r="A30" s="5"/>
      <c r="B30" s="128"/>
      <c r="D30" s="196"/>
      <c r="E30" s="196"/>
      <c r="F30" s="196"/>
    </row>
    <row r="31" spans="1:6" ht="15">
      <c r="A31" s="5" t="s">
        <v>136</v>
      </c>
      <c r="B31" s="128"/>
      <c r="D31" s="205">
        <v>917</v>
      </c>
      <c r="E31" s="196"/>
      <c r="F31" s="205">
        <v>1095</v>
      </c>
    </row>
    <row r="32" spans="1:6" ht="7.5" customHeight="1">
      <c r="A32" s="5"/>
      <c r="B32" s="128"/>
      <c r="D32" s="196"/>
      <c r="E32" s="196"/>
      <c r="F32" s="196"/>
    </row>
    <row r="33" spans="1:6" ht="30">
      <c r="A33" s="211" t="s">
        <v>161</v>
      </c>
      <c r="B33" s="128"/>
      <c r="D33" s="205">
        <v>34863</v>
      </c>
      <c r="E33" s="196"/>
      <c r="F33" s="205">
        <v>35536</v>
      </c>
    </row>
    <row r="34" spans="1:6" ht="7.5" customHeight="1">
      <c r="A34" s="211"/>
      <c r="B34" s="128"/>
      <c r="D34" s="196"/>
      <c r="E34" s="196"/>
      <c r="F34" s="196"/>
    </row>
    <row r="35" spans="1:6" ht="15">
      <c r="A35" s="5" t="s">
        <v>137</v>
      </c>
      <c r="B35" s="128"/>
      <c r="D35" s="205">
        <f>SUM(D36:D37)</f>
        <v>699</v>
      </c>
      <c r="E35" s="196"/>
      <c r="F35" s="205">
        <f>SUM(F36:F37)</f>
        <v>644</v>
      </c>
    </row>
    <row r="36" spans="1:6" ht="12.75" customHeight="1">
      <c r="A36" s="135" t="s">
        <v>80</v>
      </c>
      <c r="B36" s="136"/>
      <c r="C36" s="136"/>
      <c r="D36" s="198">
        <v>685</v>
      </c>
      <c r="E36" s="198"/>
      <c r="F36" s="198">
        <v>630</v>
      </c>
    </row>
    <row r="37" spans="1:6" ht="12.75" customHeight="1">
      <c r="A37" s="135" t="s">
        <v>82</v>
      </c>
      <c r="B37" s="136"/>
      <c r="C37" s="136"/>
      <c r="D37" s="198">
        <v>14</v>
      </c>
      <c r="E37" s="198"/>
      <c r="F37" s="198">
        <v>14</v>
      </c>
    </row>
    <row r="38" spans="1:6" ht="7.5" customHeight="1">
      <c r="A38" s="135"/>
      <c r="B38" s="136"/>
      <c r="C38" s="136"/>
      <c r="D38" s="198"/>
      <c r="E38" s="198"/>
      <c r="F38" s="198"/>
    </row>
    <row r="39" spans="1:6" ht="15">
      <c r="A39" s="5" t="s">
        <v>162</v>
      </c>
      <c r="B39" s="128"/>
      <c r="D39" s="205">
        <f>SUM(D40:D41)</f>
        <v>1059</v>
      </c>
      <c r="E39" s="196"/>
      <c r="F39" s="205">
        <f>SUM(F40:F41)</f>
        <v>950</v>
      </c>
    </row>
    <row r="40" spans="1:6" s="138" customFormat="1" ht="12">
      <c r="A40" s="135" t="s">
        <v>81</v>
      </c>
      <c r="B40" s="136"/>
      <c r="C40" s="136"/>
      <c r="D40" s="198">
        <v>37</v>
      </c>
      <c r="E40" s="198"/>
      <c r="F40" s="198">
        <v>32</v>
      </c>
    </row>
    <row r="41" spans="1:6" s="138" customFormat="1" ht="12">
      <c r="A41" s="135" t="s">
        <v>82</v>
      </c>
      <c r="B41" s="136"/>
      <c r="C41" s="136"/>
      <c r="D41" s="198">
        <v>1022</v>
      </c>
      <c r="E41" s="198"/>
      <c r="F41" s="198">
        <v>918</v>
      </c>
    </row>
    <row r="42" spans="1:6" s="138" customFormat="1" ht="7.5" customHeight="1">
      <c r="A42" s="135"/>
      <c r="B42" s="136"/>
      <c r="C42" s="136"/>
      <c r="D42" s="198"/>
      <c r="E42" s="198"/>
      <c r="F42" s="198"/>
    </row>
    <row r="43" spans="1:6" s="138" customFormat="1" ht="15" customHeight="1">
      <c r="A43" s="5" t="s">
        <v>163</v>
      </c>
      <c r="B43" s="136"/>
      <c r="C43" s="136"/>
      <c r="D43" s="272"/>
      <c r="E43" s="208"/>
      <c r="F43" s="272"/>
    </row>
    <row r="44" spans="1:6" s="138" customFormat="1" ht="7.5" customHeight="1">
      <c r="A44" s="135"/>
      <c r="B44" s="136"/>
      <c r="C44" s="136"/>
      <c r="D44" s="198"/>
      <c r="E44" s="198"/>
      <c r="F44" s="198"/>
    </row>
    <row r="45" spans="1:6" ht="15">
      <c r="A45" s="5" t="s">
        <v>164</v>
      </c>
      <c r="B45" s="128"/>
      <c r="D45" s="205">
        <v>3146</v>
      </c>
      <c r="E45" s="196"/>
      <c r="F45" s="205">
        <v>2077</v>
      </c>
    </row>
    <row r="46" spans="1:6" ht="7.5" customHeight="1">
      <c r="A46" s="5"/>
      <c r="B46" s="128"/>
      <c r="D46" s="196"/>
      <c r="E46" s="196"/>
      <c r="F46" s="196"/>
    </row>
    <row r="47" spans="1:6" ht="15">
      <c r="A47" s="5" t="s">
        <v>165</v>
      </c>
      <c r="B47" s="128"/>
      <c r="D47" s="205">
        <f>SUM(D48:D49)</f>
        <v>337</v>
      </c>
      <c r="E47" s="196"/>
      <c r="F47" s="205">
        <f>SUM(F48:F49)</f>
        <v>1201</v>
      </c>
    </row>
    <row r="48" spans="1:6" s="138" customFormat="1" ht="12">
      <c r="A48" s="135" t="s">
        <v>83</v>
      </c>
      <c r="B48" s="136"/>
      <c r="C48" s="136"/>
      <c r="D48" s="198">
        <v>84</v>
      </c>
      <c r="E48" s="198"/>
      <c r="F48" s="198">
        <v>306</v>
      </c>
    </row>
    <row r="49" spans="1:6" s="138" customFormat="1" ht="12">
      <c r="A49" s="135" t="s">
        <v>84</v>
      </c>
      <c r="B49" s="136"/>
      <c r="C49" s="136"/>
      <c r="D49" s="198">
        <v>253</v>
      </c>
      <c r="E49" s="198"/>
      <c r="F49" s="198">
        <v>895</v>
      </c>
    </row>
    <row r="50" spans="1:6" s="138" customFormat="1" ht="12">
      <c r="A50" s="135"/>
      <c r="B50" s="136"/>
      <c r="C50" s="136"/>
      <c r="D50" s="198"/>
      <c r="E50" s="198"/>
      <c r="F50" s="198"/>
    </row>
    <row r="51" spans="1:6" s="138" customFormat="1" ht="15.75">
      <c r="A51" s="213" t="s">
        <v>138</v>
      </c>
      <c r="B51" s="75"/>
      <c r="C51" s="22"/>
      <c r="D51" s="210">
        <f>SUM(D29,D31,D33,D35,D39,D47,D45,D43)</f>
        <v>65654</v>
      </c>
      <c r="E51" s="214"/>
      <c r="F51" s="210">
        <f>SUM(F29,F31,F33,F35,F39,F47,F45,F43)</f>
        <v>70379</v>
      </c>
    </row>
    <row r="52" spans="1:6" s="138" customFormat="1" ht="12">
      <c r="A52" s="135"/>
      <c r="B52" s="136"/>
      <c r="C52" s="136"/>
      <c r="D52" s="198"/>
      <c r="E52" s="198"/>
      <c r="F52" s="198"/>
    </row>
    <row r="53" spans="1:8" s="217" customFormat="1" ht="16.5" thickBot="1">
      <c r="A53" s="213" t="s">
        <v>23</v>
      </c>
      <c r="B53" s="215"/>
      <c r="C53" s="215"/>
      <c r="D53" s="216">
        <f>SUM(D51,D26)</f>
        <v>126353</v>
      </c>
      <c r="E53" s="214"/>
      <c r="F53" s="216">
        <f>SUM(F51,F26)</f>
        <v>133142</v>
      </c>
      <c r="H53" s="218"/>
    </row>
    <row r="54" spans="1:8" s="217" customFormat="1" ht="16.5" thickTop="1">
      <c r="A54" s="213"/>
      <c r="B54" s="215"/>
      <c r="C54" s="215"/>
      <c r="D54" s="214"/>
      <c r="E54" s="214"/>
      <c r="F54" s="214"/>
      <c r="H54" s="218"/>
    </row>
    <row r="55" spans="1:8" s="217" customFormat="1" ht="15.75">
      <c r="A55" s="213"/>
      <c r="B55" s="215"/>
      <c r="C55" s="215"/>
      <c r="D55" s="214"/>
      <c r="E55" s="214"/>
      <c r="F55" s="214"/>
      <c r="H55" s="218"/>
    </row>
    <row r="56" spans="1:8" s="217" customFormat="1" ht="15.75">
      <c r="A56" s="213"/>
      <c r="B56" s="215"/>
      <c r="C56" s="215"/>
      <c r="D56" s="214"/>
      <c r="E56" s="214"/>
      <c r="F56" s="214"/>
      <c r="H56" s="218"/>
    </row>
    <row r="57" spans="1:6" ht="15.75">
      <c r="A57" s="213" t="s">
        <v>1</v>
      </c>
      <c r="B57" s="75"/>
      <c r="C57" s="22"/>
      <c r="D57" s="201"/>
      <c r="E57" s="202"/>
      <c r="F57" s="201"/>
    </row>
    <row r="58" spans="1:6" ht="6.75" customHeight="1">
      <c r="A58" s="213"/>
      <c r="B58" s="75"/>
      <c r="C58" s="22"/>
      <c r="D58" s="201"/>
      <c r="E58" s="202"/>
      <c r="F58" s="201"/>
    </row>
    <row r="59" spans="1:7" ht="15.75">
      <c r="A59" s="219" t="s">
        <v>20</v>
      </c>
      <c r="B59" s="7"/>
      <c r="C59" s="23"/>
      <c r="D59" s="203"/>
      <c r="E59" s="204"/>
      <c r="F59" s="203"/>
      <c r="G59" s="8"/>
    </row>
    <row r="60" spans="1:7" ht="15">
      <c r="A60" s="5" t="s">
        <v>140</v>
      </c>
      <c r="B60" s="128"/>
      <c r="D60" s="205">
        <v>55825</v>
      </c>
      <c r="E60" s="196"/>
      <c r="F60" s="205">
        <v>55825</v>
      </c>
      <c r="G60" s="129"/>
    </row>
    <row r="61" spans="1:7" ht="7.5" customHeight="1">
      <c r="A61" s="5"/>
      <c r="B61" s="128"/>
      <c r="D61" s="196"/>
      <c r="E61" s="196"/>
      <c r="F61" s="196"/>
      <c r="G61" s="129"/>
    </row>
    <row r="62" spans="1:7" ht="15">
      <c r="A62" s="5" t="s">
        <v>150</v>
      </c>
      <c r="B62" s="128"/>
      <c r="D62" s="205">
        <v>6625</v>
      </c>
      <c r="E62" s="196"/>
      <c r="F62" s="205">
        <v>6625</v>
      </c>
      <c r="G62" s="129"/>
    </row>
    <row r="63" spans="1:7" ht="7.5" customHeight="1">
      <c r="A63" s="5"/>
      <c r="B63" s="128"/>
      <c r="D63" s="196"/>
      <c r="E63" s="196"/>
      <c r="F63" s="196"/>
      <c r="G63" s="129"/>
    </row>
    <row r="64" spans="1:7" ht="15">
      <c r="A64" s="12" t="s">
        <v>141</v>
      </c>
      <c r="B64" s="128"/>
      <c r="D64" s="205">
        <v>11088</v>
      </c>
      <c r="E64" s="196"/>
      <c r="F64" s="205">
        <v>10432</v>
      </c>
      <c r="G64" s="129"/>
    </row>
    <row r="65" spans="1:7" ht="7.5" customHeight="1">
      <c r="A65" s="12"/>
      <c r="B65" s="128"/>
      <c r="D65" s="196"/>
      <c r="E65" s="196"/>
      <c r="F65" s="196"/>
      <c r="G65" s="129"/>
    </row>
    <row r="66" spans="1:7" ht="15">
      <c r="A66" s="12" t="s">
        <v>142</v>
      </c>
      <c r="B66" s="128"/>
      <c r="D66" s="205">
        <v>114</v>
      </c>
      <c r="E66" s="196"/>
      <c r="F66" s="205">
        <v>1633</v>
      </c>
      <c r="G66" s="129"/>
    </row>
    <row r="67" spans="1:7" ht="15">
      <c r="A67" s="12"/>
      <c r="B67" s="128"/>
      <c r="D67" s="205"/>
      <c r="E67" s="196"/>
      <c r="F67" s="205"/>
      <c r="G67" s="129"/>
    </row>
    <row r="68" spans="1:8" ht="15.75">
      <c r="A68" s="133" t="s">
        <v>74</v>
      </c>
      <c r="B68" s="128"/>
      <c r="C68" s="75"/>
      <c r="D68" s="220">
        <f>SUM(D60:D66)</f>
        <v>73652</v>
      </c>
      <c r="E68" s="214"/>
      <c r="F68" s="220">
        <f>SUM(F60:F66)</f>
        <v>74515</v>
      </c>
      <c r="G68" s="131"/>
      <c r="H68" s="131"/>
    </row>
    <row r="69" spans="1:8" ht="15">
      <c r="A69" s="1"/>
      <c r="B69" s="128"/>
      <c r="C69" s="22"/>
      <c r="D69" s="206"/>
      <c r="E69" s="200"/>
      <c r="F69" s="206"/>
      <c r="G69" s="131"/>
      <c r="H69" s="131"/>
    </row>
    <row r="70" spans="1:6" ht="15.75">
      <c r="A70" s="213" t="s">
        <v>21</v>
      </c>
      <c r="B70" s="128"/>
      <c r="D70" s="194"/>
      <c r="E70" s="194"/>
      <c r="F70" s="194"/>
    </row>
    <row r="71" spans="1:6" ht="15.75">
      <c r="A71" s="213" t="s">
        <v>8</v>
      </c>
      <c r="B71" s="128"/>
      <c r="D71" s="194"/>
      <c r="E71" s="194"/>
      <c r="F71" s="194"/>
    </row>
    <row r="72" spans="1:6" ht="15">
      <c r="A72" s="5" t="s">
        <v>143</v>
      </c>
      <c r="B72" s="132"/>
      <c r="D72" s="205">
        <v>10454</v>
      </c>
      <c r="E72" s="196"/>
      <c r="F72" s="205">
        <v>17960</v>
      </c>
    </row>
    <row r="73" spans="1:6" ht="7.5" customHeight="1">
      <c r="A73" s="5"/>
      <c r="B73" s="132"/>
      <c r="D73" s="196"/>
      <c r="E73" s="196"/>
      <c r="F73" s="196"/>
    </row>
    <row r="74" spans="1:6" ht="15">
      <c r="A74" s="5" t="s">
        <v>144</v>
      </c>
      <c r="B74" s="132"/>
      <c r="D74" s="205"/>
      <c r="E74" s="196"/>
      <c r="F74" s="205">
        <v>7805</v>
      </c>
    </row>
    <row r="75" spans="1:6" ht="9" customHeight="1">
      <c r="A75" s="5"/>
      <c r="B75" s="132"/>
      <c r="D75" s="196"/>
      <c r="E75" s="196"/>
      <c r="F75" s="196"/>
    </row>
    <row r="76" spans="1:6" ht="15.75">
      <c r="A76" s="213" t="s">
        <v>139</v>
      </c>
      <c r="B76" s="128"/>
      <c r="D76" s="221">
        <f>SUM(D72:D74)</f>
        <v>10454</v>
      </c>
      <c r="E76" s="222"/>
      <c r="F76" s="221">
        <f>SUM(F72:F74)</f>
        <v>25765</v>
      </c>
    </row>
    <row r="77" spans="1:6" ht="13.5" customHeight="1">
      <c r="A77" s="5"/>
      <c r="B77" s="128"/>
      <c r="D77" s="196"/>
      <c r="E77" s="196"/>
      <c r="F77" s="196"/>
    </row>
    <row r="78" spans="1:6" ht="15.75">
      <c r="A78" s="213" t="s">
        <v>9</v>
      </c>
      <c r="B78" s="128"/>
      <c r="D78" s="196"/>
      <c r="E78" s="196"/>
      <c r="F78" s="196"/>
    </row>
    <row r="79" spans="1:6" ht="15">
      <c r="A79" s="5" t="s">
        <v>143</v>
      </c>
      <c r="B79" s="132"/>
      <c r="D79" s="205">
        <v>17923</v>
      </c>
      <c r="E79" s="196"/>
      <c r="F79" s="205">
        <v>20812</v>
      </c>
    </row>
    <row r="80" spans="1:6" ht="7.5" customHeight="1">
      <c r="A80" s="5"/>
      <c r="B80" s="132"/>
      <c r="D80" s="196"/>
      <c r="E80" s="196"/>
      <c r="F80" s="196"/>
    </row>
    <row r="81" spans="1:6" ht="15">
      <c r="A81" s="5" t="s">
        <v>144</v>
      </c>
      <c r="B81" s="132"/>
      <c r="D81" s="205">
        <v>7816</v>
      </c>
      <c r="E81" s="196"/>
      <c r="F81" s="205"/>
    </row>
    <row r="82" spans="1:6" ht="7.5" customHeight="1">
      <c r="A82" s="5"/>
      <c r="B82" s="132"/>
      <c r="D82" s="196"/>
      <c r="E82" s="196"/>
      <c r="F82" s="196"/>
    </row>
    <row r="83" spans="1:6" ht="15">
      <c r="A83" s="5" t="s">
        <v>175</v>
      </c>
      <c r="B83" s="128"/>
      <c r="D83" s="205">
        <f>SUM(D84:D86)</f>
        <v>583</v>
      </c>
      <c r="E83" s="196"/>
      <c r="F83" s="205">
        <f>SUM(F84:F86)</f>
        <v>623</v>
      </c>
    </row>
    <row r="84" spans="1:6" s="138" customFormat="1" ht="12">
      <c r="A84" s="135" t="s">
        <v>86</v>
      </c>
      <c r="B84" s="136"/>
      <c r="C84" s="136"/>
      <c r="D84" s="198">
        <v>583</v>
      </c>
      <c r="E84" s="198"/>
      <c r="F84" s="198">
        <v>623</v>
      </c>
    </row>
    <row r="85" spans="1:6" s="138" customFormat="1" ht="12">
      <c r="A85" s="135" t="s">
        <v>90</v>
      </c>
      <c r="B85" s="136"/>
      <c r="C85" s="136"/>
      <c r="D85" s="198"/>
      <c r="E85" s="198"/>
      <c r="F85" s="198"/>
    </row>
    <row r="86" spans="1:6" s="138" customFormat="1" ht="12">
      <c r="A86" s="135" t="s">
        <v>85</v>
      </c>
      <c r="B86" s="136"/>
      <c r="C86" s="136"/>
      <c r="D86" s="198"/>
      <c r="E86" s="198"/>
      <c r="F86" s="198"/>
    </row>
    <row r="87" spans="1:6" s="138" customFormat="1" ht="7.5" customHeight="1">
      <c r="A87" s="135"/>
      <c r="B87" s="136"/>
      <c r="C87" s="136"/>
      <c r="D87" s="198"/>
      <c r="E87" s="198"/>
      <c r="F87" s="198"/>
    </row>
    <row r="88" spans="1:6" ht="15">
      <c r="A88" s="5" t="s">
        <v>176</v>
      </c>
      <c r="B88" s="128"/>
      <c r="D88" s="205">
        <f>SUM(D89:D90)</f>
        <v>15409</v>
      </c>
      <c r="E88" s="196"/>
      <c r="F88" s="205">
        <f>SUM(F89:F90)</f>
        <v>10868</v>
      </c>
    </row>
    <row r="89" spans="1:6" s="138" customFormat="1" ht="12">
      <c r="A89" s="135" t="s">
        <v>89</v>
      </c>
      <c r="B89" s="136"/>
      <c r="C89" s="136"/>
      <c r="D89" s="198">
        <v>1665</v>
      </c>
      <c r="E89" s="198"/>
      <c r="F89" s="198">
        <v>1209</v>
      </c>
    </row>
    <row r="90" spans="1:6" s="138" customFormat="1" ht="12">
      <c r="A90" s="135" t="s">
        <v>90</v>
      </c>
      <c r="B90" s="136"/>
      <c r="C90" s="136"/>
      <c r="D90" s="198">
        <v>13744</v>
      </c>
      <c r="E90" s="198"/>
      <c r="F90" s="198">
        <v>9659</v>
      </c>
    </row>
    <row r="91" spans="1:6" s="138" customFormat="1" ht="7.5" customHeight="1">
      <c r="A91" s="135"/>
      <c r="B91" s="136"/>
      <c r="C91" s="136"/>
      <c r="D91" s="198"/>
      <c r="E91" s="198"/>
      <c r="F91" s="198"/>
    </row>
    <row r="92" spans="1:6" ht="15">
      <c r="A92" s="6" t="s">
        <v>177</v>
      </c>
      <c r="B92" s="128"/>
      <c r="D92" s="205">
        <f>SUM(D93:D95)</f>
        <v>274</v>
      </c>
      <c r="E92" s="196"/>
      <c r="F92" s="205">
        <f>SUM(F93:F95)</f>
        <v>335</v>
      </c>
    </row>
    <row r="93" spans="1:6" s="139" customFormat="1" ht="12">
      <c r="A93" s="138" t="s">
        <v>87</v>
      </c>
      <c r="B93" s="140"/>
      <c r="C93" s="140"/>
      <c r="D93" s="198">
        <v>189</v>
      </c>
      <c r="E93" s="198"/>
      <c r="F93" s="198">
        <v>239</v>
      </c>
    </row>
    <row r="94" spans="1:6" s="139" customFormat="1" ht="12">
      <c r="A94" s="138" t="s">
        <v>174</v>
      </c>
      <c r="B94" s="140"/>
      <c r="C94" s="140"/>
      <c r="D94" s="198">
        <v>2</v>
      </c>
      <c r="E94" s="198"/>
      <c r="F94" s="198"/>
    </row>
    <row r="95" spans="1:6" s="139" customFormat="1" ht="12">
      <c r="A95" s="138" t="s">
        <v>88</v>
      </c>
      <c r="B95" s="140"/>
      <c r="C95" s="140"/>
      <c r="D95" s="198">
        <v>83</v>
      </c>
      <c r="E95" s="198"/>
      <c r="F95" s="198">
        <v>96</v>
      </c>
    </row>
    <row r="96" spans="2:6" s="139" customFormat="1" ht="7.5" customHeight="1">
      <c r="B96" s="140"/>
      <c r="C96" s="140"/>
      <c r="D96" s="207"/>
      <c r="E96" s="207"/>
      <c r="F96" s="207"/>
    </row>
    <row r="97" spans="1:6" s="139" customFormat="1" ht="15">
      <c r="A97" s="5" t="s">
        <v>178</v>
      </c>
      <c r="B97" s="140"/>
      <c r="C97" s="140"/>
      <c r="D97" s="252">
        <v>23</v>
      </c>
      <c r="E97" s="209"/>
      <c r="F97" s="252">
        <v>21</v>
      </c>
    </row>
    <row r="98" spans="1:6" s="139" customFormat="1" ht="7.5" customHeight="1">
      <c r="A98" s="5"/>
      <c r="B98" s="140"/>
      <c r="C98" s="140"/>
      <c r="D98" s="207"/>
      <c r="E98" s="207"/>
      <c r="F98" s="207"/>
    </row>
    <row r="99" spans="1:6" s="139" customFormat="1" ht="15">
      <c r="A99" s="5" t="s">
        <v>179</v>
      </c>
      <c r="B99" s="140"/>
      <c r="C99" s="140"/>
      <c r="D99" s="252">
        <v>7</v>
      </c>
      <c r="E99" s="207"/>
      <c r="F99" s="252">
        <v>5</v>
      </c>
    </row>
    <row r="100" spans="1:6" s="139" customFormat="1" ht="7.5" customHeight="1">
      <c r="A100" s="5"/>
      <c r="B100" s="140"/>
      <c r="C100" s="140"/>
      <c r="D100" s="207"/>
      <c r="E100" s="207"/>
      <c r="F100" s="207"/>
    </row>
    <row r="101" spans="1:6" s="139" customFormat="1" ht="15">
      <c r="A101" s="5" t="s">
        <v>180</v>
      </c>
      <c r="B101" s="140"/>
      <c r="C101" s="140"/>
      <c r="D101" s="252">
        <f>SUM(D102:D104)</f>
        <v>212</v>
      </c>
      <c r="E101" s="209"/>
      <c r="F101" s="252">
        <f>SUM(F102:F104)</f>
        <v>198</v>
      </c>
    </row>
    <row r="102" spans="1:6" s="138" customFormat="1" ht="12">
      <c r="A102" s="138" t="s">
        <v>189</v>
      </c>
      <c r="B102" s="136"/>
      <c r="C102" s="136"/>
      <c r="D102" s="198">
        <v>210</v>
      </c>
      <c r="E102" s="198"/>
      <c r="F102" s="198">
        <v>196</v>
      </c>
    </row>
    <row r="103" spans="1:6" s="138" customFormat="1" ht="12">
      <c r="A103" s="138" t="s">
        <v>85</v>
      </c>
      <c r="B103" s="136"/>
      <c r="C103" s="136"/>
      <c r="D103" s="198"/>
      <c r="E103" s="198"/>
      <c r="F103" s="198"/>
    </row>
    <row r="104" spans="1:6" s="138" customFormat="1" ht="12">
      <c r="A104" s="138" t="s">
        <v>75</v>
      </c>
      <c r="B104" s="136"/>
      <c r="C104" s="136"/>
      <c r="D104" s="198">
        <v>2</v>
      </c>
      <c r="E104" s="198"/>
      <c r="F104" s="198">
        <v>2</v>
      </c>
    </row>
    <row r="105" spans="2:6" s="139" customFormat="1" ht="12">
      <c r="B105" s="140"/>
      <c r="C105" s="140"/>
      <c r="D105" s="207"/>
      <c r="E105" s="207"/>
      <c r="F105" s="207"/>
    </row>
    <row r="106" spans="1:6" s="217" customFormat="1" ht="15.75">
      <c r="A106" s="213" t="s">
        <v>145</v>
      </c>
      <c r="B106" s="215"/>
      <c r="C106" s="215"/>
      <c r="D106" s="210">
        <f>SUM(D79,D83,D88,D92,D97,D99,D101,D81)</f>
        <v>42247</v>
      </c>
      <c r="E106" s="214"/>
      <c r="F106" s="210">
        <f>SUM(F79,F83,F88,F92,F97,F99,F101,F81)</f>
        <v>32862</v>
      </c>
    </row>
    <row r="107" spans="1:6" ht="15">
      <c r="A107" s="5"/>
      <c r="B107" s="128"/>
      <c r="D107" s="194"/>
      <c r="E107" s="194"/>
      <c r="F107" s="194"/>
    </row>
    <row r="108" spans="1:6" s="219" customFormat="1" ht="15.75">
      <c r="A108" s="213" t="s">
        <v>24</v>
      </c>
      <c r="B108" s="215"/>
      <c r="C108" s="215"/>
      <c r="D108" s="223">
        <f>D106+D76</f>
        <v>52701</v>
      </c>
      <c r="E108" s="224"/>
      <c r="F108" s="223">
        <f>F106+F76</f>
        <v>58627</v>
      </c>
    </row>
    <row r="109" spans="1:6" s="217" customFormat="1" ht="15.75">
      <c r="A109" s="225"/>
      <c r="B109" s="226"/>
      <c r="C109" s="226"/>
      <c r="D109" s="227"/>
      <c r="E109" s="227"/>
      <c r="F109" s="227"/>
    </row>
    <row r="110" spans="1:6" s="217" customFormat="1" ht="16.5" thickBot="1">
      <c r="A110" s="213" t="s">
        <v>25</v>
      </c>
      <c r="B110" s="215"/>
      <c r="C110" s="215"/>
      <c r="D110" s="216">
        <f>D108+D68</f>
        <v>126353</v>
      </c>
      <c r="E110" s="214"/>
      <c r="F110" s="216">
        <f>F108+F68</f>
        <v>133142</v>
      </c>
    </row>
    <row r="111" spans="1:6" ht="15.75" thickTop="1">
      <c r="A111" s="5"/>
      <c r="B111" s="128"/>
      <c r="D111" s="194"/>
      <c r="E111" s="194"/>
      <c r="F111" s="194"/>
    </row>
    <row r="112" spans="2:6" ht="15">
      <c r="B112" s="128"/>
      <c r="D112" s="194"/>
      <c r="E112" s="194"/>
      <c r="F112" s="194"/>
    </row>
    <row r="113" ht="15">
      <c r="A113" s="251" t="s">
        <v>182</v>
      </c>
    </row>
    <row r="114" ht="15">
      <c r="A114" s="9"/>
    </row>
    <row r="115" ht="15">
      <c r="A115" s="2" t="s">
        <v>27</v>
      </c>
    </row>
    <row r="116" ht="15">
      <c r="A116" s="192" t="s">
        <v>120</v>
      </c>
    </row>
    <row r="117" ht="15">
      <c r="A117" s="2"/>
    </row>
    <row r="118" ht="15">
      <c r="A118" s="2"/>
    </row>
    <row r="119" ht="15">
      <c r="A119" s="2" t="s">
        <v>28</v>
      </c>
    </row>
    <row r="120" ht="15">
      <c r="A120" s="192" t="s">
        <v>70</v>
      </c>
    </row>
    <row r="121" ht="15">
      <c r="A121" s="2"/>
    </row>
    <row r="122" ht="15">
      <c r="A122" s="2"/>
    </row>
    <row r="123" ht="15">
      <c r="A123" s="134"/>
    </row>
    <row r="124" ht="15">
      <c r="A124" s="134"/>
    </row>
    <row r="125" ht="15">
      <c r="A125" s="2"/>
    </row>
  </sheetData>
  <mergeCells count="1">
    <mergeCell ref="A1:F1"/>
  </mergeCells>
  <printOptions horizontalCentered="1"/>
  <pageMargins left="0.75" right="0.56" top="0.43" bottom="0.17" header="0.34" footer="0.17"/>
  <pageSetup blackAndWhite="1" firstPageNumber="2" useFirstPageNumber="1" horizontalDpi="600" verticalDpi="600" orientation="portrait" paperSize="9" scale="88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99"/>
  <sheetViews>
    <sheetView showGridLines="0" zoomScaleSheetLayoutView="100" workbookViewId="0" topLeftCell="A1">
      <selection activeCell="C19" sqref="C19"/>
    </sheetView>
  </sheetViews>
  <sheetFormatPr defaultColWidth="9.140625" defaultRowHeight="12.75"/>
  <cols>
    <col min="1" max="1" width="51.7109375" style="28" customWidth="1"/>
    <col min="2" max="2" width="2.7109375" style="35" customWidth="1"/>
    <col min="3" max="3" width="12.421875" style="28" customWidth="1"/>
    <col min="4" max="4" width="3.140625" style="28" customWidth="1"/>
    <col min="5" max="5" width="13.421875" style="35" customWidth="1"/>
    <col min="6" max="6" width="2.140625" style="35" customWidth="1"/>
    <col min="7" max="7" width="12.421875" style="28" customWidth="1"/>
    <col min="8" max="8" width="5.00390625" style="28" customWidth="1"/>
    <col min="9" max="16384" width="9.140625" style="28" customWidth="1"/>
  </cols>
  <sheetData>
    <row r="1" spans="1:6" ht="14.25">
      <c r="A1" s="282" t="s">
        <v>119</v>
      </c>
      <c r="B1" s="286"/>
      <c r="C1" s="286"/>
      <c r="D1" s="286"/>
      <c r="E1" s="286"/>
      <c r="F1" s="30"/>
    </row>
    <row r="2" spans="1:6" ht="14.25">
      <c r="A2" s="29"/>
      <c r="B2" s="30"/>
      <c r="C2" s="30"/>
      <c r="D2" s="30"/>
      <c r="E2" s="30"/>
      <c r="F2" s="30"/>
    </row>
    <row r="3" spans="1:6" s="10" customFormat="1" ht="14.25">
      <c r="A3" s="287" t="s">
        <v>121</v>
      </c>
      <c r="B3" s="277"/>
      <c r="C3" s="277"/>
      <c r="D3" s="277"/>
      <c r="E3" s="277"/>
      <c r="F3" s="30"/>
    </row>
    <row r="4" spans="1:6" s="10" customFormat="1" ht="14.25">
      <c r="A4" s="29" t="s">
        <v>183</v>
      </c>
      <c r="B4" s="30"/>
      <c r="E4" s="30"/>
      <c r="F4" s="30"/>
    </row>
    <row r="5" spans="1:6" s="10" customFormat="1" ht="9.75" customHeight="1">
      <c r="A5" s="29"/>
      <c r="B5" s="30"/>
      <c r="E5" s="30"/>
      <c r="F5" s="30"/>
    </row>
    <row r="6" spans="1:7" ht="15" customHeight="1">
      <c r="A6" s="278" t="s">
        <v>39</v>
      </c>
      <c r="B6" s="61"/>
      <c r="C6" s="276" t="s">
        <v>186</v>
      </c>
      <c r="D6" s="276"/>
      <c r="E6" s="276" t="s">
        <v>187</v>
      </c>
      <c r="F6" s="61"/>
      <c r="G6" s="61"/>
    </row>
    <row r="7" spans="1:7" ht="20.25" customHeight="1">
      <c r="A7" s="279"/>
      <c r="B7" s="57"/>
      <c r="C7" s="57" t="s">
        <v>18</v>
      </c>
      <c r="D7" s="57"/>
      <c r="E7" s="57" t="s">
        <v>18</v>
      </c>
      <c r="F7" s="57"/>
      <c r="G7" s="57"/>
    </row>
    <row r="8" spans="1:6" ht="15">
      <c r="A8" s="10"/>
      <c r="B8" s="31"/>
      <c r="C8" s="148"/>
      <c r="D8" s="148"/>
      <c r="E8" s="149"/>
      <c r="F8" s="31"/>
    </row>
    <row r="9" spans="1:7" s="155" customFormat="1" ht="16.5" thickBot="1">
      <c r="A9" s="150" t="s">
        <v>91</v>
      </c>
      <c r="B9" s="151"/>
      <c r="C9" s="255">
        <f>SUM(C10:C13)</f>
        <v>27106</v>
      </c>
      <c r="D9" s="152"/>
      <c r="E9" s="255">
        <f>SUM(E10:E13)</f>
        <v>29284</v>
      </c>
      <c r="F9" s="153"/>
      <c r="G9" s="154"/>
    </row>
    <row r="10" spans="1:7" s="146" customFormat="1" ht="15">
      <c r="A10" s="147" t="s">
        <v>94</v>
      </c>
      <c r="B10" s="143"/>
      <c r="C10" s="254">
        <v>24161</v>
      </c>
      <c r="D10" s="157"/>
      <c r="E10" s="254">
        <v>22331</v>
      </c>
      <c r="F10" s="144"/>
      <c r="G10" s="145"/>
    </row>
    <row r="11" spans="1:7" s="146" customFormat="1" ht="15">
      <c r="A11" s="147" t="s">
        <v>92</v>
      </c>
      <c r="B11" s="143"/>
      <c r="C11" s="254"/>
      <c r="D11" s="157"/>
      <c r="E11" s="254"/>
      <c r="F11" s="144"/>
      <c r="G11" s="145"/>
    </row>
    <row r="12" spans="1:7" s="146" customFormat="1" ht="15">
      <c r="A12" s="147" t="s">
        <v>93</v>
      </c>
      <c r="B12" s="143"/>
      <c r="C12" s="254">
        <v>305</v>
      </c>
      <c r="D12" s="157"/>
      <c r="E12" s="254">
        <v>394</v>
      </c>
      <c r="F12" s="144"/>
      <c r="G12" s="145"/>
    </row>
    <row r="13" spans="1:7" ht="15">
      <c r="A13" s="12" t="s">
        <v>95</v>
      </c>
      <c r="B13" s="26"/>
      <c r="C13" s="254">
        <f>SUM(C14:C16)</f>
        <v>2640</v>
      </c>
      <c r="D13" s="158"/>
      <c r="E13" s="254">
        <f>SUM(E14:E16)</f>
        <v>6559</v>
      </c>
      <c r="F13" s="70"/>
      <c r="G13" s="76"/>
    </row>
    <row r="14" spans="1:7" s="166" customFormat="1" ht="12.75">
      <c r="A14" s="159" t="s">
        <v>96</v>
      </c>
      <c r="B14" s="160"/>
      <c r="C14" s="161">
        <v>2537</v>
      </c>
      <c r="D14" s="162"/>
      <c r="E14" s="163">
        <v>2081</v>
      </c>
      <c r="F14" s="164"/>
      <c r="G14" s="165"/>
    </row>
    <row r="15" spans="1:7" s="166" customFormat="1" ht="12.75">
      <c r="A15" s="159" t="s">
        <v>100</v>
      </c>
      <c r="B15" s="160"/>
      <c r="C15" s="161"/>
      <c r="D15" s="162"/>
      <c r="E15" s="163">
        <v>4434</v>
      </c>
      <c r="F15" s="164"/>
      <c r="G15" s="165"/>
    </row>
    <row r="16" spans="1:7" s="166" customFormat="1" ht="12.75">
      <c r="A16" s="159" t="s">
        <v>97</v>
      </c>
      <c r="B16" s="160"/>
      <c r="C16" s="161">
        <v>103</v>
      </c>
      <c r="D16" s="162"/>
      <c r="E16" s="163">
        <v>44</v>
      </c>
      <c r="F16" s="164"/>
      <c r="G16" s="165"/>
    </row>
    <row r="17" spans="1:7" ht="15">
      <c r="A17" s="12"/>
      <c r="B17" s="26"/>
      <c r="C17" s="167"/>
      <c r="D17" s="158"/>
      <c r="E17" s="156"/>
      <c r="F17" s="70"/>
      <c r="G17" s="76"/>
    </row>
    <row r="18" spans="1:7" s="155" customFormat="1" ht="16.5" thickBot="1">
      <c r="A18" s="150" t="s">
        <v>111</v>
      </c>
      <c r="B18" s="151"/>
      <c r="C18" s="256">
        <f>C19+C23+C24+C25+C26+C27+C28</f>
        <v>23887</v>
      </c>
      <c r="D18" s="169"/>
      <c r="E18" s="256">
        <f>E19+E23+E24+E25+E26+E27+E28</f>
        <v>25216</v>
      </c>
      <c r="F18" s="153"/>
      <c r="G18" s="154"/>
    </row>
    <row r="19" spans="1:7" ht="15">
      <c r="A19" s="32" t="s">
        <v>98</v>
      </c>
      <c r="B19" s="26"/>
      <c r="C19" s="257">
        <f>SUM(C20:C22)</f>
        <v>15396</v>
      </c>
      <c r="D19" s="170"/>
      <c r="E19" s="257">
        <f>SUM(E20:E22)</f>
        <v>16422</v>
      </c>
      <c r="F19" s="70"/>
      <c r="G19" s="76"/>
    </row>
    <row r="20" spans="1:7" s="174" customFormat="1" ht="12.75">
      <c r="A20" s="159" t="s">
        <v>99</v>
      </c>
      <c r="B20" s="171"/>
      <c r="C20" s="262">
        <v>15104</v>
      </c>
      <c r="D20" s="162"/>
      <c r="E20" s="262">
        <v>11957</v>
      </c>
      <c r="F20" s="172"/>
      <c r="G20" s="173"/>
    </row>
    <row r="21" spans="1:7" s="174" customFormat="1" ht="12.75">
      <c r="A21" s="159" t="s">
        <v>102</v>
      </c>
      <c r="B21" s="171"/>
      <c r="C21" s="262">
        <v>292</v>
      </c>
      <c r="D21" s="162"/>
      <c r="E21" s="262">
        <v>346</v>
      </c>
      <c r="F21" s="172"/>
      <c r="G21" s="173"/>
    </row>
    <row r="22" spans="1:7" s="174" customFormat="1" ht="12.75">
      <c r="A22" s="159" t="s">
        <v>101</v>
      </c>
      <c r="B22" s="171"/>
      <c r="C22" s="262"/>
      <c r="D22" s="162"/>
      <c r="E22" s="262">
        <v>4119</v>
      </c>
      <c r="F22" s="172"/>
      <c r="G22" s="173"/>
    </row>
    <row r="23" spans="1:7" s="27" customFormat="1" ht="15">
      <c r="A23" s="12" t="s">
        <v>103</v>
      </c>
      <c r="B23" s="26"/>
      <c r="C23" s="257">
        <v>42</v>
      </c>
      <c r="D23" s="170"/>
      <c r="E23" s="257">
        <v>40</v>
      </c>
      <c r="F23" s="70"/>
      <c r="G23" s="175"/>
    </row>
    <row r="24" spans="1:7" s="27" customFormat="1" ht="15">
      <c r="A24" s="12" t="s">
        <v>104</v>
      </c>
      <c r="B24" s="26"/>
      <c r="C24" s="257">
        <v>6977</v>
      </c>
      <c r="D24" s="170"/>
      <c r="E24" s="257">
        <v>7332</v>
      </c>
      <c r="F24" s="70"/>
      <c r="G24" s="175"/>
    </row>
    <row r="25" spans="1:6" s="27" customFormat="1" ht="15">
      <c r="A25" s="12" t="s">
        <v>105</v>
      </c>
      <c r="B25" s="26"/>
      <c r="C25" s="257">
        <v>621</v>
      </c>
      <c r="D25" s="170"/>
      <c r="E25" s="257">
        <v>609</v>
      </c>
      <c r="F25" s="70"/>
    </row>
    <row r="26" spans="1:6" s="27" customFormat="1" ht="15">
      <c r="A26" s="27" t="s">
        <v>106</v>
      </c>
      <c r="B26" s="26"/>
      <c r="C26" s="257">
        <v>327</v>
      </c>
      <c r="D26" s="170"/>
      <c r="E26" s="257">
        <v>356</v>
      </c>
      <c r="F26" s="70"/>
    </row>
    <row r="27" spans="1:6" s="27" customFormat="1" ht="15">
      <c r="A27" s="27" t="s">
        <v>107</v>
      </c>
      <c r="B27" s="26"/>
      <c r="C27" s="257">
        <v>35</v>
      </c>
      <c r="D27" s="170"/>
      <c r="E27" s="257">
        <v>39</v>
      </c>
      <c r="F27" s="70"/>
    </row>
    <row r="28" spans="1:6" s="27" customFormat="1" ht="15">
      <c r="A28" s="12" t="s">
        <v>108</v>
      </c>
      <c r="B28" s="26"/>
      <c r="C28" s="257">
        <v>489</v>
      </c>
      <c r="D28" s="167"/>
      <c r="E28" s="257">
        <v>418</v>
      </c>
      <c r="F28" s="70"/>
    </row>
    <row r="29" spans="1:6" ht="15">
      <c r="A29" s="12"/>
      <c r="B29" s="26"/>
      <c r="C29" s="167"/>
      <c r="D29" s="167"/>
      <c r="E29" s="167"/>
      <c r="F29" s="70"/>
    </row>
    <row r="30" spans="1:7" s="33" customFormat="1" ht="16.5" thickBot="1">
      <c r="A30" s="141" t="s">
        <v>112</v>
      </c>
      <c r="B30" s="176"/>
      <c r="C30" s="256">
        <f>C9-C18</f>
        <v>3219</v>
      </c>
      <c r="D30" s="177"/>
      <c r="E30" s="256">
        <f>E9-E18</f>
        <v>4068</v>
      </c>
      <c r="F30" s="176"/>
      <c r="G30" s="178"/>
    </row>
    <row r="31" spans="2:6" ht="12.75">
      <c r="B31" s="56"/>
      <c r="C31" s="179"/>
      <c r="D31" s="179"/>
      <c r="E31" s="179"/>
      <c r="F31" s="56"/>
    </row>
    <row r="32" spans="1:7" s="155" customFormat="1" ht="16.5" thickBot="1">
      <c r="A32" s="150" t="s">
        <v>113</v>
      </c>
      <c r="B32" s="151"/>
      <c r="C32" s="255">
        <f>SUM(C33:C34)</f>
        <v>1</v>
      </c>
      <c r="D32" s="152"/>
      <c r="E32" s="255">
        <f>SUM(E33:E34)</f>
        <v>635</v>
      </c>
      <c r="F32" s="153"/>
      <c r="G32" s="154"/>
    </row>
    <row r="33" spans="1:7" s="146" customFormat="1" ht="15">
      <c r="A33" s="147" t="s">
        <v>114</v>
      </c>
      <c r="B33" s="143"/>
      <c r="C33" s="258">
        <v>1</v>
      </c>
      <c r="D33" s="157"/>
      <c r="E33" s="258">
        <v>5</v>
      </c>
      <c r="F33" s="144"/>
      <c r="G33" s="145"/>
    </row>
    <row r="34" spans="1:6" s="27" customFormat="1" ht="15">
      <c r="A34" s="274" t="s">
        <v>167</v>
      </c>
      <c r="B34" s="26"/>
      <c r="C34" s="257"/>
      <c r="D34" s="170"/>
      <c r="E34" s="257">
        <v>630</v>
      </c>
      <c r="F34" s="70"/>
    </row>
    <row r="35" spans="1:7" ht="15">
      <c r="A35" s="12"/>
      <c r="B35" s="26"/>
      <c r="C35" s="167"/>
      <c r="D35" s="158"/>
      <c r="E35" s="156"/>
      <c r="F35" s="70"/>
      <c r="G35" s="76"/>
    </row>
    <row r="36" spans="1:7" s="155" customFormat="1" ht="16.5" thickBot="1">
      <c r="A36" s="150" t="s">
        <v>115</v>
      </c>
      <c r="B36" s="151"/>
      <c r="C36" s="256">
        <f>SUM(C37:C39)</f>
        <v>3106</v>
      </c>
      <c r="D36" s="168"/>
      <c r="E36" s="256">
        <f>SUM(E37:E39)</f>
        <v>3070</v>
      </c>
      <c r="F36" s="153"/>
      <c r="G36" s="154"/>
    </row>
    <row r="37" spans="1:7" s="27" customFormat="1" ht="15">
      <c r="A37" s="12" t="s">
        <v>116</v>
      </c>
      <c r="B37" s="26"/>
      <c r="C37" s="257">
        <v>2958</v>
      </c>
      <c r="D37" s="170"/>
      <c r="E37" s="257">
        <v>2982</v>
      </c>
      <c r="F37" s="70"/>
      <c r="G37" s="175"/>
    </row>
    <row r="38" spans="1:6" s="27" customFormat="1" ht="15">
      <c r="A38" s="12" t="s">
        <v>117</v>
      </c>
      <c r="B38" s="26"/>
      <c r="C38" s="257">
        <v>10</v>
      </c>
      <c r="D38" s="170"/>
      <c r="E38" s="257">
        <v>12</v>
      </c>
      <c r="F38" s="70"/>
    </row>
    <row r="39" spans="1:6" s="27" customFormat="1" ht="15">
      <c r="A39" s="27" t="s">
        <v>118</v>
      </c>
      <c r="B39" s="26"/>
      <c r="C39" s="257">
        <v>138</v>
      </c>
      <c r="D39" s="170"/>
      <c r="E39" s="257">
        <v>76</v>
      </c>
      <c r="F39" s="70"/>
    </row>
    <row r="40" spans="2:6" ht="12.75">
      <c r="B40" s="56"/>
      <c r="C40" s="179"/>
      <c r="D40" s="179"/>
      <c r="E40" s="179"/>
      <c r="F40" s="56"/>
    </row>
    <row r="41" spans="1:7" s="33" customFormat="1" ht="16.5" thickBot="1">
      <c r="A41" s="141" t="s">
        <v>109</v>
      </c>
      <c r="B41" s="176"/>
      <c r="C41" s="259">
        <f>C30+C32-C36</f>
        <v>114</v>
      </c>
      <c r="D41" s="177"/>
      <c r="E41" s="259">
        <f>E30+E32-E36</f>
        <v>1633</v>
      </c>
      <c r="F41" s="176"/>
      <c r="G41" s="180"/>
    </row>
    <row r="42" spans="1:6" ht="4.5" customHeight="1">
      <c r="A42" s="29"/>
      <c r="B42" s="24"/>
      <c r="C42" s="181"/>
      <c r="D42" s="181"/>
      <c r="E42" s="181"/>
      <c r="F42" s="24"/>
    </row>
    <row r="43" spans="1:6" ht="15">
      <c r="A43" s="12" t="s">
        <v>26</v>
      </c>
      <c r="B43" s="24"/>
      <c r="C43" s="260"/>
      <c r="D43" s="181"/>
      <c r="E43" s="260"/>
      <c r="F43" s="24"/>
    </row>
    <row r="44" spans="1:6" ht="4.5" customHeight="1">
      <c r="A44" s="12"/>
      <c r="B44" s="24"/>
      <c r="C44" s="181"/>
      <c r="D44" s="181"/>
      <c r="E44" s="181"/>
      <c r="F44" s="24"/>
    </row>
    <row r="45" spans="1:6" s="33" customFormat="1" ht="16.5" thickBot="1">
      <c r="A45" s="141" t="s">
        <v>110</v>
      </c>
      <c r="B45" s="176"/>
      <c r="C45" s="261">
        <f>C41+C43</f>
        <v>114</v>
      </c>
      <c r="D45" s="177"/>
      <c r="E45" s="261">
        <f>E41+E43</f>
        <v>1633</v>
      </c>
      <c r="F45" s="176"/>
    </row>
    <row r="46" spans="1:6" ht="15.75" thickTop="1">
      <c r="A46" s="12"/>
      <c r="B46" s="24"/>
      <c r="C46" s="148"/>
      <c r="D46" s="148"/>
      <c r="E46" s="182"/>
      <c r="F46" s="24"/>
    </row>
    <row r="47" spans="1:7" s="155" customFormat="1" ht="16.5" thickBot="1">
      <c r="A47" s="150" t="s">
        <v>122</v>
      </c>
      <c r="B47" s="151"/>
      <c r="C47" s="256">
        <f>SUM(C48:C52)</f>
        <v>0</v>
      </c>
      <c r="D47" s="168"/>
      <c r="E47" s="256">
        <f>SUM(E48:E52)</f>
        <v>0</v>
      </c>
      <c r="F47" s="153"/>
      <c r="G47" s="154"/>
    </row>
    <row r="48" spans="1:7" s="27" customFormat="1" ht="15">
      <c r="A48" s="32" t="s">
        <v>123</v>
      </c>
      <c r="B48" s="26"/>
      <c r="C48" s="275"/>
      <c r="D48" s="170"/>
      <c r="E48" s="275"/>
      <c r="F48" s="70"/>
      <c r="G48" s="175"/>
    </row>
    <row r="49" spans="1:7" s="27" customFormat="1" ht="30">
      <c r="A49" s="32" t="s">
        <v>124</v>
      </c>
      <c r="B49" s="26"/>
      <c r="C49" s="170"/>
      <c r="D49" s="170"/>
      <c r="E49" s="170"/>
      <c r="F49" s="70"/>
      <c r="G49" s="175"/>
    </row>
    <row r="50" spans="1:7" s="27" customFormat="1" ht="15">
      <c r="A50" s="32" t="s">
        <v>168</v>
      </c>
      <c r="B50" s="26"/>
      <c r="C50" s="170"/>
      <c r="D50" s="170"/>
      <c r="E50" s="170"/>
      <c r="F50" s="70"/>
      <c r="G50" s="175"/>
    </row>
    <row r="51" spans="1:7" s="27" customFormat="1" ht="15">
      <c r="A51" s="32" t="s">
        <v>169</v>
      </c>
      <c r="B51" s="26"/>
      <c r="C51" s="170"/>
      <c r="D51" s="170"/>
      <c r="E51" s="170"/>
      <c r="F51" s="70"/>
      <c r="G51" s="175"/>
    </row>
    <row r="52" spans="1:7" s="27" customFormat="1" ht="15">
      <c r="A52" s="32" t="s">
        <v>170</v>
      </c>
      <c r="B52" s="26"/>
      <c r="C52" s="170"/>
      <c r="D52" s="170"/>
      <c r="E52" s="170"/>
      <c r="F52" s="70"/>
      <c r="G52" s="175"/>
    </row>
    <row r="53" spans="1:6" ht="15">
      <c r="A53" s="12"/>
      <c r="B53" s="26"/>
      <c r="C53" s="167"/>
      <c r="D53" s="167"/>
      <c r="E53" s="167"/>
      <c r="F53" s="70"/>
    </row>
    <row r="54" spans="1:7" s="33" customFormat="1" ht="16.5" thickBot="1">
      <c r="A54" s="141" t="s">
        <v>125</v>
      </c>
      <c r="B54" s="176"/>
      <c r="C54" s="273">
        <f>SUM(C45,C47)</f>
        <v>114</v>
      </c>
      <c r="D54" s="168"/>
      <c r="E54" s="273">
        <f>SUM(E45,E47)</f>
        <v>1633</v>
      </c>
      <c r="F54" s="176"/>
      <c r="G54" s="178"/>
    </row>
    <row r="55" spans="1:6" ht="15.75" thickTop="1">
      <c r="A55" s="12"/>
      <c r="B55" s="24"/>
      <c r="C55" s="148"/>
      <c r="D55" s="148"/>
      <c r="E55" s="182"/>
      <c r="F55" s="24"/>
    </row>
    <row r="56" spans="1:6" ht="15">
      <c r="A56" s="12"/>
      <c r="B56" s="24"/>
      <c r="C56" s="148"/>
      <c r="D56" s="148"/>
      <c r="E56" s="182"/>
      <c r="F56" s="24"/>
    </row>
    <row r="57" spans="1:5" ht="14.25">
      <c r="A57" s="251" t="s">
        <v>182</v>
      </c>
      <c r="C57" s="148"/>
      <c r="D57" s="148"/>
      <c r="E57" s="183"/>
    </row>
    <row r="58" spans="1:5" ht="15">
      <c r="A58" s="9"/>
      <c r="C58" s="148"/>
      <c r="D58" s="148"/>
      <c r="E58" s="183"/>
    </row>
    <row r="59" spans="1:5" ht="15">
      <c r="A59" s="9"/>
      <c r="C59" s="148"/>
      <c r="D59" s="148"/>
      <c r="E59" s="183"/>
    </row>
    <row r="60" spans="1:5" s="68" customFormat="1" ht="18.75" customHeight="1">
      <c r="A60" s="72" t="s">
        <v>27</v>
      </c>
      <c r="B60" s="11"/>
      <c r="C60" s="184"/>
      <c r="D60" s="184"/>
      <c r="E60" s="185"/>
    </row>
    <row r="61" spans="1:5" s="3" customFormat="1" ht="18.75" customHeight="1">
      <c r="A61" s="284" t="s">
        <v>120</v>
      </c>
      <c r="B61" s="284"/>
      <c r="C61" s="284"/>
      <c r="D61" s="186"/>
      <c r="E61" s="186"/>
    </row>
    <row r="62" spans="1:5" s="3" customFormat="1" ht="18.75" customHeight="1">
      <c r="A62" s="191"/>
      <c r="B62" s="191"/>
      <c r="C62" s="191"/>
      <c r="D62" s="186"/>
      <c r="E62" s="186"/>
    </row>
    <row r="63" spans="1:5" s="3" customFormat="1" ht="18.75" customHeight="1">
      <c r="A63" s="191"/>
      <c r="B63" s="191"/>
      <c r="C63" s="191"/>
      <c r="D63" s="186"/>
      <c r="E63" s="186"/>
    </row>
    <row r="64" spans="1:5" s="3" customFormat="1" ht="18.75" customHeight="1">
      <c r="A64" s="72"/>
      <c r="C64" s="186"/>
      <c r="D64" s="186"/>
      <c r="E64" s="186"/>
    </row>
    <row r="65" spans="1:8" s="13" customFormat="1" ht="15">
      <c r="A65" s="72" t="s">
        <v>28</v>
      </c>
      <c r="B65" s="48"/>
      <c r="C65" s="187"/>
      <c r="D65" s="187"/>
      <c r="E65" s="187"/>
      <c r="F65" s="48"/>
      <c r="H65" s="19"/>
    </row>
    <row r="66" spans="1:5" ht="15">
      <c r="A66" s="285" t="s">
        <v>70</v>
      </c>
      <c r="B66" s="285"/>
      <c r="C66" s="285"/>
      <c r="D66" s="148"/>
      <c r="E66" s="183"/>
    </row>
    <row r="67" spans="1:5" ht="15">
      <c r="A67" s="2"/>
      <c r="C67" s="148"/>
      <c r="D67" s="148"/>
      <c r="E67" s="183"/>
    </row>
    <row r="68" spans="1:5" ht="15">
      <c r="A68" s="2"/>
      <c r="C68" s="148"/>
      <c r="D68" s="148"/>
      <c r="E68" s="183"/>
    </row>
    <row r="69" spans="1:5" ht="15">
      <c r="A69" s="2"/>
      <c r="C69" s="148"/>
      <c r="D69" s="148"/>
      <c r="E69" s="183"/>
    </row>
    <row r="70" spans="1:6" ht="15">
      <c r="A70" s="2"/>
      <c r="B70" s="37"/>
      <c r="C70" s="148"/>
      <c r="D70" s="148"/>
      <c r="E70" s="188"/>
      <c r="F70" s="37"/>
    </row>
    <row r="71" spans="1:5" ht="15">
      <c r="A71" s="2"/>
      <c r="C71" s="148"/>
      <c r="D71" s="148"/>
      <c r="E71" s="183"/>
    </row>
    <row r="72" spans="1:5" ht="15">
      <c r="A72" s="2"/>
      <c r="C72" s="148"/>
      <c r="D72" s="148"/>
      <c r="E72" s="183"/>
    </row>
    <row r="73" spans="1:5" ht="15">
      <c r="A73" s="2"/>
      <c r="C73" s="148"/>
      <c r="D73" s="148"/>
      <c r="E73" s="183"/>
    </row>
    <row r="74" spans="1:6" ht="15">
      <c r="A74" s="41"/>
      <c r="B74" s="38"/>
      <c r="C74" s="148"/>
      <c r="D74" s="148"/>
      <c r="E74" s="183"/>
      <c r="F74" s="38"/>
    </row>
    <row r="75" spans="3:5" ht="12.75">
      <c r="C75" s="148"/>
      <c r="D75" s="148"/>
      <c r="E75" s="183"/>
    </row>
    <row r="76" spans="3:5" ht="12.75">
      <c r="C76" s="148"/>
      <c r="D76" s="148"/>
      <c r="E76" s="183"/>
    </row>
    <row r="77" spans="3:5" ht="12.75">
      <c r="C77" s="148"/>
      <c r="D77" s="148"/>
      <c r="E77" s="183"/>
    </row>
    <row r="78" spans="3:5" ht="12.75">
      <c r="C78" s="148"/>
      <c r="D78" s="148"/>
      <c r="E78" s="183"/>
    </row>
    <row r="79" spans="3:5" ht="12.75">
      <c r="C79" s="148"/>
      <c r="D79" s="148"/>
      <c r="E79" s="183"/>
    </row>
    <row r="80" spans="1:6" ht="15">
      <c r="A80" s="36"/>
      <c r="B80" s="37"/>
      <c r="C80" s="148"/>
      <c r="D80" s="148"/>
      <c r="E80" s="188"/>
      <c r="F80" s="37"/>
    </row>
    <row r="81" spans="1:5" ht="12.75">
      <c r="A81" s="36"/>
      <c r="C81" s="148"/>
      <c r="D81" s="148"/>
      <c r="E81" s="183"/>
    </row>
    <row r="82" spans="1:5" ht="12.75">
      <c r="A82" s="36"/>
      <c r="C82" s="148"/>
      <c r="D82" s="148"/>
      <c r="E82" s="183"/>
    </row>
    <row r="83" spans="1:5" ht="12.75">
      <c r="A83" s="36"/>
      <c r="C83" s="148"/>
      <c r="D83" s="148"/>
      <c r="E83" s="183"/>
    </row>
    <row r="84" spans="1:5" ht="12.75">
      <c r="A84" s="39"/>
      <c r="C84" s="148"/>
      <c r="D84" s="148"/>
      <c r="E84" s="183"/>
    </row>
    <row r="85" spans="1:5" ht="12.75">
      <c r="A85" s="36"/>
      <c r="C85" s="148"/>
      <c r="D85" s="148"/>
      <c r="E85" s="183"/>
    </row>
    <row r="86" spans="1:5" ht="12.75">
      <c r="A86" s="36"/>
      <c r="C86" s="148"/>
      <c r="D86" s="148"/>
      <c r="E86" s="183"/>
    </row>
    <row r="87" spans="1:7" ht="15">
      <c r="A87" s="34"/>
      <c r="B87" s="37"/>
      <c r="C87" s="189"/>
      <c r="D87" s="189"/>
      <c r="E87" s="188"/>
      <c r="F87" s="37"/>
      <c r="G87" s="40"/>
    </row>
    <row r="88" spans="3:8" ht="12.75">
      <c r="C88" s="148"/>
      <c r="D88" s="148"/>
      <c r="E88" s="183"/>
      <c r="H88" s="36"/>
    </row>
    <row r="89" spans="3:8" ht="12.75">
      <c r="C89" s="148"/>
      <c r="D89" s="148"/>
      <c r="E89" s="183"/>
      <c r="H89" s="36"/>
    </row>
    <row r="90" spans="2:6" ht="15">
      <c r="B90" s="37"/>
      <c r="C90" s="148"/>
      <c r="D90" s="148"/>
      <c r="E90" s="188"/>
      <c r="F90" s="37"/>
    </row>
    <row r="91" spans="3:5" ht="12.75">
      <c r="C91" s="148"/>
      <c r="D91" s="148"/>
      <c r="E91" s="183"/>
    </row>
    <row r="92" spans="1:5" ht="12.75">
      <c r="A92" s="34"/>
      <c r="C92" s="148"/>
      <c r="D92" s="148"/>
      <c r="E92" s="183"/>
    </row>
    <row r="93" spans="3:5" ht="12.75">
      <c r="C93" s="148"/>
      <c r="D93" s="148"/>
      <c r="E93" s="183"/>
    </row>
    <row r="94" spans="3:5" ht="12.75">
      <c r="C94" s="148"/>
      <c r="D94" s="148"/>
      <c r="E94" s="183"/>
    </row>
    <row r="95" spans="3:5" ht="12.75">
      <c r="C95" s="148"/>
      <c r="D95" s="148"/>
      <c r="E95" s="183"/>
    </row>
    <row r="96" spans="3:5" ht="12.75">
      <c r="C96" s="148"/>
      <c r="D96" s="148"/>
      <c r="E96" s="183"/>
    </row>
    <row r="97" spans="3:5" ht="12.75">
      <c r="C97" s="148"/>
      <c r="D97" s="148"/>
      <c r="E97" s="183"/>
    </row>
    <row r="99" ht="12.75">
      <c r="A99" s="36"/>
    </row>
  </sheetData>
  <mergeCells count="5">
    <mergeCell ref="A61:C61"/>
    <mergeCell ref="A66:C66"/>
    <mergeCell ref="A1:E1"/>
    <mergeCell ref="A3:E3"/>
    <mergeCell ref="A6:A7"/>
  </mergeCells>
  <printOptions/>
  <pageMargins left="0.99" right="0.15748031496062992" top="0.51" bottom="0.18" header="0.17" footer="0.17"/>
  <pageSetup blackAndWhite="1" firstPageNumber="1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8"/>
  <sheetViews>
    <sheetView zoomScaleSheetLayoutView="100" workbookViewId="0" topLeftCell="A1">
      <selection activeCell="C25" sqref="C25"/>
    </sheetView>
  </sheetViews>
  <sheetFormatPr defaultColWidth="9.140625" defaultRowHeight="0" customHeight="1" zeroHeight="1"/>
  <cols>
    <col min="1" max="1" width="65.140625" style="113" customWidth="1"/>
    <col min="2" max="2" width="2.140625" style="114" customWidth="1"/>
    <col min="3" max="3" width="13.28125" style="114" customWidth="1"/>
    <col min="4" max="4" width="2.8515625" style="112" customWidth="1"/>
    <col min="5" max="5" width="13.28125" style="106" customWidth="1"/>
    <col min="6" max="6" width="23.8515625" style="104" hidden="1" customWidth="1"/>
    <col min="7" max="7" width="10.57421875" style="104" hidden="1" customWidth="1"/>
    <col min="8" max="8" width="13.28125" style="104" hidden="1" customWidth="1"/>
    <col min="9" max="10" width="9.140625" style="104" hidden="1" customWidth="1"/>
    <col min="11" max="16384" width="7.8515625" style="104" hidden="1" customWidth="1"/>
  </cols>
  <sheetData>
    <row r="1" spans="1:6" s="52" customFormat="1" ht="15">
      <c r="A1" s="288" t="s">
        <v>119</v>
      </c>
      <c r="B1" s="288"/>
      <c r="C1" s="288"/>
      <c r="D1" s="288"/>
      <c r="E1" s="288"/>
      <c r="F1" s="51"/>
    </row>
    <row r="2" spans="1:6" s="52" customFormat="1" ht="15">
      <c r="A2" s="49"/>
      <c r="B2" s="4"/>
      <c r="C2" s="4"/>
      <c r="D2" s="4"/>
      <c r="E2" s="42"/>
      <c r="F2" s="51"/>
    </row>
    <row r="3" spans="1:5" s="53" customFormat="1" ht="15">
      <c r="A3" s="280" t="s">
        <v>29</v>
      </c>
      <c r="B3" s="281"/>
      <c r="C3" s="281"/>
      <c r="D3" s="4"/>
      <c r="E3" s="42"/>
    </row>
    <row r="4" spans="1:5" s="53" customFormat="1" ht="18" customHeight="1">
      <c r="A4" s="49" t="s">
        <v>184</v>
      </c>
      <c r="B4" s="65"/>
      <c r="C4" s="65"/>
      <c r="D4" s="65"/>
      <c r="E4" s="42"/>
    </row>
    <row r="5" spans="1:5" s="53" customFormat="1" ht="18" customHeight="1">
      <c r="A5" s="49"/>
      <c r="B5" s="65"/>
      <c r="C5" s="276" t="s">
        <v>186</v>
      </c>
      <c r="D5" s="276"/>
      <c r="E5" s="276" t="s">
        <v>187</v>
      </c>
    </row>
    <row r="6" spans="1:6" ht="15">
      <c r="A6" s="66"/>
      <c r="B6" s="50"/>
      <c r="C6" s="50" t="s">
        <v>13</v>
      </c>
      <c r="D6" s="50"/>
      <c r="E6" s="50" t="s">
        <v>13</v>
      </c>
      <c r="F6" s="67"/>
    </row>
    <row r="7" spans="1:8" ht="13.5" customHeight="1">
      <c r="A7" s="105" t="s">
        <v>3</v>
      </c>
      <c r="B7" s="107"/>
      <c r="C7" s="228"/>
      <c r="D7" s="228"/>
      <c r="E7" s="229"/>
      <c r="F7" s="109"/>
      <c r="G7" s="110" t="e">
        <f>+#REF!+F7+#REF!</f>
        <v>#REF!</v>
      </c>
      <c r="H7" s="110" t="e">
        <f>+#REF!+F7</f>
        <v>#REF!</v>
      </c>
    </row>
    <row r="8" spans="1:7" ht="13.5" customHeight="1">
      <c r="A8" s="111" t="s">
        <v>0</v>
      </c>
      <c r="B8" s="112"/>
      <c r="C8" s="230">
        <v>37495</v>
      </c>
      <c r="D8" s="230"/>
      <c r="E8" s="230">
        <v>33710</v>
      </c>
      <c r="F8" s="109"/>
      <c r="G8" s="110" t="e">
        <f>+#REF!+F8</f>
        <v>#REF!</v>
      </c>
    </row>
    <row r="9" spans="1:10" ht="13.5" customHeight="1">
      <c r="A9" s="111" t="s">
        <v>14</v>
      </c>
      <c r="B9" s="107"/>
      <c r="C9" s="228">
        <v>-20028</v>
      </c>
      <c r="D9" s="228"/>
      <c r="E9" s="228">
        <v>-23119</v>
      </c>
      <c r="F9" s="109"/>
      <c r="G9" s="110" t="e">
        <f>+#REF!+F9</f>
        <v>#REF!</v>
      </c>
      <c r="J9" s="110" t="e">
        <f>+#REF!+#REF!</f>
        <v>#REF!</v>
      </c>
    </row>
    <row r="10" spans="1:10" ht="15">
      <c r="A10" s="111" t="s">
        <v>19</v>
      </c>
      <c r="B10" s="107"/>
      <c r="C10" s="228">
        <v>-359</v>
      </c>
      <c r="D10" s="228"/>
      <c r="E10" s="228">
        <v>-403</v>
      </c>
      <c r="F10" s="109"/>
      <c r="G10" s="110"/>
      <c r="J10" s="110"/>
    </row>
    <row r="11" spans="1:10" ht="15">
      <c r="A11" s="111" t="s">
        <v>34</v>
      </c>
      <c r="B11" s="107"/>
      <c r="C11" s="228">
        <v>-10</v>
      </c>
      <c r="D11" s="228"/>
      <c r="E11" s="228">
        <v>-12</v>
      </c>
      <c r="F11" s="109"/>
      <c r="G11" s="110"/>
      <c r="J11" s="110"/>
    </row>
    <row r="12" spans="1:10" ht="15">
      <c r="A12" s="111" t="s">
        <v>173</v>
      </c>
      <c r="B12" s="107"/>
      <c r="C12" s="228">
        <v>-3398</v>
      </c>
      <c r="D12" s="228"/>
      <c r="E12" s="228">
        <v>140</v>
      </c>
      <c r="F12" s="109"/>
      <c r="G12" s="110"/>
      <c r="J12" s="110"/>
    </row>
    <row r="13" spans="1:5" ht="15">
      <c r="A13" s="113" t="s">
        <v>146</v>
      </c>
      <c r="B13" s="112"/>
      <c r="C13" s="232">
        <v>1</v>
      </c>
      <c r="D13" s="230"/>
      <c r="E13" s="232">
        <v>5</v>
      </c>
    </row>
    <row r="14" spans="1:7" s="115" customFormat="1" ht="15">
      <c r="A14" s="105" t="s">
        <v>30</v>
      </c>
      <c r="B14" s="116"/>
      <c r="C14" s="234">
        <f>SUM(C8:C13)</f>
        <v>13701</v>
      </c>
      <c r="D14" s="235"/>
      <c r="E14" s="234">
        <f>SUM(E8:E13)</f>
        <v>10321</v>
      </c>
      <c r="F14" s="109"/>
      <c r="G14" s="110" t="e">
        <f>+#REF!+F14</f>
        <v>#REF!</v>
      </c>
    </row>
    <row r="15" spans="1:7" ht="13.5" customHeight="1">
      <c r="A15" s="111"/>
      <c r="B15" s="112"/>
      <c r="C15" s="230"/>
      <c r="D15" s="230"/>
      <c r="E15" s="231"/>
      <c r="F15" s="109"/>
      <c r="G15" s="110"/>
    </row>
    <row r="16" spans="1:7" ht="13.5" customHeight="1">
      <c r="A16" s="105" t="s">
        <v>4</v>
      </c>
      <c r="B16" s="112"/>
      <c r="C16" s="230"/>
      <c r="D16" s="230"/>
      <c r="E16" s="231"/>
      <c r="F16" s="109"/>
      <c r="G16" s="110"/>
    </row>
    <row r="17" spans="1:7" ht="13.5" customHeight="1">
      <c r="A17" s="111" t="s">
        <v>22</v>
      </c>
      <c r="B17" s="112"/>
      <c r="C17" s="230">
        <v>-96</v>
      </c>
      <c r="D17" s="230"/>
      <c r="E17" s="230">
        <v>-3663</v>
      </c>
      <c r="F17" s="109"/>
      <c r="G17" s="110"/>
    </row>
    <row r="18" spans="1:7" s="113" customFormat="1" ht="15">
      <c r="A18" s="117" t="s">
        <v>73</v>
      </c>
      <c r="B18" s="107"/>
      <c r="C18" s="228"/>
      <c r="D18" s="228"/>
      <c r="E18" s="228">
        <v>5347</v>
      </c>
      <c r="F18" s="108"/>
      <c r="G18" s="118"/>
    </row>
    <row r="19" spans="1:7" ht="15">
      <c r="A19" s="105" t="s">
        <v>31</v>
      </c>
      <c r="B19" s="116"/>
      <c r="C19" s="234">
        <f>SUM(C17:C18)</f>
        <v>-96</v>
      </c>
      <c r="D19" s="235"/>
      <c r="E19" s="234">
        <f>SUM(E17:E18)</f>
        <v>1684</v>
      </c>
      <c r="F19" s="109"/>
      <c r="G19" s="110"/>
    </row>
    <row r="20" spans="1:7" ht="13.5" customHeight="1">
      <c r="A20" s="105"/>
      <c r="B20" s="112"/>
      <c r="C20" s="230"/>
      <c r="D20" s="230"/>
      <c r="E20" s="231"/>
      <c r="F20" s="109"/>
      <c r="G20" s="110"/>
    </row>
    <row r="21" spans="1:8" ht="15">
      <c r="A21" s="119" t="s">
        <v>15</v>
      </c>
      <c r="B21" s="116"/>
      <c r="C21" s="235"/>
      <c r="D21" s="235"/>
      <c r="E21" s="236"/>
      <c r="F21" s="109"/>
      <c r="G21" s="110"/>
      <c r="H21" s="110"/>
    </row>
    <row r="22" spans="1:8" ht="15" hidden="1">
      <c r="A22" s="120" t="s">
        <v>147</v>
      </c>
      <c r="B22" s="116"/>
      <c r="C22" s="230"/>
      <c r="D22" s="230"/>
      <c r="E22" s="231"/>
      <c r="F22" s="109"/>
      <c r="G22" s="110"/>
      <c r="H22" s="110"/>
    </row>
    <row r="23" spans="1:8" ht="15">
      <c r="A23" s="120" t="s">
        <v>35</v>
      </c>
      <c r="B23" s="116"/>
      <c r="C23" s="230">
        <v>993</v>
      </c>
      <c r="D23" s="230"/>
      <c r="E23" s="230">
        <v>11691</v>
      </c>
      <c r="F23" s="109"/>
      <c r="G23" s="110"/>
      <c r="H23" s="110"/>
    </row>
    <row r="24" spans="1:8" s="113" customFormat="1" ht="15">
      <c r="A24" s="121" t="s">
        <v>72</v>
      </c>
      <c r="B24" s="107"/>
      <c r="C24" s="228">
        <v>-11388</v>
      </c>
      <c r="D24" s="228"/>
      <c r="E24" s="228">
        <v>-12535</v>
      </c>
      <c r="F24" s="108"/>
      <c r="G24" s="118"/>
      <c r="H24" s="118"/>
    </row>
    <row r="25" spans="1:8" s="113" customFormat="1" ht="15">
      <c r="A25" s="122" t="s">
        <v>36</v>
      </c>
      <c r="B25" s="107"/>
      <c r="C25" s="228">
        <v>-3095</v>
      </c>
      <c r="D25" s="228"/>
      <c r="E25" s="228">
        <v>-3116</v>
      </c>
      <c r="F25" s="108"/>
      <c r="G25" s="118"/>
      <c r="H25" s="118"/>
    </row>
    <row r="26" spans="1:8" s="113" customFormat="1" ht="15">
      <c r="A26" s="122" t="s">
        <v>148</v>
      </c>
      <c r="B26" s="107"/>
      <c r="C26" s="228">
        <v>-970</v>
      </c>
      <c r="D26" s="228"/>
      <c r="E26" s="228">
        <v>-7205</v>
      </c>
      <c r="F26" s="108"/>
      <c r="G26" s="118"/>
      <c r="H26" s="118"/>
    </row>
    <row r="27" spans="1:8" s="113" customFormat="1" ht="15">
      <c r="A27" s="111" t="s">
        <v>149</v>
      </c>
      <c r="B27" s="107"/>
      <c r="C27" s="228">
        <v>-9</v>
      </c>
      <c r="D27" s="228"/>
      <c r="E27" s="228">
        <v>-12</v>
      </c>
      <c r="F27" s="108"/>
      <c r="G27" s="118"/>
      <c r="H27" s="118"/>
    </row>
    <row r="28" spans="1:5" ht="15">
      <c r="A28" s="103" t="s">
        <v>32</v>
      </c>
      <c r="B28" s="116"/>
      <c r="C28" s="234">
        <f>SUM(C22:C27)</f>
        <v>-14469</v>
      </c>
      <c r="D28" s="235"/>
      <c r="E28" s="234">
        <f>SUM(E22:E27)</f>
        <v>-11177</v>
      </c>
    </row>
    <row r="29" spans="1:5" ht="13.5" customHeight="1">
      <c r="A29" s="123"/>
      <c r="B29" s="112"/>
      <c r="C29" s="230"/>
      <c r="D29" s="230"/>
      <c r="E29" s="233"/>
    </row>
    <row r="30" spans="1:5" ht="13.5" customHeight="1">
      <c r="A30" s="123"/>
      <c r="B30" s="112"/>
      <c r="C30" s="230"/>
      <c r="D30" s="230"/>
      <c r="E30" s="233"/>
    </row>
    <row r="31" spans="1:5" s="125" customFormat="1" ht="28.5">
      <c r="A31" s="124" t="s">
        <v>33</v>
      </c>
      <c r="B31" s="116"/>
      <c r="C31" s="234">
        <f>SUM(C14,C19,C28)</f>
        <v>-864</v>
      </c>
      <c r="D31" s="235"/>
      <c r="E31" s="234">
        <f>SUM(E14,E19,E28)</f>
        <v>828</v>
      </c>
    </row>
    <row r="32" spans="1:5" ht="13.5" customHeight="1">
      <c r="A32" s="123"/>
      <c r="B32" s="112"/>
      <c r="C32" s="230"/>
      <c r="D32" s="230"/>
      <c r="E32" s="233"/>
    </row>
    <row r="33" spans="1:5" ht="13.5" customHeight="1">
      <c r="A33" s="123" t="s">
        <v>71</v>
      </c>
      <c r="B33" s="112"/>
      <c r="C33" s="231">
        <v>1201</v>
      </c>
      <c r="D33" s="231"/>
      <c r="E33" s="231">
        <v>373</v>
      </c>
    </row>
    <row r="34" spans="1:5" ht="13.5" customHeight="1">
      <c r="A34" s="123"/>
      <c r="B34" s="112"/>
      <c r="C34" s="230"/>
      <c r="D34" s="230"/>
      <c r="E34" s="233"/>
    </row>
    <row r="35" spans="1:5" s="125" customFormat="1" ht="15.75" customHeight="1" thickBot="1">
      <c r="A35" s="103" t="s">
        <v>188</v>
      </c>
      <c r="B35" s="116"/>
      <c r="C35" s="237">
        <f>SUM(C31,C33)</f>
        <v>337</v>
      </c>
      <c r="D35" s="235"/>
      <c r="E35" s="237">
        <f>SUM(E31,E33)</f>
        <v>1201</v>
      </c>
    </row>
    <row r="36" spans="1:3" ht="0" customHeight="1" hidden="1">
      <c r="A36" s="123"/>
      <c r="B36" s="112"/>
      <c r="C36" s="112"/>
    </row>
    <row r="37" spans="1:3" ht="0" customHeight="1" hidden="1">
      <c r="A37" s="123"/>
      <c r="B37" s="112"/>
      <c r="C37" s="112"/>
    </row>
    <row r="38" spans="1:3" ht="0" customHeight="1" hidden="1">
      <c r="A38" s="123"/>
      <c r="B38" s="112"/>
      <c r="C38" s="112"/>
    </row>
    <row r="39" spans="1:3" ht="0" customHeight="1" hidden="1">
      <c r="A39" s="123"/>
      <c r="B39" s="112"/>
      <c r="C39" s="112"/>
    </row>
    <row r="40" spans="1:3" ht="0" customHeight="1" hidden="1">
      <c r="A40" s="123"/>
      <c r="B40" s="112"/>
      <c r="C40" s="112"/>
    </row>
    <row r="41" spans="1:2" ht="13.5" customHeight="1" thickTop="1">
      <c r="A41" s="104"/>
      <c r="B41" s="112"/>
    </row>
    <row r="42" spans="1:2" ht="13.5" customHeight="1">
      <c r="A42" s="104"/>
      <c r="B42" s="112"/>
    </row>
    <row r="43" spans="1:2" ht="13.5" customHeight="1">
      <c r="A43" s="251" t="s">
        <v>182</v>
      </c>
      <c r="B43" s="112"/>
    </row>
    <row r="44" spans="1:2" ht="13.5" customHeight="1">
      <c r="A44" s="104"/>
      <c r="B44" s="112"/>
    </row>
    <row r="45" ht="13.5" customHeight="1">
      <c r="B45" s="112"/>
    </row>
    <row r="46" ht="13.5" customHeight="1">
      <c r="B46" s="112"/>
    </row>
    <row r="47" ht="13.5" customHeight="1">
      <c r="B47" s="112"/>
    </row>
    <row r="48" s="6" customFormat="1" ht="15">
      <c r="A48" s="2" t="s">
        <v>27</v>
      </c>
    </row>
    <row r="49" s="6" customFormat="1" ht="15">
      <c r="A49" s="190" t="s">
        <v>120</v>
      </c>
    </row>
    <row r="50" s="6" customFormat="1" ht="15">
      <c r="A50" s="2"/>
    </row>
    <row r="51" s="6" customFormat="1" ht="15">
      <c r="A51" s="2"/>
    </row>
    <row r="52" s="6" customFormat="1" ht="15">
      <c r="A52" s="2"/>
    </row>
    <row r="53" s="6" customFormat="1" ht="15">
      <c r="A53" s="2"/>
    </row>
    <row r="54" s="6" customFormat="1" ht="15">
      <c r="A54" s="2"/>
    </row>
    <row r="55" s="6" customFormat="1" ht="15">
      <c r="A55" s="2" t="s">
        <v>28</v>
      </c>
    </row>
    <row r="56" ht="13.5" customHeight="1">
      <c r="A56" s="190" t="s">
        <v>70</v>
      </c>
    </row>
    <row r="57" ht="0" customHeight="1" hidden="1">
      <c r="A57" s="2"/>
    </row>
    <row r="58" ht="0" customHeight="1" hidden="1">
      <c r="A58" s="2" t="s">
        <v>16</v>
      </c>
    </row>
  </sheetData>
  <mergeCells count="2">
    <mergeCell ref="A3:C3"/>
    <mergeCell ref="A1:E1"/>
  </mergeCells>
  <printOptions horizontalCentered="1" verticalCentered="1"/>
  <pageMargins left="0.7" right="0.4" top="0.36" bottom="0.8" header="0.25" footer="0.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G16" sqref="G16"/>
    </sheetView>
  </sheetViews>
  <sheetFormatPr defaultColWidth="9.140625" defaultRowHeight="12.75"/>
  <cols>
    <col min="1" max="1" width="44.28125" style="13" bestFit="1" customWidth="1"/>
    <col min="2" max="2" width="1.7109375" style="13" customWidth="1"/>
    <col min="3" max="3" width="12.7109375" style="13" customWidth="1"/>
    <col min="4" max="4" width="1.7109375" style="13" customWidth="1"/>
    <col min="5" max="5" width="12.28125" style="13" customWidth="1"/>
    <col min="6" max="6" width="1.7109375" style="13" customWidth="1"/>
    <col min="7" max="7" width="12.140625" style="13" customWidth="1"/>
    <col min="8" max="8" width="1.7109375" style="13" customWidth="1"/>
    <col min="9" max="9" width="13.00390625" style="13" customWidth="1"/>
    <col min="10" max="16384" width="9.28125" style="13" customWidth="1"/>
  </cols>
  <sheetData>
    <row r="1" spans="1:9" ht="18" customHeight="1">
      <c r="A1" s="288" t="s">
        <v>119</v>
      </c>
      <c r="B1" s="288"/>
      <c r="C1" s="288"/>
      <c r="D1" s="288"/>
      <c r="E1" s="288"/>
      <c r="F1" s="288"/>
      <c r="G1" s="288"/>
      <c r="H1" s="288"/>
      <c r="I1" s="288"/>
    </row>
    <row r="2" spans="1:9" ht="18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8" customHeight="1">
      <c r="A4" s="280" t="s">
        <v>152</v>
      </c>
      <c r="B4" s="280"/>
      <c r="C4" s="292"/>
      <c r="D4" s="292"/>
      <c r="E4" s="292"/>
      <c r="F4" s="292"/>
      <c r="G4" s="292"/>
      <c r="H4" s="292"/>
      <c r="I4" s="292"/>
    </row>
    <row r="5" spans="1:9" ht="18" customHeight="1">
      <c r="A5" s="287" t="s">
        <v>183</v>
      </c>
      <c r="B5" s="287"/>
      <c r="C5" s="287"/>
      <c r="D5" s="287"/>
      <c r="E5" s="287"/>
      <c r="F5" s="287"/>
      <c r="G5" s="287"/>
      <c r="H5" s="287"/>
      <c r="I5" s="287"/>
    </row>
    <row r="6" spans="1:9" ht="39.75" customHeight="1">
      <c r="A6" s="293"/>
      <c r="B6" s="293"/>
      <c r="C6" s="292"/>
      <c r="D6" s="292"/>
      <c r="E6" s="292"/>
      <c r="F6" s="292"/>
      <c r="G6" s="292"/>
      <c r="H6" s="292"/>
      <c r="I6" s="292"/>
    </row>
    <row r="7" spans="1:9" ht="51" customHeight="1">
      <c r="A7" s="289" t="s">
        <v>17</v>
      </c>
      <c r="B7" s="100"/>
      <c r="C7" s="289" t="s">
        <v>11</v>
      </c>
      <c r="D7" s="100"/>
      <c r="E7" s="289" t="s">
        <v>151</v>
      </c>
      <c r="F7" s="100"/>
      <c r="G7" s="289" t="s">
        <v>171</v>
      </c>
      <c r="H7" s="100"/>
      <c r="I7" s="289" t="s">
        <v>12</v>
      </c>
    </row>
    <row r="8" spans="1:9" s="14" customFormat="1" ht="3" customHeight="1">
      <c r="A8" s="289"/>
      <c r="B8" s="101"/>
      <c r="C8" s="294"/>
      <c r="D8" s="101"/>
      <c r="E8" s="294"/>
      <c r="F8" s="101"/>
      <c r="G8" s="294"/>
      <c r="H8" s="101"/>
      <c r="I8" s="294"/>
    </row>
    <row r="9" spans="1:9" s="62" customFormat="1" ht="15">
      <c r="A9" s="69"/>
      <c r="B9" s="69"/>
      <c r="C9" s="71" t="s">
        <v>13</v>
      </c>
      <c r="D9" s="71"/>
      <c r="E9" s="71" t="s">
        <v>13</v>
      </c>
      <c r="F9" s="71"/>
      <c r="G9" s="71" t="s">
        <v>13</v>
      </c>
      <c r="H9" s="71"/>
      <c r="I9" s="43" t="s">
        <v>13</v>
      </c>
    </row>
    <row r="10" spans="1:9" s="62" customFormat="1" ht="15">
      <c r="A10" s="69"/>
      <c r="B10" s="69"/>
      <c r="C10" s="71"/>
      <c r="D10" s="71"/>
      <c r="E10" s="71"/>
      <c r="F10" s="71"/>
      <c r="G10" s="71"/>
      <c r="H10" s="71"/>
      <c r="I10" s="43"/>
    </row>
    <row r="11" spans="1:9" s="62" customFormat="1" ht="15">
      <c r="A11" s="63"/>
      <c r="B11" s="63"/>
      <c r="C11" s="64"/>
      <c r="D11" s="64"/>
      <c r="E11" s="64"/>
      <c r="F11" s="64"/>
      <c r="G11" s="64"/>
      <c r="H11" s="64"/>
      <c r="I11" s="50"/>
    </row>
    <row r="12" spans="1:9" s="62" customFormat="1" ht="8.25" customHeight="1">
      <c r="A12" s="63"/>
      <c r="B12" s="63"/>
      <c r="C12" s="64"/>
      <c r="D12" s="64"/>
      <c r="E12" s="64"/>
      <c r="F12" s="64"/>
      <c r="G12" s="64"/>
      <c r="H12" s="64"/>
      <c r="I12" s="50"/>
    </row>
    <row r="13" spans="1:9" s="15" customFormat="1" ht="15">
      <c r="A13" s="18" t="s">
        <v>172</v>
      </c>
      <c r="B13" s="18"/>
      <c r="C13" s="238">
        <v>55825</v>
      </c>
      <c r="D13" s="239"/>
      <c r="E13" s="238">
        <v>6625</v>
      </c>
      <c r="F13" s="239"/>
      <c r="G13" s="238">
        <v>12065</v>
      </c>
      <c r="H13" s="240"/>
      <c r="I13" s="238">
        <f>SUM(C13:H13)</f>
        <v>74515</v>
      </c>
    </row>
    <row r="14" spans="1:9" s="15" customFormat="1" ht="15">
      <c r="A14" s="245" t="s">
        <v>76</v>
      </c>
      <c r="B14" s="16"/>
      <c r="C14" s="241"/>
      <c r="D14" s="241"/>
      <c r="E14" s="241"/>
      <c r="F14" s="241"/>
      <c r="G14" s="263">
        <v>-977</v>
      </c>
      <c r="H14" s="241"/>
      <c r="I14" s="238">
        <f>SUM(C14:H14)</f>
        <v>-977</v>
      </c>
    </row>
    <row r="15" spans="1:9" s="15" customFormat="1" ht="15">
      <c r="A15" s="245" t="s">
        <v>160</v>
      </c>
      <c r="B15" s="16"/>
      <c r="C15" s="241"/>
      <c r="D15" s="241"/>
      <c r="E15" s="241"/>
      <c r="F15" s="241"/>
      <c r="G15" s="263">
        <v>114</v>
      </c>
      <c r="H15" s="241"/>
      <c r="I15" s="238">
        <f>SUM(C15:H15)</f>
        <v>114</v>
      </c>
    </row>
    <row r="16" spans="1:9" s="15" customFormat="1" ht="15">
      <c r="A16" s="245" t="s">
        <v>153</v>
      </c>
      <c r="B16" s="16"/>
      <c r="C16" s="241"/>
      <c r="D16" s="241"/>
      <c r="E16" s="241"/>
      <c r="F16" s="241"/>
      <c r="G16" s="263"/>
      <c r="H16" s="241"/>
      <c r="I16" s="238">
        <f>SUM(C16:H16)</f>
        <v>0</v>
      </c>
    </row>
    <row r="17" spans="1:9" s="15" customFormat="1" ht="6" customHeight="1">
      <c r="A17" s="45"/>
      <c r="B17" s="16"/>
      <c r="C17" s="242"/>
      <c r="D17" s="241"/>
      <c r="E17" s="242"/>
      <c r="F17" s="241"/>
      <c r="G17" s="242"/>
      <c r="H17" s="241"/>
      <c r="I17" s="242"/>
    </row>
    <row r="18" spans="1:9" s="15" customFormat="1" ht="15">
      <c r="A18" s="18" t="s">
        <v>185</v>
      </c>
      <c r="B18" s="18"/>
      <c r="C18" s="243">
        <f>SUM(C13:C16)</f>
        <v>55825</v>
      </c>
      <c r="D18" s="239"/>
      <c r="E18" s="244">
        <f>SUM(E13:E16)</f>
        <v>6625</v>
      </c>
      <c r="F18" s="239"/>
      <c r="G18" s="244">
        <f>SUM(G13:G16)</f>
        <v>11202</v>
      </c>
      <c r="H18" s="239"/>
      <c r="I18" s="244">
        <f>SUM(I13:I16)</f>
        <v>73652</v>
      </c>
    </row>
    <row r="19" spans="1:9" s="15" customFormat="1" ht="7.5" customHeight="1">
      <c r="A19" s="44"/>
      <c r="B19" s="18"/>
      <c r="C19" s="17"/>
      <c r="D19" s="18"/>
      <c r="E19" s="17"/>
      <c r="F19" s="18"/>
      <c r="G19" s="17"/>
      <c r="I19" s="17"/>
    </row>
    <row r="20" spans="1:9" s="15" customFormat="1" ht="7.5" customHeight="1">
      <c r="A20" s="44"/>
      <c r="B20" s="18"/>
      <c r="C20" s="17"/>
      <c r="D20" s="18"/>
      <c r="E20" s="17"/>
      <c r="F20" s="18"/>
      <c r="G20" s="17"/>
      <c r="I20" s="17"/>
    </row>
    <row r="21" spans="1:8" ht="15">
      <c r="A21" s="46"/>
      <c r="B21" s="48"/>
      <c r="C21" s="48"/>
      <c r="D21" s="48"/>
      <c r="E21" s="47"/>
      <c r="F21" s="48"/>
      <c r="H21" s="19"/>
    </row>
    <row r="22" spans="1:8" ht="15">
      <c r="A22" s="46"/>
      <c r="B22" s="48"/>
      <c r="C22" s="48"/>
      <c r="D22" s="48"/>
      <c r="E22" s="47"/>
      <c r="F22" s="48"/>
      <c r="H22" s="19"/>
    </row>
    <row r="23" spans="1:8" ht="15">
      <c r="A23" s="251" t="s">
        <v>182</v>
      </c>
      <c r="B23" s="48"/>
      <c r="C23" s="48"/>
      <c r="D23" s="48"/>
      <c r="E23" s="47"/>
      <c r="F23" s="48"/>
      <c r="H23" s="19"/>
    </row>
    <row r="24" spans="2:5" s="55" customFormat="1" ht="18.75" customHeight="1">
      <c r="B24" s="11"/>
      <c r="C24" s="11"/>
      <c r="D24" s="11"/>
      <c r="E24" s="54"/>
    </row>
    <row r="25" spans="2:5" s="55" customFormat="1" ht="18.75" customHeight="1">
      <c r="B25" s="11"/>
      <c r="C25" s="11"/>
      <c r="D25" s="11"/>
      <c r="E25" s="54"/>
    </row>
    <row r="26" spans="1:5" s="55" customFormat="1" ht="18.75" customHeight="1">
      <c r="A26" s="68"/>
      <c r="B26" s="48"/>
      <c r="C26" s="48"/>
      <c r="D26" s="11"/>
      <c r="E26" s="54"/>
    </row>
    <row r="27" spans="1:5" s="55" customFormat="1" ht="18.75" customHeight="1">
      <c r="A27" s="68"/>
      <c r="B27" s="48"/>
      <c r="C27" s="48"/>
      <c r="D27" s="11"/>
      <c r="E27" s="54"/>
    </row>
    <row r="28" spans="1:5" s="55" customFormat="1" ht="18.75" customHeight="1">
      <c r="A28" s="74" t="s">
        <v>27</v>
      </c>
      <c r="B28" s="48"/>
      <c r="C28" s="48"/>
      <c r="D28" s="73"/>
      <c r="E28" s="54"/>
    </row>
    <row r="29" spans="1:5" s="55" customFormat="1" ht="16.5" customHeight="1">
      <c r="A29" s="290" t="s">
        <v>120</v>
      </c>
      <c r="B29" s="290"/>
      <c r="C29" s="290"/>
      <c r="D29" s="73"/>
      <c r="E29" s="54"/>
    </row>
    <row r="30" spans="1:5" s="55" customFormat="1" ht="18.75" customHeight="1">
      <c r="A30" s="74"/>
      <c r="B30" s="48"/>
      <c r="C30" s="48"/>
      <c r="D30" s="73"/>
      <c r="E30" s="54"/>
    </row>
    <row r="31" spans="1:5" s="55" customFormat="1" ht="18.75" customHeight="1">
      <c r="A31" s="74"/>
      <c r="B31" s="48"/>
      <c r="C31" s="48"/>
      <c r="D31" s="73"/>
      <c r="E31" s="54"/>
    </row>
    <row r="32" spans="1:5" s="55" customFormat="1" ht="18.75" customHeight="1">
      <c r="A32" s="74"/>
      <c r="B32" s="48"/>
      <c r="C32" s="48"/>
      <c r="D32" s="73"/>
      <c r="E32" s="54"/>
    </row>
    <row r="33" spans="1:5" s="55" customFormat="1" ht="18.75" customHeight="1">
      <c r="A33" s="74"/>
      <c r="B33" s="48"/>
      <c r="C33" s="48"/>
      <c r="D33" s="73"/>
      <c r="E33" s="54"/>
    </row>
    <row r="34" spans="1:3" s="27" customFormat="1" ht="18.75" customHeight="1">
      <c r="A34" s="74"/>
      <c r="B34" s="48"/>
      <c r="C34" s="48"/>
    </row>
    <row r="35" spans="1:8" ht="15">
      <c r="A35" s="74" t="str">
        <f>ОПП!A55</f>
        <v>Главен счетоводител (съставител):</v>
      </c>
      <c r="B35" s="48"/>
      <c r="C35" s="48"/>
      <c r="D35" s="48"/>
      <c r="E35" s="48"/>
      <c r="F35" s="48"/>
      <c r="H35" s="19"/>
    </row>
    <row r="36" spans="1:8" ht="15">
      <c r="A36" s="291" t="s">
        <v>70</v>
      </c>
      <c r="B36" s="291"/>
      <c r="C36" s="291"/>
      <c r="D36" s="48"/>
      <c r="E36" s="48"/>
      <c r="F36" s="48"/>
      <c r="H36" s="19"/>
    </row>
    <row r="37" spans="2:8" ht="15">
      <c r="B37" s="48"/>
      <c r="C37" s="48"/>
      <c r="D37" s="48"/>
      <c r="E37" s="48"/>
      <c r="F37" s="48"/>
      <c r="H37" s="19"/>
    </row>
    <row r="38" spans="2:8" ht="15">
      <c r="B38" s="48"/>
      <c r="C38" s="48"/>
      <c r="D38" s="48"/>
      <c r="E38" s="48"/>
      <c r="F38" s="48"/>
      <c r="H38" s="19"/>
    </row>
    <row r="39" spans="2:8" ht="15">
      <c r="B39" s="48"/>
      <c r="C39" s="48"/>
      <c r="D39" s="48"/>
      <c r="E39" s="48"/>
      <c r="F39" s="48"/>
      <c r="H39" s="19"/>
    </row>
    <row r="40" spans="4:8" ht="15">
      <c r="D40" s="48"/>
      <c r="E40" s="48"/>
      <c r="F40" s="48"/>
      <c r="H40" s="19"/>
    </row>
    <row r="41" spans="4:8" ht="15">
      <c r="D41" s="48"/>
      <c r="E41" s="48"/>
      <c r="F41" s="48"/>
      <c r="H41" s="19"/>
    </row>
    <row r="42" spans="4:6" ht="15">
      <c r="D42" s="48"/>
      <c r="E42" s="48"/>
      <c r="F42" s="48"/>
    </row>
    <row r="43" spans="4:6" ht="15">
      <c r="D43" s="48"/>
      <c r="E43" s="48"/>
      <c r="F43" s="48"/>
    </row>
    <row r="44" spans="4:6" ht="15">
      <c r="D44" s="48"/>
      <c r="E44" s="48"/>
      <c r="F44" s="48"/>
    </row>
    <row r="45" spans="4:6" ht="15">
      <c r="D45" s="48"/>
      <c r="E45" s="48"/>
      <c r="F45" s="48"/>
    </row>
    <row r="46" spans="4:6" ht="15">
      <c r="D46" s="48"/>
      <c r="E46" s="48"/>
      <c r="F46" s="48"/>
    </row>
    <row r="47" spans="4:6" ht="15">
      <c r="D47" s="48"/>
      <c r="E47" s="48"/>
      <c r="F47" s="48"/>
    </row>
    <row r="48" spans="2:6" ht="15">
      <c r="B48" s="48"/>
      <c r="C48" s="48"/>
      <c r="D48" s="48"/>
      <c r="E48" s="48"/>
      <c r="F48" s="48"/>
    </row>
    <row r="49" spans="2:6" ht="15">
      <c r="B49" s="48"/>
      <c r="C49" s="48"/>
      <c r="D49" s="48"/>
      <c r="E49" s="48"/>
      <c r="F49" s="48"/>
    </row>
    <row r="50" spans="2:6" ht="15">
      <c r="B50" s="48"/>
      <c r="C50" s="48"/>
      <c r="D50" s="48"/>
      <c r="E50" s="48"/>
      <c r="F50" s="48"/>
    </row>
    <row r="51" spans="2:6" ht="15">
      <c r="B51" s="48"/>
      <c r="C51" s="48"/>
      <c r="D51" s="48"/>
      <c r="E51" s="48"/>
      <c r="F51" s="48"/>
    </row>
  </sheetData>
  <mergeCells count="11">
    <mergeCell ref="A1:I1"/>
    <mergeCell ref="A4:I4"/>
    <mergeCell ref="A6:I6"/>
    <mergeCell ref="C7:C8"/>
    <mergeCell ref="E7:E8"/>
    <mergeCell ref="G7:G8"/>
    <mergeCell ref="I7:I8"/>
    <mergeCell ref="A7:A8"/>
    <mergeCell ref="A5:I5"/>
    <mergeCell ref="A29:C29"/>
    <mergeCell ref="A36:C36"/>
  </mergeCells>
  <printOptions horizontalCentered="1"/>
  <pageMargins left="0.78" right="0.35" top="1.05" bottom="0.67" header="0.34" footer="0.31"/>
  <pageSetup blackAndWhite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36"/>
  <sheetViews>
    <sheetView workbookViewId="0" topLeftCell="A1">
      <selection activeCell="Q11" sqref="Q11:Q15"/>
    </sheetView>
  </sheetViews>
  <sheetFormatPr defaultColWidth="9.140625" defaultRowHeight="12.75"/>
  <cols>
    <col min="1" max="1" width="3.8515625" style="80" customWidth="1"/>
    <col min="2" max="2" width="27.8515625" style="80" customWidth="1"/>
    <col min="3" max="6" width="8.421875" style="80" customWidth="1"/>
    <col min="7" max="7" width="6.8515625" style="80" customWidth="1"/>
    <col min="8" max="8" width="6.57421875" style="80" customWidth="1"/>
    <col min="9" max="9" width="8.421875" style="80" customWidth="1"/>
    <col min="10" max="13" width="7.00390625" style="80" customWidth="1"/>
    <col min="14" max="14" width="6.57421875" style="80" customWidth="1"/>
    <col min="15" max="15" width="6.140625" style="80" customWidth="1"/>
    <col min="16" max="17" width="11.00390625" style="80" customWidth="1"/>
    <col min="18" max="16384" width="9.140625" style="80" customWidth="1"/>
  </cols>
  <sheetData>
    <row r="1" spans="1:17" ht="14.25">
      <c r="A1" s="282" t="s">
        <v>119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4.25">
      <c r="A2" s="29"/>
      <c r="B2" s="30"/>
      <c r="C2" s="30"/>
      <c r="D2" s="30"/>
      <c r="E2" s="3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4.25">
      <c r="A3" s="287" t="s">
        <v>159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4.25">
      <c r="A4" s="29" t="s">
        <v>183</v>
      </c>
      <c r="B4" s="30"/>
      <c r="C4" s="10"/>
      <c r="D4" s="10"/>
      <c r="E4" s="3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 s="79" customFormat="1" ht="19.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84" customFormat="1" ht="9.7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 t="s">
        <v>38</v>
      </c>
    </row>
    <row r="7" spans="1:17" s="86" customFormat="1" ht="26.25" customHeight="1">
      <c r="A7" s="313" t="s">
        <v>39</v>
      </c>
      <c r="B7" s="314"/>
      <c r="C7" s="304" t="s">
        <v>40</v>
      </c>
      <c r="D7" s="305"/>
      <c r="E7" s="305"/>
      <c r="F7" s="306"/>
      <c r="G7" s="311" t="s">
        <v>41</v>
      </c>
      <c r="H7" s="312"/>
      <c r="I7" s="303" t="s">
        <v>42</v>
      </c>
      <c r="J7" s="304" t="s">
        <v>43</v>
      </c>
      <c r="K7" s="305"/>
      <c r="L7" s="305"/>
      <c r="M7" s="306"/>
      <c r="N7" s="311" t="s">
        <v>41</v>
      </c>
      <c r="O7" s="312"/>
      <c r="P7" s="309" t="s">
        <v>44</v>
      </c>
      <c r="Q7" s="309" t="s">
        <v>45</v>
      </c>
    </row>
    <row r="8" spans="1:17" s="86" customFormat="1" ht="50.25" customHeight="1">
      <c r="A8" s="315"/>
      <c r="B8" s="316"/>
      <c r="C8" s="85" t="s">
        <v>46</v>
      </c>
      <c r="D8" s="85" t="s">
        <v>47</v>
      </c>
      <c r="E8" s="85" t="s">
        <v>48</v>
      </c>
      <c r="F8" s="85" t="s">
        <v>49</v>
      </c>
      <c r="G8" s="85" t="s">
        <v>50</v>
      </c>
      <c r="H8" s="85" t="s">
        <v>51</v>
      </c>
      <c r="I8" s="303"/>
      <c r="J8" s="85" t="s">
        <v>52</v>
      </c>
      <c r="K8" s="85" t="s">
        <v>53</v>
      </c>
      <c r="L8" s="85" t="s">
        <v>54</v>
      </c>
      <c r="M8" s="85" t="s">
        <v>55</v>
      </c>
      <c r="N8" s="85" t="s">
        <v>50</v>
      </c>
      <c r="O8" s="85" t="s">
        <v>51</v>
      </c>
      <c r="P8" s="309"/>
      <c r="Q8" s="310"/>
    </row>
    <row r="9" spans="1:17" s="88" customFormat="1" ht="8.25" customHeight="1">
      <c r="A9" s="301" t="s">
        <v>56</v>
      </c>
      <c r="B9" s="302"/>
      <c r="C9" s="87">
        <v>1</v>
      </c>
      <c r="D9" s="87">
        <f aca="true" t="shared" si="0" ref="D9:Q9">C9+1</f>
        <v>2</v>
      </c>
      <c r="E9" s="87">
        <f t="shared" si="0"/>
        <v>3</v>
      </c>
      <c r="F9" s="87">
        <f t="shared" si="0"/>
        <v>4</v>
      </c>
      <c r="G9" s="87">
        <f t="shared" si="0"/>
        <v>5</v>
      </c>
      <c r="H9" s="87">
        <f t="shared" si="0"/>
        <v>6</v>
      </c>
      <c r="I9" s="87">
        <f t="shared" si="0"/>
        <v>7</v>
      </c>
      <c r="J9" s="87">
        <f t="shared" si="0"/>
        <v>8</v>
      </c>
      <c r="K9" s="87">
        <f t="shared" si="0"/>
        <v>9</v>
      </c>
      <c r="L9" s="87">
        <f t="shared" si="0"/>
        <v>10</v>
      </c>
      <c r="M9" s="87">
        <f t="shared" si="0"/>
        <v>11</v>
      </c>
      <c r="N9" s="87">
        <f t="shared" si="0"/>
        <v>12</v>
      </c>
      <c r="O9" s="87">
        <f t="shared" si="0"/>
        <v>13</v>
      </c>
      <c r="P9" s="87">
        <f t="shared" si="0"/>
        <v>14</v>
      </c>
      <c r="Q9" s="87">
        <f t="shared" si="0"/>
        <v>15</v>
      </c>
    </row>
    <row r="10" spans="1:17" ht="13.5">
      <c r="A10" s="89" t="s">
        <v>57</v>
      </c>
      <c r="B10" s="90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1:17" ht="12.75">
      <c r="A11" s="93" t="s">
        <v>58</v>
      </c>
      <c r="B11" s="94" t="s">
        <v>59</v>
      </c>
      <c r="C11" s="264">
        <v>1017</v>
      </c>
      <c r="D11" s="264">
        <v>268</v>
      </c>
      <c r="E11" s="264"/>
      <c r="F11" s="265">
        <f>C11+D11-E11</f>
        <v>1285</v>
      </c>
      <c r="G11" s="264"/>
      <c r="H11" s="264"/>
      <c r="I11" s="265">
        <f>F11+G11-H11</f>
        <v>1285</v>
      </c>
      <c r="J11" s="264"/>
      <c r="K11" s="264"/>
      <c r="L11" s="264"/>
      <c r="M11" s="265">
        <f>J11+K11-L11</f>
        <v>0</v>
      </c>
      <c r="N11" s="265"/>
      <c r="O11" s="265"/>
      <c r="P11" s="265">
        <f>M11+N11-O11</f>
        <v>0</v>
      </c>
      <c r="Q11" s="266">
        <f>I11-P11</f>
        <v>1285</v>
      </c>
    </row>
    <row r="12" spans="1:17" ht="12.75">
      <c r="A12" s="93">
        <v>2</v>
      </c>
      <c r="B12" s="94" t="s">
        <v>155</v>
      </c>
      <c r="C12" s="264">
        <v>206</v>
      </c>
      <c r="D12" s="264">
        <v>4</v>
      </c>
      <c r="E12" s="264"/>
      <c r="F12" s="265">
        <f>C12+D12-E12</f>
        <v>210</v>
      </c>
      <c r="G12" s="264"/>
      <c r="H12" s="264"/>
      <c r="I12" s="265">
        <f>F12+G12-H12</f>
        <v>210</v>
      </c>
      <c r="J12" s="264">
        <v>24</v>
      </c>
      <c r="K12" s="264">
        <v>21</v>
      </c>
      <c r="L12" s="264"/>
      <c r="M12" s="265">
        <f>J12+K12-L12</f>
        <v>45</v>
      </c>
      <c r="N12" s="265"/>
      <c r="O12" s="265"/>
      <c r="P12" s="265">
        <f>M12+N12-O12</f>
        <v>45</v>
      </c>
      <c r="Q12" s="266">
        <f>I12-P12</f>
        <v>165</v>
      </c>
    </row>
    <row r="13" spans="1:17" ht="12.75">
      <c r="A13" s="93">
        <v>3</v>
      </c>
      <c r="B13" s="94" t="s">
        <v>156</v>
      </c>
      <c r="C13" s="264">
        <v>44</v>
      </c>
      <c r="D13" s="264">
        <v>3</v>
      </c>
      <c r="E13" s="264"/>
      <c r="F13" s="265">
        <f>C13+D13-E13</f>
        <v>47</v>
      </c>
      <c r="G13" s="264"/>
      <c r="H13" s="264"/>
      <c r="I13" s="265">
        <f>F13+G13-H13</f>
        <v>47</v>
      </c>
      <c r="J13" s="264">
        <v>35</v>
      </c>
      <c r="K13" s="264">
        <v>8</v>
      </c>
      <c r="L13" s="264"/>
      <c r="M13" s="265">
        <f>J13+K13-L13</f>
        <v>43</v>
      </c>
      <c r="N13" s="265"/>
      <c r="O13" s="265"/>
      <c r="P13" s="265">
        <f>M13+N13-O13</f>
        <v>43</v>
      </c>
      <c r="Q13" s="266">
        <f>I13-P13</f>
        <v>4</v>
      </c>
    </row>
    <row r="14" spans="1:17" ht="12.75">
      <c r="A14" s="93">
        <v>4</v>
      </c>
      <c r="B14" s="94" t="s">
        <v>60</v>
      </c>
      <c r="C14" s="264">
        <v>3867</v>
      </c>
      <c r="D14" s="264">
        <v>15</v>
      </c>
      <c r="E14" s="264"/>
      <c r="F14" s="265">
        <f>C14+D14-E14</f>
        <v>3882</v>
      </c>
      <c r="G14" s="264"/>
      <c r="H14" s="264"/>
      <c r="I14" s="265">
        <f>F14+G14-H14</f>
        <v>3882</v>
      </c>
      <c r="J14" s="264">
        <v>758</v>
      </c>
      <c r="K14" s="264">
        <v>581</v>
      </c>
      <c r="L14" s="264"/>
      <c r="M14" s="265">
        <f>J14+K14-L14</f>
        <v>1339</v>
      </c>
      <c r="N14" s="265"/>
      <c r="O14" s="265"/>
      <c r="P14" s="265">
        <f>M14+N14-O14</f>
        <v>1339</v>
      </c>
      <c r="Q14" s="266">
        <f>I14-P14</f>
        <v>2543</v>
      </c>
    </row>
    <row r="15" spans="1:17" ht="12.75">
      <c r="A15" s="93">
        <v>5</v>
      </c>
      <c r="B15" s="94" t="s">
        <v>157</v>
      </c>
      <c r="C15" s="264">
        <v>8</v>
      </c>
      <c r="D15" s="264">
        <v>26</v>
      </c>
      <c r="E15" s="264"/>
      <c r="F15" s="265">
        <f>C15+D15-E15</f>
        <v>34</v>
      </c>
      <c r="G15" s="264"/>
      <c r="H15" s="264"/>
      <c r="I15" s="265">
        <f>F15+G15-H15</f>
        <v>34</v>
      </c>
      <c r="J15" s="264"/>
      <c r="K15" s="264"/>
      <c r="L15" s="264"/>
      <c r="M15" s="265">
        <f>J15+K15-L15</f>
        <v>0</v>
      </c>
      <c r="N15" s="265"/>
      <c r="O15" s="265"/>
      <c r="P15" s="265">
        <f>M15+N15-O15</f>
        <v>0</v>
      </c>
      <c r="Q15" s="266">
        <f>I15-P15</f>
        <v>34</v>
      </c>
    </row>
    <row r="16" spans="1:17" s="95" customFormat="1" ht="12.75">
      <c r="A16" s="308" t="s">
        <v>61</v>
      </c>
      <c r="B16" s="308"/>
      <c r="C16" s="267">
        <f>SUM(C10:C15)</f>
        <v>5142</v>
      </c>
      <c r="D16" s="267">
        <f>SUM(D10:D15)</f>
        <v>316</v>
      </c>
      <c r="E16" s="267">
        <f>SUM(E10:E15)</f>
        <v>0</v>
      </c>
      <c r="F16" s="267">
        <f>SUM(F10:F15)</f>
        <v>5458</v>
      </c>
      <c r="G16" s="267">
        <f>SUM(G10:G15)</f>
        <v>0</v>
      </c>
      <c r="H16" s="267">
        <f>SUM(H10:H15)</f>
        <v>0</v>
      </c>
      <c r="I16" s="267">
        <f>SUM(I10:I15)</f>
        <v>5458</v>
      </c>
      <c r="J16" s="267">
        <f>SUM(J10:J15)</f>
        <v>817</v>
      </c>
      <c r="K16" s="267">
        <f>SUM(K10:K15)</f>
        <v>610</v>
      </c>
      <c r="L16" s="267">
        <f>SUM(L10:L15)</f>
        <v>0</v>
      </c>
      <c r="M16" s="267">
        <f>SUM(M10:M15)</f>
        <v>1427</v>
      </c>
      <c r="N16" s="267">
        <f>SUM(N10:N15)</f>
        <v>0</v>
      </c>
      <c r="O16" s="267">
        <f>SUM(O10:O15)</f>
        <v>0</v>
      </c>
      <c r="P16" s="267">
        <f>SUM(P10:P15)</f>
        <v>1427</v>
      </c>
      <c r="Q16" s="267">
        <f>SUM(Q10:Q15)</f>
        <v>4031</v>
      </c>
    </row>
    <row r="17" spans="1:17" ht="13.5">
      <c r="A17" s="89" t="s">
        <v>62</v>
      </c>
      <c r="B17" s="90" t="s">
        <v>6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9"/>
    </row>
    <row r="18" spans="1:17" ht="12.75">
      <c r="A18" s="93">
        <v>1</v>
      </c>
      <c r="B18" s="94" t="s">
        <v>63</v>
      </c>
      <c r="C18" s="264">
        <v>32</v>
      </c>
      <c r="D18" s="264"/>
      <c r="E18" s="264"/>
      <c r="F18" s="265">
        <f>C18+D18-E18</f>
        <v>32</v>
      </c>
      <c r="G18" s="264"/>
      <c r="H18" s="264"/>
      <c r="I18" s="265">
        <f>F18+G18-H18</f>
        <v>32</v>
      </c>
      <c r="J18" s="270">
        <v>19</v>
      </c>
      <c r="K18" s="270">
        <v>9</v>
      </c>
      <c r="L18" s="270"/>
      <c r="M18" s="265">
        <f>J18+K18-L18</f>
        <v>28</v>
      </c>
      <c r="N18" s="265"/>
      <c r="O18" s="265"/>
      <c r="P18" s="265">
        <f>M18+N18-O18</f>
        <v>28</v>
      </c>
      <c r="Q18" s="265">
        <f>I18-P18</f>
        <v>4</v>
      </c>
    </row>
    <row r="19" spans="1:17" ht="12.75" customHeight="1">
      <c r="A19" s="93">
        <v>2</v>
      </c>
      <c r="B19" s="94" t="s">
        <v>64</v>
      </c>
      <c r="C19" s="264">
        <v>15</v>
      </c>
      <c r="D19" s="264"/>
      <c r="E19" s="264"/>
      <c r="F19" s="265">
        <f>C19+D19-E19</f>
        <v>15</v>
      </c>
      <c r="G19" s="264"/>
      <c r="H19" s="264"/>
      <c r="I19" s="265">
        <f>F19+G19-H19</f>
        <v>15</v>
      </c>
      <c r="J19" s="264">
        <v>3</v>
      </c>
      <c r="K19" s="264">
        <v>2</v>
      </c>
      <c r="L19" s="264"/>
      <c r="M19" s="265">
        <f>J19+K19-L19</f>
        <v>5</v>
      </c>
      <c r="N19" s="265"/>
      <c r="O19" s="265"/>
      <c r="P19" s="265">
        <f>M19+N19-O19</f>
        <v>5</v>
      </c>
      <c r="Q19" s="265">
        <f>I19-P19</f>
        <v>10</v>
      </c>
    </row>
    <row r="20" spans="1:17" s="95" customFormat="1" ht="12.75">
      <c r="A20" s="308" t="s">
        <v>65</v>
      </c>
      <c r="B20" s="308"/>
      <c r="C20" s="267">
        <f aca="true" t="shared" si="1" ref="C20:Q20">SUM(C17:C19)</f>
        <v>47</v>
      </c>
      <c r="D20" s="267">
        <f t="shared" si="1"/>
        <v>0</v>
      </c>
      <c r="E20" s="267">
        <f t="shared" si="1"/>
        <v>0</v>
      </c>
      <c r="F20" s="267">
        <f t="shared" si="1"/>
        <v>47</v>
      </c>
      <c r="G20" s="267">
        <f t="shared" si="1"/>
        <v>0</v>
      </c>
      <c r="H20" s="267">
        <f t="shared" si="1"/>
        <v>0</v>
      </c>
      <c r="I20" s="267">
        <f t="shared" si="1"/>
        <v>47</v>
      </c>
      <c r="J20" s="267">
        <f t="shared" si="1"/>
        <v>22</v>
      </c>
      <c r="K20" s="267">
        <f t="shared" si="1"/>
        <v>11</v>
      </c>
      <c r="L20" s="267">
        <f t="shared" si="1"/>
        <v>0</v>
      </c>
      <c r="M20" s="267">
        <f t="shared" si="1"/>
        <v>33</v>
      </c>
      <c r="N20" s="267">
        <f t="shared" si="1"/>
        <v>0</v>
      </c>
      <c r="O20" s="267">
        <f t="shared" si="1"/>
        <v>0</v>
      </c>
      <c r="P20" s="267">
        <f t="shared" si="1"/>
        <v>33</v>
      </c>
      <c r="Q20" s="267">
        <f t="shared" si="1"/>
        <v>14</v>
      </c>
    </row>
    <row r="21" spans="1:17" ht="13.5">
      <c r="A21" s="89" t="s">
        <v>66</v>
      </c>
      <c r="B21" s="90" t="s">
        <v>67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</row>
    <row r="22" spans="1:17" ht="12.75">
      <c r="A22" s="93">
        <v>1</v>
      </c>
      <c r="B22" s="94" t="s">
        <v>37</v>
      </c>
      <c r="C22" s="264">
        <v>58371</v>
      </c>
      <c r="D22" s="264">
        <v>558</v>
      </c>
      <c r="E22" s="264">
        <v>2306</v>
      </c>
      <c r="F22" s="265">
        <f>C22+D22-E22</f>
        <v>56623</v>
      </c>
      <c r="G22" s="264"/>
      <c r="H22" s="264"/>
      <c r="I22" s="265">
        <f>F22+G22-H22</f>
        <v>56623</v>
      </c>
      <c r="J22" s="265"/>
      <c r="K22" s="265"/>
      <c r="L22" s="265"/>
      <c r="M22" s="265">
        <f>J22+K22-L22</f>
        <v>0</v>
      </c>
      <c r="N22" s="265"/>
      <c r="O22" s="265"/>
      <c r="P22" s="265">
        <f>M22+N22-O22</f>
        <v>0</v>
      </c>
      <c r="Q22" s="265">
        <f>I22-P22</f>
        <v>56623</v>
      </c>
    </row>
    <row r="23" spans="1:17" s="95" customFormat="1" ht="12.75">
      <c r="A23" s="307" t="s">
        <v>68</v>
      </c>
      <c r="B23" s="307"/>
      <c r="C23" s="267">
        <f>C22</f>
        <v>58371</v>
      </c>
      <c r="D23" s="267">
        <f aca="true" t="shared" si="2" ref="D23:Q23">D22</f>
        <v>558</v>
      </c>
      <c r="E23" s="267">
        <f t="shared" si="2"/>
        <v>2306</v>
      </c>
      <c r="F23" s="267">
        <f t="shared" si="2"/>
        <v>56623</v>
      </c>
      <c r="G23" s="267">
        <f t="shared" si="2"/>
        <v>0</v>
      </c>
      <c r="H23" s="267">
        <f t="shared" si="2"/>
        <v>0</v>
      </c>
      <c r="I23" s="267">
        <f t="shared" si="2"/>
        <v>56623</v>
      </c>
      <c r="J23" s="267">
        <f t="shared" si="2"/>
        <v>0</v>
      </c>
      <c r="K23" s="267">
        <f t="shared" si="2"/>
        <v>0</v>
      </c>
      <c r="L23" s="267">
        <f t="shared" si="2"/>
        <v>0</v>
      </c>
      <c r="M23" s="267">
        <f t="shared" si="2"/>
        <v>0</v>
      </c>
      <c r="N23" s="267">
        <f t="shared" si="2"/>
        <v>0</v>
      </c>
      <c r="O23" s="267">
        <f t="shared" si="2"/>
        <v>0</v>
      </c>
      <c r="P23" s="267">
        <f t="shared" si="2"/>
        <v>0</v>
      </c>
      <c r="Q23" s="267">
        <f t="shared" si="2"/>
        <v>56623</v>
      </c>
    </row>
    <row r="24" spans="1:17" s="96" customFormat="1" ht="12.75">
      <c r="A24" s="299" t="s">
        <v>154</v>
      </c>
      <c r="B24" s="300"/>
      <c r="C24" s="271">
        <f aca="true" t="shared" si="3" ref="C24:Q24">C23+C20+C16</f>
        <v>63560</v>
      </c>
      <c r="D24" s="271">
        <f t="shared" si="3"/>
        <v>874</v>
      </c>
      <c r="E24" s="271">
        <f t="shared" si="3"/>
        <v>2306</v>
      </c>
      <c r="F24" s="271">
        <f t="shared" si="3"/>
        <v>62128</v>
      </c>
      <c r="G24" s="271">
        <f t="shared" si="3"/>
        <v>0</v>
      </c>
      <c r="H24" s="271">
        <f t="shared" si="3"/>
        <v>0</v>
      </c>
      <c r="I24" s="271">
        <f t="shared" si="3"/>
        <v>62128</v>
      </c>
      <c r="J24" s="271">
        <f t="shared" si="3"/>
        <v>839</v>
      </c>
      <c r="K24" s="271">
        <f t="shared" si="3"/>
        <v>621</v>
      </c>
      <c r="L24" s="271">
        <f t="shared" si="3"/>
        <v>0</v>
      </c>
      <c r="M24" s="271">
        <f t="shared" si="3"/>
        <v>1460</v>
      </c>
      <c r="N24" s="271">
        <f t="shared" si="3"/>
        <v>0</v>
      </c>
      <c r="O24" s="271">
        <f t="shared" si="3"/>
        <v>0</v>
      </c>
      <c r="P24" s="271">
        <f t="shared" si="3"/>
        <v>1460</v>
      </c>
      <c r="Q24" s="271">
        <f t="shared" si="3"/>
        <v>60668</v>
      </c>
    </row>
    <row r="25" spans="1:17" s="96" customFormat="1" ht="9" customHeight="1">
      <c r="A25" s="97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s="96" customFormat="1" ht="9" customHeight="1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s="96" customFormat="1" ht="9" customHeight="1">
      <c r="A27" s="9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s="96" customFormat="1" ht="9" customHeight="1">
      <c r="A28" s="97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s="96" customFormat="1" ht="9" customHeight="1">
      <c r="A29" s="97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s="96" customFormat="1" ht="9" customHeight="1">
      <c r="A30" s="97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s="96" customFormat="1" ht="9" customHeight="1">
      <c r="A31" s="9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s="96" customFormat="1" ht="12.75">
      <c r="A32" s="97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96" customFormat="1" ht="12.75">
      <c r="A33" s="97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99" customFormat="1" ht="12" customHeight="1">
      <c r="A34" s="298" t="s">
        <v>182</v>
      </c>
      <c r="B34" s="298"/>
      <c r="C34" s="246"/>
      <c r="D34" s="247"/>
      <c r="E34" s="248"/>
      <c r="F34" s="246" t="s">
        <v>69</v>
      </c>
      <c r="G34" s="249"/>
      <c r="H34" s="246"/>
      <c r="I34" s="247"/>
      <c r="J34" s="246"/>
      <c r="K34" s="246"/>
      <c r="L34" s="246"/>
      <c r="M34" s="297" t="s">
        <v>158</v>
      </c>
      <c r="N34" s="297"/>
      <c r="O34" s="297"/>
      <c r="P34" s="297"/>
      <c r="Q34" s="297"/>
    </row>
    <row r="35" spans="1:17" ht="12.7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t="12.75">
      <c r="A36" s="250"/>
      <c r="B36" s="250"/>
      <c r="C36" s="250"/>
      <c r="D36" s="250"/>
      <c r="E36" s="250"/>
      <c r="F36" s="250"/>
      <c r="G36" s="295" t="s">
        <v>70</v>
      </c>
      <c r="H36" s="296"/>
      <c r="I36" s="296"/>
      <c r="J36" s="250"/>
      <c r="K36" s="250"/>
      <c r="L36" s="250"/>
      <c r="M36" s="250"/>
      <c r="N36" s="250"/>
      <c r="O36" s="250"/>
      <c r="P36" s="295" t="s">
        <v>120</v>
      </c>
      <c r="Q36" s="295"/>
    </row>
  </sheetData>
  <mergeCells count="19">
    <mergeCell ref="A23:B23"/>
    <mergeCell ref="A20:B20"/>
    <mergeCell ref="P7:P8"/>
    <mergeCell ref="Q7:Q8"/>
    <mergeCell ref="A16:B16"/>
    <mergeCell ref="N7:O7"/>
    <mergeCell ref="C7:F7"/>
    <mergeCell ref="G7:H7"/>
    <mergeCell ref="A7:B8"/>
    <mergeCell ref="G36:I36"/>
    <mergeCell ref="M34:Q34"/>
    <mergeCell ref="A1:Q1"/>
    <mergeCell ref="P36:Q36"/>
    <mergeCell ref="A3:Q3"/>
    <mergeCell ref="A34:B34"/>
    <mergeCell ref="A24:B24"/>
    <mergeCell ref="A9:B9"/>
    <mergeCell ref="I7:I8"/>
    <mergeCell ref="J7:M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e4501</cp:lastModifiedBy>
  <cp:lastPrinted>2011-01-24T15:54:58Z</cp:lastPrinted>
  <dcterms:created xsi:type="dcterms:W3CDTF">2003-02-07T14:36:34Z</dcterms:created>
  <dcterms:modified xsi:type="dcterms:W3CDTF">2011-01-24T16:10:36Z</dcterms:modified>
  <cp:category/>
  <cp:version/>
  <cp:contentType/>
  <cp:contentStatus/>
</cp:coreProperties>
</file>