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20610" windowHeight="9480" tabRatio="984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<sst xmlns="http://schemas.openxmlformats.org/spreadsheetml/2006/main" count="1066" uniqueCount="884">
  <si>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</si>
  <si>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</si>
  <si>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</si>
  <si>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</si>
  <si>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</si>
  <si>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</si>
  <si>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</si>
  <si>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</si>
  <si>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</si>
  <si>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</si>
  <si>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</si>
  <si>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</si>
  <si>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</si>
  <si>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</si>
  <si>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</si>
  <si>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</si>
  <si>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</si>
  <si>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</si>
  <si>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</si>
  <si>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</si>
  <si>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</si>
  <si>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</si>
  <si>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</si>
  <si>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</si>
  <si>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</si>
  <si>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</si>
  <si>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</si>
  <si>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</si>
  <si>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</si>
  <si>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</si>
  <si>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</si>
  <si>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</si>
  <si>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</si>
  <si>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</si>
  <si>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</si>
  <si>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</si>
  <si>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</si>
  <si>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</si>
  <si>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</si>
  <si>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</si>
  <si>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</si>
  <si>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</si>
  <si>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</si>
  <si>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</si>
  <si>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</si>
  <si>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</si>
  <si>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</si>
  <si>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</si>
  <si>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</si>
  <si>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</si>
  <si>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</si>
  <si>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</si>
  <si>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</si>
  <si>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</si>
  <si>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</si>
  <si>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</si>
  <si>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</si>
  <si>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</si>
  <si>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</si>
  <si>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</si>
  <si>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</si>
  <si>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</si>
  <si>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</si>
  <si>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</si>
  <si>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</si>
  <si>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</si>
  <si>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</si>
  <si>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</si>
  <si>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</si>
  <si>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</si>
  <si>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</si>
  <si>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</si>
  <si>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</si>
  <si>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</si>
  <si>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</si>
  <si>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</si>
  <si>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</si>
  <si>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</si>
  <si>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</si>
  <si>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</si>
  <si>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</si>
  <si>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</si>
  <si>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</si>
  <si>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</si>
  <si>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</si>
  <si>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</si>
  <si>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</si>
  <si>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</si>
  <si>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</si>
  <si>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</si>
  <si>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</si>
  <si>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</si>
  <si>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</si>
  <si>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</si>
  <si>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</si>
  <si>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</si>
  <si>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</si>
  <si>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</si>
  <si>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</si>
  <si>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</si>
  <si>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</si>
  <si>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</si>
  <si>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</si>
  <si>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</si>
  <si>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</si>
  <si>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</si>
  <si>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</si>
  <si>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</si>
  <si>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</si>
  <si>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</si>
  <si>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</si>
  <si>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</si>
  <si>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</si>
  <si>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</si>
  <si>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</si>
  <si>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</si>
  <si>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</si>
  <si>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</si>
  <si>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</si>
  <si>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</si>
  <si>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</si>
  <si>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</si>
  <si>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</si>
  <si>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</si>
  <si>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</si>
  <si>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</si>
  <si>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</si>
  <si>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</si>
  <si>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</si>
  <si>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</si>
  <si>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</si>
  <si>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</si>
  <si>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</si>
  <si>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</si>
  <si>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</si>
  <si>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</si>
  <si>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</si>
  <si>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</si>
  <si>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</si>
  <si>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</si>
  <si>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</si>
  <si>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</si>
  <si>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</si>
  <si>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</si>
  <si>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</si>
  <si>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</si>
  <si>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</si>
  <si>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</si>
  <si>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</si>
  <si>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</si>
  <si>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</si>
  <si>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</si>
  <si>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</si>
  <si>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</si>
  <si>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</si>
  <si>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</si>
  <si>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</si>
  <si>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</si>
  <si>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</si>
  <si>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</si>
  <si>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</si>
  <si>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</si>
  <si>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</si>
  <si>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</si>
  <si>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</si>
  <si>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</si>
  <si>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</si>
  <si>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</si>
  <si>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</si>
  <si>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</si>
  <si>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</si>
  <si>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</si>
  <si>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</si>
  <si>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</si>
  <si>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</si>
  <si>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</si>
  <si>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</si>
  <si>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</si>
  <si>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</si>
  <si>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</si>
  <si>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</si>
  <si>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</si>
  <si>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</si>
  <si>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</si>
  <si>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</si>
  <si>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</si>
  <si>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</si>
  <si>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</si>
  <si>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</si>
  <si>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</si>
  <si>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</si>
  <si>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</si>
  <si>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</si>
  <si>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</si>
  <si>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</si>
  <si>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</si>
  <si>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</si>
  <si>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</si>
  <si>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</si>
  <si>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</si>
  <si>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</si>
  <si>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</si>
  <si>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</si>
  <si>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</si>
  <si>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</si>
  <si>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</si>
  <si>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</si>
  <si>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</si>
  <si>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</si>
  <si>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</si>
  <si>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</si>
  <si>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</si>
  <si>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</si>
  <si>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</si>
  <si>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</si>
  <si>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</si>
  <si>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</si>
  <si>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</si>
  <si>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</si>
  <si>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</si>
  <si>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</si>
  <si>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</si>
  <si>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</si>
  <si>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</si>
  <si>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</si>
  <si>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</si>
  <si>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</si>
  <si>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</si>
  <si>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</si>
  <si>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</si>
  <si>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</si>
  <si>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</si>
  <si>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</si>
  <si>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</si>
  <si>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</si>
  <si>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</si>
  <si>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</si>
  <si>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</si>
  <si>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</si>
  <si>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</si>
  <si>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</si>
  <si>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</si>
  <si>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</si>
  <si>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</si>
  <si>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</si>
  <si>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</si>
  <si>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</si>
  <si>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</si>
  <si>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</si>
  <si>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</si>
  <si>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</si>
  <si>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</si>
  <si>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</si>
  <si>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</si>
  <si>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</si>
  <si>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</si>
  <si>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</si>
  <si>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</si>
  <si>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</si>
  <si>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</si>
  <si>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</si>
  <si>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</si>
  <si>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</si>
  <si>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</si>
  <si>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</si>
  <si>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</si>
  <si>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</si>
  <si>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</si>
  <si>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</si>
  <si>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</si>
  <si>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</si>
  <si>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</si>
  <si>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</si>
  <si>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</si>
  <si>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</si>
  <si>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</si>
  <si>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</si>
  <si>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</si>
  <si>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</si>
  <si>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</si>
  <si>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</si>
  <si>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</si>
  <si>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</si>
  <si>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</si>
  <si>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</si>
  <si>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</si>
  <si>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</si>
  <si>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</si>
  <si>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</si>
  <si>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</si>
  <si>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</si>
  <si>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</si>
  <si>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</si>
  <si>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</si>
  <si>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</si>
  <si>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</si>
  <si>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</si>
  <si>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</si>
  <si>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</si>
  <si>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</si>
  <si>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</si>
  <si>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</si>
  <si>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</si>
  <si>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</si>
  <si>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</si>
  <si>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</si>
  <si>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</si>
  <si>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</si>
  <si>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</si>
  <si>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</si>
  <si>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</si>
  <si>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</si>
  <si>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</si>
  <si>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</si>
  <si>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</si>
  <si>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</si>
  <si>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</si>
  <si>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</si>
  <si>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</si>
  <si>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</si>
  <si>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</si>
  <si>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</si>
  <si>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</si>
  <si>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</si>
  <si>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</si>
  <si>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</si>
  <si>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</si>
  <si>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</si>
  <si>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</si>
  <si>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</si>
  <si>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</si>
  <si>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</si>
  <si>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</si>
  <si>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</si>
  <si>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</si>
  <si>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</si>
  <si>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</si>
  <si>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</si>
  <si>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</si>
  <si>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</si>
  <si>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</si>
  <si>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</si>
  <si>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</si>
  <si>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</si>
  <si>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</si>
  <si>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</si>
  <si>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</si>
  <si>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</si>
  <si>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</si>
  <si>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</si>
  <si>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</si>
  <si>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</si>
  <si>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</si>
  <si>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</si>
  <si>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</si>
  <si>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</si>
  <si>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</si>
  <si>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</si>
  <si>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</si>
  <si>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</si>
  <si>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</si>
  <si>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</si>
  <si>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</si>
  <si>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</si>
  <si>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</si>
  <si>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</si>
  <si>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</si>
  <si>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</si>
  <si>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</si>
  <si>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</si>
  <si>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</si>
  <si>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</si>
  <si>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</si>
  <si>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</si>
  <si>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</si>
  <si>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</si>
  <si>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</si>
  <si>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</si>
  <si>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</si>
  <si>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</si>
  <si>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</si>
  <si>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</si>
  <si>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</si>
  <si>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</si>
  <si>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</si>
  <si>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</si>
  <si>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</si>
  <si>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</si>
  <si>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</si>
  <si>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</si>
  <si>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</si>
  <si>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</si>
  <si>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</si>
  <si>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</si>
  <si>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</si>
  <si>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</si>
  <si>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</si>
  <si>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</si>
  <si>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</si>
  <si>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</si>
  <si>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</si>
  <si>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</si>
  <si>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</si>
  <si>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</si>
  <si>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</si>
  <si>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</si>
  <si>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</si>
  <si>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</si>
  <si>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</si>
  <si>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</si>
  <si>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</si>
  <si>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</si>
  <si>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</si>
  <si>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</si>
  <si>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</si>
  <si>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</si>
  <si>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</si>
  <si>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</si>
  <si>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</si>
  <si>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</si>
  <si>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</si>
  <si>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</si>
  <si>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</si>
  <si>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</si>
  <si>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</si>
  <si>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</si>
  <si>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</si>
  <si>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</si>
  <si>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</si>
  <si>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</si>
  <si>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</si>
  <si>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</si>
  <si>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</si>
  <si>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</si>
  <si>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</si>
  <si>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</si>
  <si>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</si>
  <si>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</si>
  <si>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</si>
  <si>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</si>
  <si>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</si>
  <si>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</si>
  <si>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</si>
  <si>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</si>
  <si>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</si>
  <si>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</si>
  <si>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</si>
  <si>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</si>
  <si>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</si>
  <si>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</si>
  <si>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</si>
  <si>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</si>
  <si>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</si>
  <si>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</si>
  <si>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</si>
  <si>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</si>
  <si>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</si>
  <si>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</si>
  <si>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</si>
  <si>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</si>
  <si>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</si>
  <si>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</si>
  <si>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</si>
  <si>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</si>
  <si>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</si>
  <si>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</si>
  <si>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</si>
  <si>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</si>
  <si>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</si>
  <si>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</si>
  <si>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</si>
  <si>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</si>
  <si>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</si>
  <si>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</si>
  <si>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</si>
  <si>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</si>
  <si>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</si>
  <si>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</si>
  <si>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</si>
  <si>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</si>
  <si>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</si>
  <si>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</si>
  <si>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</si>
  <si>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</si>
  <si>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</si>
  <si>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</si>
  <si>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</si>
  <si>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</si>
  <si>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</si>
  <si>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</si>
  <si>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</si>
  <si>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</si>
  <si>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</si>
  <si>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</si>
  <si>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</si>
  <si>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</si>
  <si>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</si>
  <si>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</si>
  <si>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</si>
  <si>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</si>
  <si>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</si>
  <si>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</si>
  <si>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</si>
  <si>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</si>
  <si>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</si>
  <si>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</si>
  <si>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</si>
  <si>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</si>
  <si>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</si>
  <si>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</si>
  <si>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</si>
  <si>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</si>
  <si>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</si>
  <si>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</si>
  <si>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</si>
  <si>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</si>
  <si>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</si>
  <si>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</si>
  <si>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</si>
  <si>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</si>
  <si>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</si>
  <si>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</si>
  <si>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</si>
  <si>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</si>
  <si>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</si>
  <si>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</si>
  <si>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</si>
  <si>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</si>
  <si>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</si>
  <si>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</si>
  <si>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</si>
  <si>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</si>
  <si>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</si>
  <si>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</si>
  <si>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</si>
  <si>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</si>
  <si>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</si>
  <si>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</si>
  <si>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</si>
  <si>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</si>
  <si>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</si>
  <si>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</si>
  <si>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</si>
  <si>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</si>
  <si>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</si>
  <si>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</si>
  <si>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</si>
  <si>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</si>
  <si>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</si>
  <si>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</si>
  <si>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</si>
  <si>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</si>
  <si>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</si>
  <si>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</si>
  <si>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</si>
  <si>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</si>
  <si>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</si>
  <si>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</si>
  <si>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</si>
  <si>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</si>
  <si>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</si>
  <si>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</si>
  <si>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</si>
  <si>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</si>
  <si>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</si>
  <si>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</si>
  <si>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</si>
  <si>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</si>
  <si>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</si>
  <si>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</si>
  <si>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</si>
  <si>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</si>
  <si>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</si>
  <si>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</si>
  <si>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</si>
  <si>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</si>
  <si>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</si>
  <si>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</si>
  <si>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</si>
  <si>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</si>
  <si>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</si>
  <si>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</si>
  <si>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</si>
  <si>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</si>
  <si>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</si>
  <si>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</si>
  <si>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</si>
  <si>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</si>
  <si>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</si>
  <si>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</si>
  <si>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</si>
  <si>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</si>
  <si>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</si>
  <si>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</si>
  <si>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</si>
  <si>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</si>
  <si>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</si>
  <si>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</si>
  <si>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</si>
  <si>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</si>
  <si>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</si>
  <si>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</si>
  <si>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</si>
  <si>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</si>
  <si>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</si>
  <si>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</si>
  <si>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</si>
  <si>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</si>
  <si>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</si>
  <si>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</si>
  <si>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</si>
  <si>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</si>
  <si>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</si>
  <si>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</si>
  <si>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</si>
  <si>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</si>
  <si>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</si>
  <si>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</si>
  <si>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</si>
  <si>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</si>
  <si>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</si>
  <si>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</si>
  <si>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</si>
  <si>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</si>
  <si>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</si>
  <si>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</si>
  <si>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</si>
  <si>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</si>
  <si>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</si>
  <si>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</si>
  <si>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</si>
  <si>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</si>
  <si>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</si>
  <si>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</si>
  <si>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</si>
  <si>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</si>
  <si>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</si>
  <si>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</si>
  <si>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</si>
  <si>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</si>
  <si>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</si>
  <si>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</si>
  <si>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</si>
  <si>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</si>
  <si>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</si>
  <si>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</si>
  <si>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</si>
  <si>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</si>
  <si>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</si>
  <si>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</si>
  <si>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</si>
  <si>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</si>
  <si>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</si>
  <si>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</si>
  <si>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</si>
  <si>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</si>
  <si>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</si>
  <si>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</si>
  <si>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</si>
  <si>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</si>
  <si>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</si>
  <si>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</si>
  <si>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</si>
  <si>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</si>
  <si>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</si>
  <si>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</si>
  <si>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</si>
  <si>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</si>
  <si>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</si>
  <si>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</si>
  <si>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</si>
  <si>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</si>
  <si>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</si>
  <si>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</si>
  <si>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</si>
  <si>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</si>
  <si>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</si>
  <si>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</si>
  <si>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</si>
  <si>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</si>
  <si>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</si>
  <si>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</si>
  <si>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</si>
  <si>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</si>
  <si>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</si>
  <si>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</si>
  <si>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</si>
  <si>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</si>
  <si>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</si>
  <si>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</si>
  <si>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</si>
  <si>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</si>
  <si>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</si>
  <si>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</si>
  <si>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</si>
  <si>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</si>
  <si>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</si>
  <si>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</si>
  <si>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</si>
  <si>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</si>
  <si>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</si>
  <si>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</si>
  <si>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</si>
  <si>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</si>
  <si>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</si>
  <si>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</si>
  <si>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</si>
  <si>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</si>
  <si>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</si>
  <si>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</si>
  <si>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</si>
  <si>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</si>
  <si>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</si>
  <si>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</si>
  <si>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</si>
  <si>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</si>
  <si>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</si>
  <si>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</si>
  <si>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</si>
  <si>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</si>
  <si>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</si>
  <si>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</si>
  <si>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</si>
  <si>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</si>
  <si>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</si>
  <si>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</si>
  <si>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</si>
  <si>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</si>
  <si>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</si>
  <si>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</si>
  <si>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</si>
  <si>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</si>
  <si>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</si>
  <si>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</si>
  <si>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</si>
  <si>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</si>
  <si>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</si>
  <si>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</si>
  <si>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</si>
  <si>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</si>
  <si>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</si>
  <si>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</si>
  <si>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</si>
  <si>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</si>
  <si>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</si>
  <si>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</si>
  <si>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</si>
  <si>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</si>
  <si>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</si>
  <si>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</si>
  <si>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</si>
  <si>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</si>
  <si>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</si>
  <si>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</si>
  <si>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</si>
  <si>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</si>
  <si>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</si>
  <si>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</si>
  <si>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</si>
  <si>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</si>
  <si>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</si>
  <si>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</si>
  <si>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</si>
  <si>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</si>
  <si>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</si>
  <si>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</si>
  <si>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</si>
  <si>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</si>
  <si>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</si>
  <si>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</si>
  <si>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</si>
  <si>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</si>
  <si>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</si>
  <si>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</si>
  <si>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</si>
  <si>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</si>
  <si>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</si>
  <si>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</si>
  <si>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</si>
  <si>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</si>
  <si>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</si>
  <si>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</si>
  <si>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</si>
  <si>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</si>
  <si>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</si>
  <si>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</si>
  <si>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</si>
  <si>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</si>
  <si>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</si>
  <si>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</si>
  <si>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</si>
  <si>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</si>
  <si>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</si>
  <si>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</si>
  <si>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</si>
  <si>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</si>
  <si>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</si>
  <si>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</si>
  <si>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</si>
  <si>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</si>
  <si>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</si>
  <si>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</si>
  <si>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</si>
  <si>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</si>
  <si>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</si>
  <si>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</si>
  <si>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</si>
  <si>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</si>
  <si>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</si>
  <si>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</si>
  <si>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</si>
  <si>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</si>
  <si>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</si>
  <si>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</si>
  <si>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</si>
  <si>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</si>
  <si>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</si>
  <si>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</si>
  <si>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</si>
  <si>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</si>
  <si>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</si>
  <si>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</si>
  <si>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</si>
  <si>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</si>
  <si>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</si>
  <si>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</si>
  <si>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</si>
  <si>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</si>
  <si>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</si>
  <si>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</si>
  <si>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</si>
  <si>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</si>
  <si>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</si>
  <si>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</si>
  <si>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</si>
  <si>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</si>
  <si>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</si>
  <si>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</si>
  <si>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</si>
  <si>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</si>
  <si>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</si>
  <si>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</si>
  <si>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</si>
  <si>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</si>
  <si>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</si>
  <si>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</si>
  <si>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</si>
  <si>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</si>
  <si>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</si>
  <si>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</si>
  <si>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</si>
  <si>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</si>
  <si>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</si>
  <si>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</si>
  <si>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</si>
  <si>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</si>
  <si>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НЕДВИЖИМИ ИМОТИ СОФИЯ АДСИЦ</t>
  </si>
  <si>
    <t xml:space="preserve">Вид на отчета: неконсолидиран: </t>
  </si>
  <si>
    <t xml:space="preserve">Вид на отчета: /неконсолидиран </t>
  </si>
  <si>
    <t>М.АЛЕКСАНДРОВА                                                            Р.ъководител   Д.ГЕОРГИЕВ</t>
  </si>
  <si>
    <t>Съставител:    МАРИЯ АЛЕКСАНДРОВА</t>
  </si>
  <si>
    <t>ДИМИТЪР ГЕОРГИЕВ</t>
  </si>
  <si>
    <t>МАРИЯ АЛЕКСАНДРОВА</t>
  </si>
  <si>
    <t>Д.ГЕОРГИЕВ</t>
  </si>
  <si>
    <t>ЕИК по БУЛСТАТ      175163724</t>
  </si>
  <si>
    <t>НЕДВИЖИМИ ИМОТИ СОФИЯ  АДСИЦ</t>
  </si>
  <si>
    <t>Ръководител              :ДИМИТЪР ГЕОРГИЕВ</t>
  </si>
  <si>
    <t>Съставител:             МАРИЯ АЛЕКСАНДРОВА</t>
  </si>
  <si>
    <t xml:space="preserve">                                    Съставител: М.АЛЕКСАНДРОВА…………………..                         </t>
  </si>
  <si>
    <t>Ръководител:   ДИМИТЪР  ГЕОРГИЕВ</t>
  </si>
  <si>
    <t>Съставител    :М.АЛЕКСАНДРОВА          Ръководител  Д. ГЕОРГИЕВ ……………………</t>
  </si>
  <si>
    <t xml:space="preserve">Отчетен период </t>
  </si>
  <si>
    <t>Ръководител:Д. ГЕОРГИЕВ</t>
  </si>
  <si>
    <t xml:space="preserve">Съставител: М.АЛЕКСАНДРОВА                                </t>
  </si>
  <si>
    <t>30.06.2010</t>
  </si>
  <si>
    <t>към 30.09.2010</t>
  </si>
  <si>
    <t>Дата на съставяне: 20.10.2010</t>
  </si>
  <si>
    <t>20.10.2010</t>
  </si>
  <si>
    <t xml:space="preserve">Дата на съставяне: 20.10 .2010                                      </t>
  </si>
  <si>
    <t xml:space="preserve">Дата  на съставяне: 20.10.2010.............                                                                                                                                </t>
  </si>
  <si>
    <t xml:space="preserve">Дата на съставяне   :20.10.2010                        </t>
  </si>
  <si>
    <t>Дата на съставяне:   20.10 .2010</t>
  </si>
  <si>
    <r>
      <t>Дата на съставяне: 20.10 .2010</t>
    </r>
    <r>
      <rPr>
        <sz val="10"/>
        <rFont val="Times New Roman"/>
        <family val="1"/>
      </rPr>
      <t>…………………………………..</t>
    </r>
  </si>
  <si>
    <t>Дата на съставяне:     20.10 .2010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</si>
</sst>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6">
      <selection activeCell="A99" sqref="A99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175163724</v>
      </c>
    </row>
    <row r="4" spans="1:8" ht="15">
      <c r="A4" s="204" t="s">
        <v>857</v>
      </c>
      <c r="B4" s="583"/>
      <c r="C4" s="583"/>
      <c r="D4" s="584"/>
      <c r="E4" s="576" t="s">
        <v>158</v>
      </c>
      <c r="F4" s="224" t="s">
        <v>3</v>
      </c>
      <c r="G4" s="225"/>
      <c r="H4" s="595" t="s">
        <v>158</v>
      </c>
    </row>
    <row r="5" spans="1:8" ht="15">
      <c r="A5" s="204" t="s">
        <v>4</v>
      </c>
      <c r="B5" s="268"/>
      <c r="C5" s="268"/>
      <c r="D5" s="268"/>
      <c r="E5" s="596" t="s">
        <v>875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5" t="s">
        <v>15</v>
      </c>
      <c r="B9" s="285"/>
      <c r="C9" s="286"/>
      <c r="D9" s="287"/>
      <c r="E9" s="553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10676</v>
      </c>
      <c r="D11" s="205">
        <v>10676</v>
      </c>
      <c r="E11" s="293" t="s">
        <v>21</v>
      </c>
      <c r="F11" s="298" t="s">
        <v>22</v>
      </c>
      <c r="G11" s="206">
        <v>650</v>
      </c>
      <c r="H11" s="206">
        <v>650</v>
      </c>
    </row>
    <row r="12" spans="1:8" ht="15">
      <c r="A12" s="291" t="s">
        <v>23</v>
      </c>
      <c r="B12" s="297" t="s">
        <v>24</v>
      </c>
      <c r="C12" s="205"/>
      <c r="D12" s="205"/>
      <c r="E12" s="293" t="s">
        <v>25</v>
      </c>
      <c r="F12" s="298" t="s">
        <v>26</v>
      </c>
      <c r="G12" s="207">
        <v>650</v>
      </c>
      <c r="H12" s="207">
        <v>650</v>
      </c>
    </row>
    <row r="13" spans="1:8" ht="15">
      <c r="A13" s="291" t="s">
        <v>27</v>
      </c>
      <c r="B13" s="297" t="s">
        <v>28</v>
      </c>
      <c r="C13" s="205"/>
      <c r="D13" s="205"/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/>
      <c r="D14" s="205"/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/>
      <c r="D15" s="205"/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1</v>
      </c>
      <c r="D16" s="205">
        <v>2</v>
      </c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/>
      <c r="D17" s="205"/>
      <c r="E17" s="299" t="s">
        <v>45</v>
      </c>
      <c r="F17" s="301" t="s">
        <v>46</v>
      </c>
      <c r="G17" s="208">
        <f>G11+G14+G15+G16</f>
        <v>650</v>
      </c>
      <c r="H17" s="208">
        <f>H11+H14+H15+H16</f>
        <v>650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10677</v>
      </c>
      <c r="D19" s="209">
        <f>SUM(D11:D18)</f>
        <v>10678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/>
      <c r="D20" s="205"/>
      <c r="E20" s="293" t="s">
        <v>56</v>
      </c>
      <c r="F20" s="298" t="s">
        <v>57</v>
      </c>
      <c r="G20" s="212"/>
      <c r="H20" s="212"/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844</v>
      </c>
      <c r="H21" s="210">
        <f>SUM(H22:H24)</f>
        <v>844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844</v>
      </c>
      <c r="H22" s="206">
        <v>844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/>
      <c r="D24" s="205"/>
      <c r="E24" s="293" t="s">
        <v>71</v>
      </c>
      <c r="F24" s="298" t="s">
        <v>72</v>
      </c>
      <c r="G24" s="206"/>
      <c r="H24" s="206"/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844</v>
      </c>
      <c r="H25" s="208">
        <f>H19+H20+H21</f>
        <v>844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0</v>
      </c>
      <c r="D27" s="209">
        <f>SUM(D23:D26)</f>
        <v>0</v>
      </c>
      <c r="E27" s="309" t="s">
        <v>82</v>
      </c>
      <c r="F27" s="298" t="s">
        <v>83</v>
      </c>
      <c r="G27" s="208">
        <f>SUM(G28:G30)</f>
        <v>-1996</v>
      </c>
      <c r="H27" s="208">
        <f>SUM(H28:H30)</f>
        <v>-845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/>
      <c r="H28" s="206"/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-1996</v>
      </c>
      <c r="H29" s="391">
        <v>-845</v>
      </c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-307</v>
      </c>
      <c r="H32" s="391">
        <v>-1151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-2303</v>
      </c>
      <c r="H33" s="208">
        <f>H27+H31+H32</f>
        <v>-1996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104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-809</v>
      </c>
      <c r="H36" s="208">
        <f>H25+H17+H33</f>
        <v>-502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/>
      <c r="D38" s="205"/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4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4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/>
      <c r="H43" s="206"/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0</v>
      </c>
      <c r="D45" s="209">
        <f>D34+D39+D44</f>
        <v>0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0</v>
      </c>
      <c r="D51" s="209">
        <f>SUM(D47:D50)</f>
        <v>0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10677</v>
      </c>
      <c r="D55" s="209">
        <f>D19+D20+D21+D27+D32+D45+D51+D53+D54</f>
        <v>10678</v>
      </c>
      <c r="E55" s="293" t="s">
        <v>171</v>
      </c>
      <c r="F55" s="317" t="s">
        <v>172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9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/>
      <c r="D58" s="205"/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8508</v>
      </c>
      <c r="H59" s="206">
        <v>8508</v>
      </c>
      <c r="M59" s="211"/>
    </row>
    <row r="60" spans="1:8" ht="15">
      <c r="A60" s="291" t="s">
        <v>182</v>
      </c>
      <c r="B60" s="297" t="s">
        <v>183</v>
      </c>
      <c r="C60" s="205"/>
      <c r="D60" s="205"/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121</v>
      </c>
      <c r="H61" s="208">
        <f>SUM(H62:H68)</f>
        <v>53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/>
      <c r="H62" s="206"/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>
        <v>69</v>
      </c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0</v>
      </c>
      <c r="D64" s="209">
        <f>SUM(D58:D63)</f>
        <v>0</v>
      </c>
      <c r="E64" s="293" t="s">
        <v>199</v>
      </c>
      <c r="F64" s="298" t="s">
        <v>200</v>
      </c>
      <c r="G64" s="206"/>
      <c r="H64" s="206">
        <v>1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/>
      <c r="H65" s="206"/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/>
      <c r="H66" s="206"/>
    </row>
    <row r="67" spans="1:8" ht="15">
      <c r="A67" s="291" t="s">
        <v>206</v>
      </c>
      <c r="B67" s="297" t="s">
        <v>207</v>
      </c>
      <c r="C67" s="205"/>
      <c r="D67" s="205"/>
      <c r="E67" s="293" t="s">
        <v>208</v>
      </c>
      <c r="F67" s="298" t="s">
        <v>209</v>
      </c>
      <c r="G67" s="206"/>
      <c r="H67" s="206"/>
    </row>
    <row r="68" spans="1:8" ht="15">
      <c r="A68" s="291" t="s">
        <v>210</v>
      </c>
      <c r="B68" s="297" t="s">
        <v>211</v>
      </c>
      <c r="C68" s="205"/>
      <c r="D68" s="205">
        <v>1</v>
      </c>
      <c r="E68" s="293" t="s">
        <v>212</v>
      </c>
      <c r="F68" s="298" t="s">
        <v>213</v>
      </c>
      <c r="G68" s="206">
        <v>52</v>
      </c>
      <c r="H68" s="206">
        <v>52</v>
      </c>
    </row>
    <row r="69" spans="1:8" ht="15">
      <c r="A69" s="291" t="s">
        <v>214</v>
      </c>
      <c r="B69" s="297" t="s">
        <v>215</v>
      </c>
      <c r="C69" s="205"/>
      <c r="D69" s="205"/>
      <c r="E69" s="307" t="s">
        <v>77</v>
      </c>
      <c r="F69" s="298" t="s">
        <v>216</v>
      </c>
      <c r="G69" s="206">
        <v>3194</v>
      </c>
      <c r="H69" s="206">
        <v>3194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/>
      <c r="D71" s="205"/>
      <c r="E71" s="309" t="s">
        <v>45</v>
      </c>
      <c r="F71" s="329" t="s">
        <v>223</v>
      </c>
      <c r="G71" s="215">
        <f>G59+G60+G61+G69+G70</f>
        <v>11823</v>
      </c>
      <c r="H71" s="215">
        <f>H59+H60+H61+H69+H70</f>
        <v>11755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/>
      <c r="D72" s="205"/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/>
      <c r="D74" s="205"/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0</v>
      </c>
      <c r="D75" s="209">
        <f>SUM(D67:D74)</f>
        <v>1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11823</v>
      </c>
      <c r="H79" s="216">
        <f>H71+H74+H75+H76</f>
        <v>11755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44</v>
      </c>
      <c r="D87" s="205">
        <v>281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293</v>
      </c>
      <c r="D88" s="205">
        <v>293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337</v>
      </c>
      <c r="D91" s="209">
        <f>SUM(D87:D90)</f>
        <v>574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337</v>
      </c>
      <c r="D93" s="209">
        <f>D64+D75+D84+D91+D92</f>
        <v>575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267</v>
      </c>
      <c r="B94" s="344" t="s">
        <v>268</v>
      </c>
      <c r="C94" s="218">
        <f>C93+C55</f>
        <v>11014</v>
      </c>
      <c r="D94" s="218">
        <f>D93+D55</f>
        <v>11253</v>
      </c>
      <c r="E94" s="558" t="s">
        <v>269</v>
      </c>
      <c r="F94" s="345" t="s">
        <v>270</v>
      </c>
      <c r="G94" s="219">
        <f>G36+G39+G55+G79</f>
        <v>11014</v>
      </c>
      <c r="H94" s="219">
        <f>H36+H39+H55+H79</f>
        <v>11253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876</v>
      </c>
      <c r="B98" s="539"/>
      <c r="C98" s="605" t="s">
        <v>873</v>
      </c>
      <c r="D98" s="605"/>
      <c r="E98" s="605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5" t="s">
        <v>872</v>
      </c>
      <c r="D100" s="606"/>
      <c r="E100" s="606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B45" sqref="B45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НЕДВИЖИМИ ИМОТИ СОФИЯ АДСИЦ</v>
      </c>
      <c r="F2" s="609" t="s">
        <v>2</v>
      </c>
      <c r="G2" s="609"/>
      <c r="H2" s="353">
        <f>'справка №1-БАЛАНС'!H3</f>
        <v>175163724</v>
      </c>
    </row>
    <row r="3" spans="1:8" ht="15">
      <c r="A3" s="6" t="s">
        <v>858</v>
      </c>
      <c r="B3" s="533"/>
      <c r="C3" s="533"/>
      <c r="D3" s="533"/>
      <c r="E3" s="533" t="str">
        <f>'справка №1-БАЛАНС'!E4</f>
        <v>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4</v>
      </c>
      <c r="B4" s="571"/>
      <c r="C4" s="571"/>
      <c r="D4" s="571"/>
      <c r="E4" s="598" t="s">
        <v>874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/>
      <c r="D9" s="79">
        <v>1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6</v>
      </c>
      <c r="D10" s="79">
        <v>132</v>
      </c>
      <c r="E10" s="363" t="s">
        <v>285</v>
      </c>
      <c r="F10" s="365" t="s">
        <v>286</v>
      </c>
      <c r="G10" s="87"/>
      <c r="H10" s="87"/>
    </row>
    <row r="11" spans="1:8" ht="12">
      <c r="A11" s="363" t="s">
        <v>287</v>
      </c>
      <c r="B11" s="364" t="s">
        <v>288</v>
      </c>
      <c r="C11" s="79">
        <v>1</v>
      </c>
      <c r="D11" s="79"/>
      <c r="E11" s="366" t="s">
        <v>289</v>
      </c>
      <c r="F11" s="365" t="s">
        <v>290</v>
      </c>
      <c r="G11" s="87">
        <v>5</v>
      </c>
      <c r="H11" s="87">
        <v>7</v>
      </c>
    </row>
    <row r="12" spans="1:8" ht="12">
      <c r="A12" s="363" t="s">
        <v>291</v>
      </c>
      <c r="B12" s="364" t="s">
        <v>292</v>
      </c>
      <c r="C12" s="79">
        <v>29</v>
      </c>
      <c r="D12" s="79">
        <v>40</v>
      </c>
      <c r="E12" s="366" t="s">
        <v>77</v>
      </c>
      <c r="F12" s="365" t="s">
        <v>293</v>
      </c>
      <c r="G12" s="87"/>
      <c r="H12" s="87"/>
    </row>
    <row r="13" spans="1:18" ht="12">
      <c r="A13" s="363" t="s">
        <v>294</v>
      </c>
      <c r="B13" s="364" t="s">
        <v>295</v>
      </c>
      <c r="C13" s="79">
        <v>2</v>
      </c>
      <c r="D13" s="79">
        <v>3</v>
      </c>
      <c r="E13" s="367" t="s">
        <v>50</v>
      </c>
      <c r="F13" s="368" t="s">
        <v>296</v>
      </c>
      <c r="G13" s="88">
        <f>SUM(G9:G12)</f>
        <v>5</v>
      </c>
      <c r="H13" s="88">
        <f>SUM(H9:H12)</f>
        <v>7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/>
      <c r="D14" s="79"/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/>
    </row>
    <row r="16" spans="1:8" ht="12">
      <c r="A16" s="363" t="s">
        <v>303</v>
      </c>
      <c r="B16" s="364" t="s">
        <v>304</v>
      </c>
      <c r="C16" s="80"/>
      <c r="D16" s="80">
        <v>606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>
        <v>606</v>
      </c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38</v>
      </c>
      <c r="D19" s="82">
        <f>SUM(D9:D15)+D16</f>
        <v>782</v>
      </c>
      <c r="E19" s="373" t="s">
        <v>313</v>
      </c>
      <c r="F19" s="369" t="s">
        <v>314</v>
      </c>
      <c r="G19" s="87"/>
      <c r="H19" s="87">
        <v>24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/>
      <c r="H20" s="87"/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273</v>
      </c>
      <c r="D22" s="79">
        <v>395</v>
      </c>
      <c r="E22" s="373" t="s">
        <v>322</v>
      </c>
      <c r="F22" s="369" t="s">
        <v>323</v>
      </c>
      <c r="G22" s="87"/>
      <c r="H22" s="87"/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/>
      <c r="D24" s="79">
        <v>3</v>
      </c>
      <c r="E24" s="367" t="s">
        <v>102</v>
      </c>
      <c r="F24" s="370" t="s">
        <v>330</v>
      </c>
      <c r="G24" s="88">
        <f>SUM(G19:G23)</f>
        <v>0</v>
      </c>
      <c r="H24" s="88">
        <f>SUM(H19:H23)</f>
        <v>24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1</v>
      </c>
      <c r="D25" s="79">
        <v>2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274</v>
      </c>
      <c r="D26" s="82">
        <f>SUM(D22:D25)</f>
        <v>400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312</v>
      </c>
      <c r="D28" s="83">
        <f>D26+D19</f>
        <v>1182</v>
      </c>
      <c r="E28" s="174" t="s">
        <v>335</v>
      </c>
      <c r="F28" s="370" t="s">
        <v>336</v>
      </c>
      <c r="G28" s="88">
        <f>G13+G15+G24</f>
        <v>5</v>
      </c>
      <c r="H28" s="88">
        <f>H13+H15+H24</f>
        <v>31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0</v>
      </c>
      <c r="D30" s="83">
        <f>IF((H28-D28)&gt;0,H28-D28,0)</f>
        <v>0</v>
      </c>
      <c r="E30" s="174" t="s">
        <v>339</v>
      </c>
      <c r="F30" s="370" t="s">
        <v>340</v>
      </c>
      <c r="G30" s="90">
        <f>IF((C28-G28)&gt;0,C28-G28,0)</f>
        <v>307</v>
      </c>
      <c r="H30" s="90">
        <f>IF((D28-H28)&gt;0,D28-H28,0)</f>
        <v>1151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341</v>
      </c>
      <c r="C31" s="79"/>
      <c r="D31" s="79"/>
      <c r="E31" s="361" t="s">
        <v>850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C28-C31+C32</f>
        <v>312</v>
      </c>
      <c r="D33" s="82">
        <f>D28-D31+D32</f>
        <v>1182</v>
      </c>
      <c r="E33" s="174" t="s">
        <v>349</v>
      </c>
      <c r="F33" s="370" t="s">
        <v>350</v>
      </c>
      <c r="G33" s="90">
        <f>G32-G31+G28</f>
        <v>5</v>
      </c>
      <c r="H33" s="90">
        <f>H32-H31+H28</f>
        <v>31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0</v>
      </c>
      <c r="D34" s="83">
        <f>IF((H33-D33)&gt;0,H33-D33,0)</f>
        <v>0</v>
      </c>
      <c r="E34" s="379" t="s">
        <v>353</v>
      </c>
      <c r="F34" s="370" t="s">
        <v>354</v>
      </c>
      <c r="G34" s="88">
        <f>IF((C33-G33)&gt;0,C33-G33,0)</f>
        <v>307</v>
      </c>
      <c r="H34" s="88">
        <f>IF((D33-H33)&gt;0,D33-H33,0)</f>
        <v>1151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/>
      <c r="D36" s="79"/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70">
        <f>+IF((G33-C33-C35)&gt;0,G33-C33-C35,0)</f>
        <v>0</v>
      </c>
      <c r="D39" s="570">
        <f>+IF((H33-D33-D35)&gt;0,H33-D33-D35,0)</f>
        <v>0</v>
      </c>
      <c r="E39" s="386" t="s">
        <v>365</v>
      </c>
      <c r="F39" s="175" t="s">
        <v>366</v>
      </c>
      <c r="G39" s="91">
        <f>IF(G34&gt;0,IF(C35+G34&lt;0,0,C35+G34),IF(C34-C35&lt;0,C35-C34,0))</f>
        <v>307</v>
      </c>
      <c r="H39" s="91">
        <f>IF(H34&gt;0,IF(D35+H34&lt;0,0,D35+H34),IF(D34-D35&lt;0,D35-D34,0))</f>
        <v>1151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372</v>
      </c>
      <c r="F41" s="175" t="s">
        <v>373</v>
      </c>
      <c r="G41" s="85">
        <f>IF(C39=0,IF(G39-G40&gt;0,G39-G40+C40,0),IF(C39-C40&lt;0,C40-C39+G40,0))</f>
        <v>307</v>
      </c>
      <c r="H41" s="85">
        <f>IF(D39=0,IF(H39-H40&gt;0,H39-H40+D40,0),IF(D39-D40&lt;0,D40-D39+H40,0))</f>
        <v>1151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312</v>
      </c>
      <c r="D42" s="86">
        <f>D33+D35+D39</f>
        <v>1182</v>
      </c>
      <c r="E42" s="177" t="s">
        <v>376</v>
      </c>
      <c r="F42" s="178" t="s">
        <v>377</v>
      </c>
      <c r="G42" s="90">
        <f>G39+G33</f>
        <v>312</v>
      </c>
      <c r="H42" s="90">
        <f>H39+H33</f>
        <v>1182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 t="s">
        <v>877</v>
      </c>
      <c r="C44" s="532" t="s">
        <v>379</v>
      </c>
      <c r="D44" s="607" t="s">
        <v>859</v>
      </c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777</v>
      </c>
      <c r="D46" s="608"/>
      <c r="E46" s="608"/>
      <c r="F46" s="608"/>
      <c r="G46" s="608"/>
      <c r="H46" s="608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B50" sqref="B5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856</v>
      </c>
      <c r="B4" s="533"/>
      <c r="C4" s="397" t="s">
        <v>2</v>
      </c>
      <c r="D4" s="353">
        <f>'справка №1-БАЛАНС'!H3</f>
        <v>175163724</v>
      </c>
      <c r="E4" s="401"/>
      <c r="F4" s="401"/>
      <c r="G4" s="182"/>
      <c r="H4" s="182"/>
      <c r="I4" s="182"/>
      <c r="J4" s="182"/>
    </row>
    <row r="5" spans="1:10" ht="15">
      <c r="A5" s="533" t="s">
        <v>858</v>
      </c>
      <c r="B5" s="533" t="str">
        <f>'справка №1-БАЛАНС'!E4</f>
        <v>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871</v>
      </c>
      <c r="B6" s="533" t="str">
        <f>'справка №1-БАЛАНС'!E5</f>
        <v>към 30.09.2010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5</v>
      </c>
      <c r="D10" s="92">
        <v>9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-7</v>
      </c>
      <c r="D11" s="92">
        <v>-30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-32</v>
      </c>
      <c r="D13" s="92">
        <v>-46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1</v>
      </c>
      <c r="D14" s="92">
        <v>9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/>
      <c r="D16" s="92">
        <v>24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-274</v>
      </c>
      <c r="D17" s="92">
        <v>-399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/>
      <c r="D19" s="92">
        <v>337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-307</v>
      </c>
      <c r="D20" s="93">
        <f>SUM(D10:D19)</f>
        <v>-96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>
        <v>70</v>
      </c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/>
      <c r="D37" s="92"/>
      <c r="E37" s="181"/>
      <c r="F37" s="181"/>
      <c r="G37" s="182"/>
    </row>
    <row r="38" spans="1:7" ht="12">
      <c r="A38" s="410" t="s">
        <v>437</v>
      </c>
      <c r="B38" s="411" t="s">
        <v>438</v>
      </c>
      <c r="C38" s="92"/>
      <c r="D38" s="92"/>
      <c r="E38" s="181"/>
      <c r="F38" s="181"/>
      <c r="G38" s="182"/>
    </row>
    <row r="39" spans="1:7" ht="12">
      <c r="A39" s="410" t="s">
        <v>439</v>
      </c>
      <c r="B39" s="411" t="s">
        <v>440</v>
      </c>
      <c r="C39" s="92"/>
      <c r="D39" s="92"/>
      <c r="E39" s="181"/>
      <c r="F39" s="181"/>
      <c r="G39" s="182"/>
    </row>
    <row r="40" spans="1:7" ht="12">
      <c r="A40" s="410" t="s">
        <v>441</v>
      </c>
      <c r="B40" s="411" t="s">
        <v>442</v>
      </c>
      <c r="C40" s="92"/>
      <c r="D40" s="92"/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70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-237</v>
      </c>
      <c r="D43" s="93">
        <f>D42+D32+D20</f>
        <v>-96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574</v>
      </c>
      <c r="D44" s="184">
        <v>670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337</v>
      </c>
      <c r="D45" s="93">
        <f>D44+D43</f>
        <v>574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337</v>
      </c>
      <c r="D46" s="94">
        <v>574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878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860</v>
      </c>
      <c r="C50" s="610"/>
      <c r="D50" s="61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777</v>
      </c>
      <c r="C52" s="610" t="s">
        <v>861</v>
      </c>
      <c r="D52" s="61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6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3" t="str">
        <f>'справка №1-БАЛАНС'!E3</f>
        <v>НЕДВИЖИМИ ИМОТИ СОФИЯ АДСИЦ</v>
      </c>
      <c r="D3" s="614"/>
      <c r="E3" s="614"/>
      <c r="F3" s="614"/>
      <c r="G3" s="614"/>
      <c r="H3" s="574"/>
      <c r="I3" s="574"/>
      <c r="J3" s="2"/>
      <c r="K3" s="573" t="s">
        <v>2</v>
      </c>
      <c r="L3" s="573"/>
      <c r="M3" s="592">
        <f>'справка №1-БАЛАНС'!H3</f>
        <v>175163724</v>
      </c>
      <c r="N3" s="3"/>
    </row>
    <row r="4" spans="1:15" s="5" customFormat="1" ht="13.5" customHeight="1">
      <c r="A4" s="6" t="s">
        <v>858</v>
      </c>
      <c r="B4" s="574"/>
      <c r="C4" s="613" t="str">
        <f>'справка №1-БАЛАНС'!E4</f>
        <v> </v>
      </c>
      <c r="D4" s="613"/>
      <c r="E4" s="615"/>
      <c r="F4" s="613"/>
      <c r="G4" s="613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2"/>
      <c r="C5" s="613" t="str">
        <f>'справка №1-БАЛАНС'!E5</f>
        <v>към 30.09.2010</v>
      </c>
      <c r="D5" s="614"/>
      <c r="E5" s="614"/>
      <c r="F5" s="614"/>
      <c r="G5" s="614"/>
      <c r="H5" s="574"/>
      <c r="I5" s="574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458</v>
      </c>
      <c r="E6" s="233"/>
      <c r="F6" s="233"/>
      <c r="G6" s="233"/>
      <c r="H6" s="233"/>
      <c r="I6" s="233" t="s">
        <v>459</v>
      </c>
      <c r="J6" s="254"/>
      <c r="K6" s="240"/>
      <c r="L6" s="231"/>
      <c r="M6" s="234"/>
      <c r="N6" s="189"/>
    </row>
    <row r="7" spans="1:14" s="15" customFormat="1" ht="60">
      <c r="A7" s="262" t="s">
        <v>460</v>
      </c>
      <c r="B7" s="266" t="s">
        <v>461</v>
      </c>
      <c r="C7" s="232" t="s">
        <v>462</v>
      </c>
      <c r="D7" s="263" t="s">
        <v>463</v>
      </c>
      <c r="E7" s="231" t="s">
        <v>464</v>
      </c>
      <c r="F7" s="13" t="s">
        <v>465</v>
      </c>
      <c r="G7" s="13"/>
      <c r="H7" s="13"/>
      <c r="I7" s="231" t="s">
        <v>466</v>
      </c>
      <c r="J7" s="255" t="s">
        <v>467</v>
      </c>
      <c r="K7" s="232" t="s">
        <v>468</v>
      </c>
      <c r="L7" s="232" t="s">
        <v>469</v>
      </c>
      <c r="M7" s="260" t="s">
        <v>470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471</v>
      </c>
      <c r="G8" s="12" t="s">
        <v>472</v>
      </c>
      <c r="H8" s="12" t="s">
        <v>473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474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475</v>
      </c>
      <c r="L10" s="16" t="s">
        <v>110</v>
      </c>
      <c r="M10" s="17" t="s">
        <v>118</v>
      </c>
      <c r="N10" s="14"/>
    </row>
    <row r="11" spans="1:23" ht="15.75" customHeight="1">
      <c r="A11" s="18" t="s">
        <v>476</v>
      </c>
      <c r="B11" s="34" t="s">
        <v>477</v>
      </c>
      <c r="C11" s="96">
        <f>'справка №1-БАЛАНС'!H17</f>
        <v>650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844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-1996</v>
      </c>
      <c r="K11" s="98"/>
      <c r="L11" s="424">
        <f>SUM(C11:K11)</f>
        <v>-502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478</v>
      </c>
      <c r="B12" s="34" t="s">
        <v>479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480</v>
      </c>
      <c r="B13" s="16" t="s">
        <v>481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482</v>
      </c>
      <c r="B14" s="16" t="s">
        <v>483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484</v>
      </c>
      <c r="B15" s="34" t="s">
        <v>485</v>
      </c>
      <c r="C15" s="99">
        <f>C11+C12</f>
        <v>650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844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-1996</v>
      </c>
      <c r="K15" s="99">
        <f t="shared" si="2"/>
        <v>0</v>
      </c>
      <c r="L15" s="424">
        <f t="shared" si="1"/>
        <v>-502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486</v>
      </c>
      <c r="B16" s="41" t="s">
        <v>487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-307</v>
      </c>
      <c r="K16" s="98"/>
      <c r="L16" s="424">
        <f t="shared" si="1"/>
        <v>-307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488</v>
      </c>
      <c r="B17" s="16" t="s">
        <v>489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490</v>
      </c>
      <c r="B18" s="36" t="s">
        <v>491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492</v>
      </c>
      <c r="B19" s="36" t="s">
        <v>493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494</v>
      </c>
      <c r="B20" s="16" t="s">
        <v>495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496</v>
      </c>
      <c r="B21" s="16" t="s">
        <v>497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498</v>
      </c>
      <c r="B22" s="16" t="s">
        <v>499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500</v>
      </c>
      <c r="B23" s="16" t="s">
        <v>501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502</v>
      </c>
      <c r="B24" s="16" t="s">
        <v>503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498</v>
      </c>
      <c r="B25" s="16" t="s">
        <v>504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500</v>
      </c>
      <c r="B26" s="16" t="s">
        <v>505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506</v>
      </c>
      <c r="B27" s="16" t="s">
        <v>507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508</v>
      </c>
      <c r="B28" s="16" t="s">
        <v>509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510</v>
      </c>
      <c r="B29" s="34" t="s">
        <v>511</v>
      </c>
      <c r="C29" s="97">
        <f>C17+C20+C21+C24+C28+C27+C15+C16</f>
        <v>650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844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-2303</v>
      </c>
      <c r="K29" s="97">
        <f t="shared" si="6"/>
        <v>0</v>
      </c>
      <c r="L29" s="424">
        <f t="shared" si="1"/>
        <v>-809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512</v>
      </c>
      <c r="B30" s="16" t="s">
        <v>513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514</v>
      </c>
      <c r="B31" s="16" t="s">
        <v>515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516</v>
      </c>
      <c r="B32" s="34" t="s">
        <v>517</v>
      </c>
      <c r="C32" s="97">
        <f aca="true" t="shared" si="7" ref="C32:K32">C29+C30+C31</f>
        <v>650</v>
      </c>
      <c r="D32" s="97">
        <f t="shared" si="7"/>
        <v>0</v>
      </c>
      <c r="E32" s="97">
        <f t="shared" si="7"/>
        <v>0</v>
      </c>
      <c r="F32" s="97">
        <f t="shared" si="7"/>
        <v>844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-2303</v>
      </c>
      <c r="K32" s="97">
        <f t="shared" si="7"/>
        <v>0</v>
      </c>
      <c r="L32" s="424">
        <f t="shared" si="1"/>
        <v>-809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879</v>
      </c>
      <c r="B35" s="37"/>
      <c r="C35" s="24"/>
      <c r="D35" s="612" t="s">
        <v>518</v>
      </c>
      <c r="E35" s="612"/>
      <c r="F35" s="612" t="s">
        <v>862</v>
      </c>
      <c r="G35" s="612"/>
      <c r="H35" s="612"/>
      <c r="I35" s="612"/>
      <c r="J35" s="24" t="s">
        <v>852</v>
      </c>
      <c r="K35" s="24"/>
      <c r="L35" s="612" t="s">
        <v>863</v>
      </c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6" t="s">
        <v>381</v>
      </c>
      <c r="B2" s="617"/>
      <c r="C2" s="585"/>
      <c r="D2" s="585"/>
      <c r="E2" s="613" t="str">
        <f>'справка №1-БАЛАНС'!E3</f>
        <v>НЕДВИЖИМИ ИМОТИ СОФИЯ АДСИЦ</v>
      </c>
      <c r="F2" s="618"/>
      <c r="G2" s="618"/>
      <c r="H2" s="585"/>
      <c r="I2" s="441"/>
      <c r="J2" s="441"/>
      <c r="K2" s="441"/>
      <c r="L2" s="441"/>
      <c r="M2" s="620" t="s">
        <v>864</v>
      </c>
      <c r="N2" s="621"/>
      <c r="O2" s="621"/>
      <c r="P2" s="622">
        <f>'справка №1-БАЛАНС'!H3</f>
        <v>175163724</v>
      </c>
      <c r="Q2" s="622"/>
      <c r="R2" s="353"/>
    </row>
    <row r="3" spans="1:18" ht="15">
      <c r="A3" s="616" t="s">
        <v>4</v>
      </c>
      <c r="B3" s="617"/>
      <c r="C3" s="586"/>
      <c r="D3" s="586"/>
      <c r="E3" s="613" t="str">
        <f>'справка №1-БАЛАНС'!E5</f>
        <v>към 30.09.2010</v>
      </c>
      <c r="F3" s="619"/>
      <c r="G3" s="619"/>
      <c r="H3" s="443"/>
      <c r="I3" s="443"/>
      <c r="J3" s="443"/>
      <c r="K3" s="443"/>
      <c r="L3" s="443"/>
      <c r="M3" s="623" t="s">
        <v>3</v>
      </c>
      <c r="N3" s="623"/>
      <c r="O3" s="577"/>
      <c r="P3" s="624" t="str">
        <f>'справка №1-БАЛАНС'!H4</f>
        <v> </v>
      </c>
      <c r="Q3" s="624"/>
      <c r="R3" s="354"/>
    </row>
    <row r="4" spans="1:18" ht="12.75">
      <c r="A4" s="436" t="s">
        <v>520</v>
      </c>
      <c r="B4" s="442"/>
      <c r="C4" s="442"/>
      <c r="D4" s="443"/>
      <c r="E4" s="627"/>
      <c r="F4" s="628"/>
      <c r="G4" s="628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29" t="s">
        <v>460</v>
      </c>
      <c r="B5" s="630"/>
      <c r="C5" s="633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25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25" t="s">
        <v>526</v>
      </c>
      <c r="R5" s="625" t="s">
        <v>527</v>
      </c>
    </row>
    <row r="6" spans="1:18" s="44" customFormat="1" ht="48">
      <c r="A6" s="631"/>
      <c r="B6" s="632"/>
      <c r="C6" s="634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26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26"/>
      <c r="R6" s="626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>
        <v>10676</v>
      </c>
      <c r="E9" s="243"/>
      <c r="F9" s="243"/>
      <c r="G9" s="113">
        <f>D9+E9-F9</f>
        <v>10676</v>
      </c>
      <c r="H9" s="103"/>
      <c r="I9" s="103"/>
      <c r="J9" s="113">
        <f>G9+H9-I9</f>
        <v>10676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10676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>
        <v>2</v>
      </c>
      <c r="E14" s="243"/>
      <c r="F14" s="243"/>
      <c r="G14" s="113">
        <f t="shared" si="2"/>
        <v>2</v>
      </c>
      <c r="H14" s="103"/>
      <c r="I14" s="103"/>
      <c r="J14" s="113">
        <f t="shared" si="3"/>
        <v>2</v>
      </c>
      <c r="K14" s="103"/>
      <c r="L14" s="103">
        <v>1</v>
      </c>
      <c r="M14" s="103"/>
      <c r="N14" s="113">
        <f t="shared" si="4"/>
        <v>1</v>
      </c>
      <c r="O14" s="103"/>
      <c r="P14" s="103"/>
      <c r="Q14" s="113">
        <f t="shared" si="0"/>
        <v>1</v>
      </c>
      <c r="R14" s="113">
        <f t="shared" si="1"/>
        <v>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10678</v>
      </c>
      <c r="E17" s="248">
        <f>SUM(E9:E16)</f>
        <v>0</v>
      </c>
      <c r="F17" s="248">
        <f>SUM(F9:F16)</f>
        <v>0</v>
      </c>
      <c r="G17" s="113">
        <f t="shared" si="2"/>
        <v>10678</v>
      </c>
      <c r="H17" s="114">
        <f>SUM(H9:H16)</f>
        <v>0</v>
      </c>
      <c r="I17" s="114">
        <f>SUM(I9:I16)</f>
        <v>0</v>
      </c>
      <c r="J17" s="113">
        <f t="shared" si="3"/>
        <v>10678</v>
      </c>
      <c r="K17" s="114">
        <f>SUM(K9:K16)</f>
        <v>0</v>
      </c>
      <c r="L17" s="114">
        <f>SUM(L9:L16)</f>
        <v>1</v>
      </c>
      <c r="M17" s="114">
        <f>SUM(M9:M16)</f>
        <v>0</v>
      </c>
      <c r="N17" s="113">
        <f t="shared" si="4"/>
        <v>1</v>
      </c>
      <c r="O17" s="114">
        <f>SUM(O9:O16)</f>
        <v>0</v>
      </c>
      <c r="P17" s="114">
        <f>SUM(P9:P16)</f>
        <v>0</v>
      </c>
      <c r="Q17" s="113">
        <f t="shared" si="5"/>
        <v>1</v>
      </c>
      <c r="R17" s="113">
        <f t="shared" si="6"/>
        <v>10677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579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848</v>
      </c>
      <c r="C27" s="472" t="s">
        <v>582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598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7">
        <f>D17+D18+D19+D25+D38+D39</f>
        <v>10678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10678</v>
      </c>
      <c r="H40" s="547">
        <f t="shared" si="13"/>
        <v>0</v>
      </c>
      <c r="I40" s="547">
        <f t="shared" si="13"/>
        <v>0</v>
      </c>
      <c r="J40" s="547">
        <f t="shared" si="13"/>
        <v>10678</v>
      </c>
      <c r="K40" s="547">
        <f t="shared" si="13"/>
        <v>0</v>
      </c>
      <c r="L40" s="547">
        <f t="shared" si="13"/>
        <v>1</v>
      </c>
      <c r="M40" s="547">
        <f t="shared" si="13"/>
        <v>0</v>
      </c>
      <c r="N40" s="547">
        <f t="shared" si="13"/>
        <v>1</v>
      </c>
      <c r="O40" s="547">
        <f t="shared" si="13"/>
        <v>0</v>
      </c>
      <c r="P40" s="547">
        <f t="shared" si="13"/>
        <v>0</v>
      </c>
      <c r="Q40" s="547">
        <f t="shared" si="13"/>
        <v>1</v>
      </c>
      <c r="R40" s="547">
        <f t="shared" si="13"/>
        <v>10677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880</v>
      </c>
      <c r="C44" s="445"/>
      <c r="D44" s="446"/>
      <c r="E44" s="446"/>
      <c r="F44" s="446"/>
      <c r="G44" s="436"/>
      <c r="H44" s="447" t="s">
        <v>868</v>
      </c>
      <c r="I44" s="447"/>
      <c r="J44" s="447"/>
      <c r="K44" s="635"/>
      <c r="L44" s="635"/>
      <c r="M44" s="635"/>
      <c r="N44" s="635"/>
      <c r="O44" s="621" t="s">
        <v>869</v>
      </c>
      <c r="P44" s="617"/>
      <c r="Q44" s="617"/>
      <c r="R44" s="617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0" sqref="A11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2" t="s">
        <v>605</v>
      </c>
      <c r="B1" s="602"/>
      <c r="C1" s="602"/>
      <c r="D1" s="602"/>
      <c r="E1" s="60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3" t="s">
        <v>865</v>
      </c>
      <c r="B3" s="603"/>
      <c r="C3" s="353" t="s">
        <v>2</v>
      </c>
      <c r="E3" s="353">
        <f>'справка №1-БАЛАНС'!H3</f>
        <v>175163724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4" t="str">
        <f>"Отчетен период:"&amp;"           "&amp;'справка №1-БАЛАНС'!E5</f>
        <v>Отчетен период:           към 30.09.2010</v>
      </c>
      <c r="B4" s="604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606</v>
      </c>
      <c r="B5" s="512"/>
      <c r="C5" s="513"/>
      <c r="D5" s="513"/>
      <c r="E5" s="514" t="s">
        <v>607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460</v>
      </c>
      <c r="B6" s="482" t="s">
        <v>7</v>
      </c>
      <c r="C6" s="483" t="s">
        <v>608</v>
      </c>
      <c r="D6" s="192" t="s">
        <v>609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610</v>
      </c>
      <c r="E7" s="171" t="s">
        <v>611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612</v>
      </c>
      <c r="B9" s="486" t="s">
        <v>613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614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615</v>
      </c>
      <c r="B11" s="489" t="s">
        <v>616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617</v>
      </c>
      <c r="B12" s="489" t="s">
        <v>618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619</v>
      </c>
      <c r="B13" s="489" t="s">
        <v>620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621</v>
      </c>
      <c r="B14" s="489" t="s">
        <v>622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623</v>
      </c>
      <c r="B15" s="489" t="s">
        <v>624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625</v>
      </c>
      <c r="B16" s="489" t="s">
        <v>626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627</v>
      </c>
      <c r="B17" s="489" t="s">
        <v>628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621</v>
      </c>
      <c r="B18" s="489" t="s">
        <v>629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630</v>
      </c>
      <c r="B19" s="486" t="s">
        <v>631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632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633</v>
      </c>
      <c r="B21" s="486" t="s">
        <v>634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635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636</v>
      </c>
      <c r="B24" s="489" t="s">
        <v>637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638</v>
      </c>
      <c r="B25" s="489" t="s">
        <v>639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640</v>
      </c>
      <c r="B26" s="489" t="s">
        <v>641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642</v>
      </c>
      <c r="B27" s="489" t="s">
        <v>643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644</v>
      </c>
      <c r="B28" s="489" t="s">
        <v>645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646</v>
      </c>
      <c r="B29" s="489" t="s">
        <v>647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648</v>
      </c>
      <c r="B30" s="489" t="s">
        <v>649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650</v>
      </c>
      <c r="B31" s="489" t="s">
        <v>651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652</v>
      </c>
      <c r="B32" s="489" t="s">
        <v>653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654</v>
      </c>
      <c r="B33" s="489" t="s">
        <v>655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656</v>
      </c>
      <c r="B34" s="489" t="s">
        <v>657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658</v>
      </c>
      <c r="B35" s="489" t="s">
        <v>659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660</v>
      </c>
      <c r="B36" s="489" t="s">
        <v>661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662</v>
      </c>
      <c r="B37" s="489" t="s">
        <v>663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664</v>
      </c>
      <c r="B38" s="489" t="s">
        <v>665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666</v>
      </c>
      <c r="B39" s="489" t="s">
        <v>667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668</v>
      </c>
      <c r="B40" s="489" t="s">
        <v>669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670</v>
      </c>
      <c r="B41" s="489" t="s">
        <v>671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672</v>
      </c>
      <c r="B42" s="489" t="s">
        <v>673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674</v>
      </c>
      <c r="B43" s="486" t="s">
        <v>675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676</v>
      </c>
      <c r="B44" s="487" t="s">
        <v>677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678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460</v>
      </c>
      <c r="B48" s="482" t="s">
        <v>7</v>
      </c>
      <c r="C48" s="496" t="s">
        <v>679</v>
      </c>
      <c r="D48" s="192" t="s">
        <v>680</v>
      </c>
      <c r="E48" s="192"/>
      <c r="F48" s="192" t="s">
        <v>681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610</v>
      </c>
      <c r="E49" s="485" t="s">
        <v>611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682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683</v>
      </c>
      <c r="B52" s="489" t="s">
        <v>684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685</v>
      </c>
      <c r="B53" s="489" t="s">
        <v>686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687</v>
      </c>
      <c r="B54" s="489" t="s">
        <v>688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672</v>
      </c>
      <c r="B55" s="489" t="s">
        <v>689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690</v>
      </c>
      <c r="B56" s="489" t="s">
        <v>691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692</v>
      </c>
      <c r="B57" s="489" t="s">
        <v>693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694</v>
      </c>
      <c r="B58" s="489" t="s">
        <v>695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696</v>
      </c>
      <c r="B59" s="489" t="s">
        <v>697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694</v>
      </c>
      <c r="B60" s="489" t="s">
        <v>698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699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700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701</v>
      </c>
      <c r="B63" s="489" t="s">
        <v>702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703</v>
      </c>
      <c r="B64" s="489" t="s">
        <v>704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705</v>
      </c>
      <c r="B65" s="489" t="s">
        <v>706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707</v>
      </c>
      <c r="B66" s="486" t="s">
        <v>708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709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710</v>
      </c>
      <c r="B68" s="499" t="s">
        <v>711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712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683</v>
      </c>
      <c r="B71" s="489" t="s">
        <v>713</v>
      </c>
      <c r="C71" s="150">
        <f>SUM(C72:C74)</f>
        <v>3194</v>
      </c>
      <c r="D71" s="150">
        <f>SUM(D72:D74)</f>
        <v>3194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714</v>
      </c>
      <c r="B72" s="489" t="s">
        <v>715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716</v>
      </c>
      <c r="B73" s="489" t="s">
        <v>717</v>
      </c>
      <c r="C73" s="153">
        <v>3194</v>
      </c>
      <c r="D73" s="153">
        <v>3194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718</v>
      </c>
      <c r="B74" s="489" t="s">
        <v>719</v>
      </c>
      <c r="C74" s="153">
        <v>0</v>
      </c>
      <c r="D74" s="153">
        <v>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690</v>
      </c>
      <c r="B75" s="489" t="s">
        <v>720</v>
      </c>
      <c r="C75" s="148">
        <f>C76+C78</f>
        <v>8508</v>
      </c>
      <c r="D75" s="148">
        <f>D76+D78</f>
        <v>8508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721</v>
      </c>
      <c r="B76" s="489" t="s">
        <v>722</v>
      </c>
      <c r="C76" s="153">
        <v>8508</v>
      </c>
      <c r="D76" s="153">
        <v>8508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723</v>
      </c>
      <c r="B77" s="489" t="s">
        <v>724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725</v>
      </c>
      <c r="B78" s="489" t="s">
        <v>726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694</v>
      </c>
      <c r="B79" s="489" t="s">
        <v>727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728</v>
      </c>
      <c r="B80" s="489" t="s">
        <v>729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730</v>
      </c>
      <c r="B81" s="489" t="s">
        <v>731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732</v>
      </c>
      <c r="B82" s="489" t="s">
        <v>733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734</v>
      </c>
      <c r="B83" s="489" t="s">
        <v>735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736</v>
      </c>
      <c r="B84" s="489" t="s">
        <v>737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738</v>
      </c>
      <c r="B85" s="489" t="s">
        <v>739</v>
      </c>
      <c r="C85" s="149">
        <f>SUM(C86:C90)+C94</f>
        <v>121</v>
      </c>
      <c r="D85" s="149">
        <f>SUM(D86:D90)+D94</f>
        <v>52</v>
      </c>
      <c r="E85" s="149">
        <f>SUM(E86:E90)+E94</f>
        <v>69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740</v>
      </c>
      <c r="B86" s="489" t="s">
        <v>741</v>
      </c>
      <c r="C86" s="153">
        <v>69</v>
      </c>
      <c r="D86" s="153"/>
      <c r="E86" s="165">
        <f t="shared" si="1"/>
        <v>69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742</v>
      </c>
      <c r="B87" s="489" t="s">
        <v>743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744</v>
      </c>
      <c r="B88" s="489" t="s">
        <v>745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746</v>
      </c>
      <c r="B89" s="489" t="s">
        <v>747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748</v>
      </c>
      <c r="B90" s="489" t="s">
        <v>749</v>
      </c>
      <c r="C90" s="148">
        <f>SUM(C91:C93)</f>
        <v>52</v>
      </c>
      <c r="D90" s="148">
        <f>SUM(D91:D93)</f>
        <v>52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750</v>
      </c>
      <c r="B91" s="489" t="s">
        <v>751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658</v>
      </c>
      <c r="B92" s="489" t="s">
        <v>752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662</v>
      </c>
      <c r="B93" s="489" t="s">
        <v>753</v>
      </c>
      <c r="C93" s="153">
        <v>52</v>
      </c>
      <c r="D93" s="153">
        <v>52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754</v>
      </c>
      <c r="B94" s="489" t="s">
        <v>755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756</v>
      </c>
      <c r="B95" s="489" t="s">
        <v>757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758</v>
      </c>
      <c r="B96" s="499" t="s">
        <v>759</v>
      </c>
      <c r="C96" s="149">
        <f>C85+C80+C75+C71+C95</f>
        <v>11823</v>
      </c>
      <c r="D96" s="149">
        <f>D85+D80+D75+D71+D95</f>
        <v>11754</v>
      </c>
      <c r="E96" s="149">
        <f>E85+E80+E75+E71+E95</f>
        <v>69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760</v>
      </c>
      <c r="B97" s="487" t="s">
        <v>761</v>
      </c>
      <c r="C97" s="149">
        <f>C96+C68+C66</f>
        <v>11823</v>
      </c>
      <c r="D97" s="149">
        <f>D96+D68+D66</f>
        <v>11754</v>
      </c>
      <c r="E97" s="149">
        <f>E96+E68+E66</f>
        <v>69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762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460</v>
      </c>
      <c r="B100" s="487" t="s">
        <v>461</v>
      </c>
      <c r="C100" s="160" t="s">
        <v>763</v>
      </c>
      <c r="D100" s="160" t="s">
        <v>764</v>
      </c>
      <c r="E100" s="160" t="s">
        <v>765</v>
      </c>
      <c r="F100" s="160" t="s">
        <v>766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767</v>
      </c>
      <c r="B102" s="489" t="s">
        <v>768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769</v>
      </c>
      <c r="B103" s="489" t="s">
        <v>770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771</v>
      </c>
      <c r="B104" s="489" t="s">
        <v>772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773</v>
      </c>
      <c r="B105" s="487" t="s">
        <v>774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775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1" t="s">
        <v>776</v>
      </c>
      <c r="B107" s="601"/>
      <c r="C107" s="601"/>
      <c r="D107" s="601"/>
      <c r="E107" s="601"/>
      <c r="F107" s="60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0" t="s">
        <v>881</v>
      </c>
      <c r="B109" s="600"/>
      <c r="C109" s="600" t="s">
        <v>867</v>
      </c>
      <c r="D109" s="600"/>
      <c r="E109" s="600"/>
      <c r="F109" s="60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6" t="s">
        <v>866</v>
      </c>
      <c r="D111" s="636"/>
      <c r="E111" s="636"/>
      <c r="F111" s="63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abSelected="1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778</v>
      </c>
      <c r="F2" s="517"/>
      <c r="G2" s="517"/>
      <c r="H2" s="515"/>
      <c r="I2" s="515"/>
    </row>
    <row r="3" spans="1:9" ht="12">
      <c r="A3" s="515"/>
      <c r="B3" s="516"/>
      <c r="C3" s="518" t="s">
        <v>779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8"/>
      <c r="C4" s="613" t="str">
        <f>'справка №1-БАЛАНС'!E3</f>
        <v>НЕДВИЖИМИ ИМОТИ СОФИЯ АДСИЦ</v>
      </c>
      <c r="D4" s="619"/>
      <c r="E4" s="619"/>
      <c r="F4" s="578"/>
      <c r="G4" s="580" t="s">
        <v>2</v>
      </c>
      <c r="H4" s="580"/>
      <c r="I4" s="589">
        <f>'справка №1-БАЛАНС'!H3</f>
        <v>175163724</v>
      </c>
    </row>
    <row r="5" spans="1:9" ht="15">
      <c r="A5" s="522" t="s">
        <v>4</v>
      </c>
      <c r="B5" s="579"/>
      <c r="C5" s="613" t="str">
        <f>'справка №1-БАЛАНС'!E5</f>
        <v>към 30.09.2010</v>
      </c>
      <c r="D5" s="638"/>
      <c r="E5" s="638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780</v>
      </c>
    </row>
    <row r="7" spans="1:9" s="122" customFormat="1" ht="12">
      <c r="A7" s="194" t="s">
        <v>460</v>
      </c>
      <c r="B7" s="120"/>
      <c r="C7" s="194" t="s">
        <v>781</v>
      </c>
      <c r="D7" s="195"/>
      <c r="E7" s="196"/>
      <c r="F7" s="197" t="s">
        <v>782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783</v>
      </c>
      <c r="D8" s="124" t="s">
        <v>784</v>
      </c>
      <c r="E8" s="124" t="s">
        <v>785</v>
      </c>
      <c r="F8" s="196" t="s">
        <v>786</v>
      </c>
      <c r="G8" s="198" t="s">
        <v>787</v>
      </c>
      <c r="H8" s="198"/>
      <c r="I8" s="198" t="s">
        <v>788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790</v>
      </c>
      <c r="B12" s="132" t="s">
        <v>791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792</v>
      </c>
      <c r="B13" s="132" t="s">
        <v>793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794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795</v>
      </c>
      <c r="B15" s="132" t="s">
        <v>796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797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561</v>
      </c>
      <c r="B17" s="134" t="s">
        <v>798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799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790</v>
      </c>
      <c r="B19" s="132" t="s">
        <v>800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801</v>
      </c>
      <c r="B20" s="132" t="s">
        <v>802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803</v>
      </c>
      <c r="B21" s="132" t="s">
        <v>804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805</v>
      </c>
      <c r="B22" s="132" t="s">
        <v>806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807</v>
      </c>
      <c r="B23" s="132" t="s">
        <v>808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809</v>
      </c>
      <c r="B24" s="132" t="s">
        <v>810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811</v>
      </c>
      <c r="B25" s="137" t="s">
        <v>812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813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814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883</v>
      </c>
      <c r="B30" s="637"/>
      <c r="C30" s="637"/>
      <c r="D30" s="568" t="s">
        <v>815</v>
      </c>
      <c r="E30" s="599"/>
      <c r="F30" s="599"/>
      <c r="G30" s="599"/>
      <c r="H30" s="519" t="s">
        <v>777</v>
      </c>
      <c r="I30" s="599"/>
      <c r="J30" s="599"/>
    </row>
    <row r="31" spans="1:9" s="115" customFormat="1" ht="12">
      <c r="A31" s="437"/>
      <c r="B31" s="520"/>
      <c r="C31" s="437" t="s">
        <v>862</v>
      </c>
      <c r="D31" s="510"/>
      <c r="E31" s="510"/>
      <c r="F31" s="510"/>
      <c r="G31" s="510" t="s">
        <v>861</v>
      </c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816</v>
      </c>
      <c r="B2" s="199"/>
      <c r="C2" s="199"/>
      <c r="D2" s="199"/>
      <c r="E2" s="199"/>
      <c r="F2" s="199"/>
    </row>
    <row r="3" spans="1:6" ht="12.75" customHeight="1">
      <c r="A3" s="199" t="s">
        <v>817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13" t="str">
        <f>'справка №1-БАЛАНС'!E3</f>
        <v>НЕДВИЖИМИ ИМОТИ СОФИЯ АДСИЦ</v>
      </c>
      <c r="C5" s="618"/>
      <c r="D5" s="587"/>
      <c r="E5" s="353" t="s">
        <v>2</v>
      </c>
      <c r="F5" s="590">
        <f>'справка №1-БАЛАНС'!H3</f>
        <v>175163724</v>
      </c>
    </row>
    <row r="6" spans="1:13" ht="15" customHeight="1">
      <c r="A6" s="54" t="s">
        <v>818</v>
      </c>
      <c r="B6" s="613" t="str">
        <f>'справка №1-БАЛАНС'!E5</f>
        <v>към 30.09.2010</v>
      </c>
      <c r="C6" s="638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7"/>
      <c r="C7" s="640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61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6"/>
      <c r="D10" s="536"/>
      <c r="E10" s="536"/>
      <c r="F10" s="536"/>
    </row>
    <row r="11" spans="1:6" ht="18" customHeight="1">
      <c r="A11" s="66" t="s">
        <v>825</v>
      </c>
      <c r="B11" s="67"/>
      <c r="C11" s="536"/>
      <c r="D11" s="536"/>
      <c r="E11" s="536"/>
      <c r="F11" s="536"/>
    </row>
    <row r="12" spans="1:6" ht="14.25" customHeight="1">
      <c r="A12" s="66" t="s">
        <v>826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827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546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549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561</v>
      </c>
      <c r="B27" s="69" t="s">
        <v>828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829</v>
      </c>
      <c r="B28" s="70"/>
      <c r="C28" s="536"/>
      <c r="D28" s="536"/>
      <c r="E28" s="536"/>
      <c r="F28" s="551"/>
    </row>
    <row r="29" spans="1:6" ht="12.75">
      <c r="A29" s="66" t="s">
        <v>540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543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546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549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578</v>
      </c>
      <c r="B44" s="69" t="s">
        <v>830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831</v>
      </c>
      <c r="B45" s="70"/>
      <c r="C45" s="536"/>
      <c r="D45" s="536"/>
      <c r="E45" s="536"/>
      <c r="F45" s="551"/>
    </row>
    <row r="46" spans="1:6" ht="12.75">
      <c r="A46" s="66" t="s">
        <v>540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543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546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549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597</v>
      </c>
      <c r="B61" s="69" t="s">
        <v>832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833</v>
      </c>
      <c r="B62" s="70"/>
      <c r="C62" s="536"/>
      <c r="D62" s="536"/>
      <c r="E62" s="536"/>
      <c r="F62" s="551"/>
    </row>
    <row r="63" spans="1:6" ht="12.75">
      <c r="A63" s="66" t="s">
        <v>540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543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546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549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834</v>
      </c>
      <c r="B78" s="69" t="s">
        <v>835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836</v>
      </c>
      <c r="B79" s="69" t="s">
        <v>837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838</v>
      </c>
      <c r="B80" s="69"/>
      <c r="C80" s="536"/>
      <c r="D80" s="536"/>
      <c r="E80" s="536"/>
      <c r="F80" s="551"/>
    </row>
    <row r="81" spans="1:6" ht="14.25" customHeight="1">
      <c r="A81" s="66" t="s">
        <v>825</v>
      </c>
      <c r="B81" s="70"/>
      <c r="C81" s="536"/>
      <c r="D81" s="536"/>
      <c r="E81" s="536"/>
      <c r="F81" s="551"/>
    </row>
    <row r="82" spans="1:6" ht="12.75">
      <c r="A82" s="66" t="s">
        <v>826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827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546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549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561</v>
      </c>
      <c r="B97" s="69" t="s">
        <v>839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829</v>
      </c>
      <c r="B98" s="70"/>
      <c r="C98" s="536"/>
      <c r="D98" s="536"/>
      <c r="E98" s="536"/>
      <c r="F98" s="551"/>
    </row>
    <row r="99" spans="1:6" ht="12.75">
      <c r="A99" s="66" t="s">
        <v>540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543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546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549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578</v>
      </c>
      <c r="B114" s="69" t="s">
        <v>840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831</v>
      </c>
      <c r="B115" s="70"/>
      <c r="C115" s="536"/>
      <c r="D115" s="536"/>
      <c r="E115" s="536"/>
      <c r="F115" s="551"/>
    </row>
    <row r="116" spans="1:6" ht="12.75">
      <c r="A116" s="66" t="s">
        <v>540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543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546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549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597</v>
      </c>
      <c r="B131" s="69" t="s">
        <v>841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833</v>
      </c>
      <c r="B132" s="70"/>
      <c r="C132" s="536"/>
      <c r="D132" s="536"/>
      <c r="E132" s="536"/>
      <c r="F132" s="551"/>
    </row>
    <row r="133" spans="1:6" ht="12.75">
      <c r="A133" s="66" t="s">
        <v>540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543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546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549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834</v>
      </c>
      <c r="B148" s="69" t="s">
        <v>842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843</v>
      </c>
      <c r="B149" s="69" t="s">
        <v>844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882</v>
      </c>
      <c r="B151" s="561"/>
      <c r="C151" s="639" t="s">
        <v>870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851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Vostro2</cp:lastModifiedBy>
  <cp:lastPrinted>2010-07-26T14:16:57Z</cp:lastPrinted>
  <dcterms:created xsi:type="dcterms:W3CDTF">2000-06-29T12:02:40Z</dcterms:created>
  <dcterms:modified xsi:type="dcterms:W3CDTF">2010-10-19T15:17:51Z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