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9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<sst xmlns="http://schemas.openxmlformats.org/spreadsheetml/2006/main" count="1098" uniqueCount="916">
  <si>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</si>
  <si>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</si>
  <si>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</si>
  <si>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</si>
  <si>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</si>
  <si>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</si>
  <si>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</si>
  <si>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</si>
  <si>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</si>
  <si>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</si>
  <si>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</si>
  <si>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</si>
  <si>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</si>
  <si>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</si>
  <si>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</si>
  <si>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</si>
  <si>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</si>
  <si>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</si>
  <si>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</si>
  <si>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</si>
  <si>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</si>
  <si>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</si>
  <si>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</si>
  <si>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</si>
  <si>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</si>
  <si>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</si>
  <si>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</si>
  <si>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</si>
  <si>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</si>
  <si>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</si>
  <si>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</si>
  <si>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</si>
  <si>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</si>
  <si>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</si>
  <si>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</si>
  <si>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</si>
  <si>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</si>
  <si>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</si>
  <si>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</si>
  <si>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</si>
  <si>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</si>
  <si>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</si>
  <si>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</si>
  <si>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</si>
  <si>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</si>
  <si>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</si>
  <si>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</si>
  <si>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</si>
  <si>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</si>
  <si>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</si>
  <si>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</si>
  <si>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</si>
  <si>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</si>
  <si>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</si>
  <si>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</si>
  <si>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</si>
  <si>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</si>
  <si>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</si>
  <si>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</si>
  <si>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</si>
  <si>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</si>
  <si>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</si>
  <si>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</si>
  <si>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</si>
  <si>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</si>
  <si>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</si>
  <si>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</si>
  <si>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</si>
  <si>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</si>
  <si>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</si>
  <si>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</si>
  <si>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</si>
  <si>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</si>
  <si>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</si>
  <si>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</si>
  <si>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</si>
  <si>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</si>
  <si>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</si>
  <si>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</si>
  <si>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</si>
  <si>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</si>
  <si>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</si>
  <si>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</si>
  <si>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</si>
  <si>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</si>
  <si>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</si>
  <si>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</si>
  <si>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</si>
  <si>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</si>
  <si>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</si>
  <si>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</si>
  <si>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</si>
  <si>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</si>
  <si>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</si>
  <si>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</si>
  <si>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</si>
  <si>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</si>
  <si>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</si>
  <si>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</si>
  <si>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</si>
  <si>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</si>
  <si>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</si>
  <si>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</si>
  <si>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</si>
  <si>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</si>
  <si>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</si>
  <si>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</si>
  <si>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</si>
  <si>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</si>
  <si>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</si>
  <si>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</si>
  <si>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</si>
  <si>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</si>
  <si>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</si>
  <si>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</si>
  <si>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</si>
  <si>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</si>
  <si>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</si>
  <si>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</si>
  <si>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</si>
  <si>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</si>
  <si>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</si>
  <si>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</si>
  <si>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</si>
  <si>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</si>
  <si>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</si>
  <si>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</si>
  <si>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</si>
  <si>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</si>
  <si>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</si>
  <si>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</si>
  <si>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</si>
  <si>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</si>
  <si>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</si>
  <si>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</si>
  <si>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</si>
  <si>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</si>
  <si>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</si>
  <si>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</si>
  <si>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</si>
  <si>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</si>
  <si>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</si>
  <si>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</si>
  <si>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</si>
  <si>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</si>
  <si>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</si>
  <si>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</si>
  <si>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</si>
  <si>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</si>
  <si>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</si>
  <si>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</si>
  <si>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</si>
  <si>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</si>
  <si>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</si>
  <si>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</si>
  <si>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</si>
  <si>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</si>
  <si>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</si>
  <si>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</si>
  <si>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</si>
  <si>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</si>
  <si>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</si>
  <si>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</si>
  <si>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</si>
  <si>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</si>
  <si>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</si>
  <si>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</si>
  <si>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</si>
  <si>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</si>
  <si>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</si>
  <si>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</si>
  <si>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</si>
  <si>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</si>
  <si>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</si>
  <si>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</si>
  <si>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</si>
  <si>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</si>
  <si>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</si>
  <si>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</si>
  <si>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</si>
  <si>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</si>
  <si>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</si>
  <si>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</si>
  <si>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</si>
  <si>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</si>
  <si>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</si>
  <si>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</si>
  <si>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</si>
  <si>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</si>
  <si>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</si>
  <si>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</si>
  <si>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</si>
  <si>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</si>
  <si>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</si>
  <si>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</si>
  <si>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</si>
  <si>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</si>
  <si>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</si>
  <si>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</si>
  <si>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</si>
  <si>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</si>
  <si>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</si>
  <si>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</si>
  <si>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</si>
  <si>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</si>
  <si>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</si>
  <si>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</si>
  <si>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</si>
  <si>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</si>
  <si>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</si>
  <si>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</si>
  <si>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</si>
  <si>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</si>
  <si>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</si>
  <si>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</si>
  <si>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</si>
  <si>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</si>
  <si>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</si>
  <si>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</si>
  <si>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</si>
  <si>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</si>
  <si>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</si>
  <si>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</si>
  <si>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</si>
  <si>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</si>
  <si>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</si>
  <si>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</si>
  <si>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</si>
  <si>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</si>
  <si>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</si>
  <si>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</si>
  <si>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</si>
  <si>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</si>
  <si>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</si>
  <si>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</si>
  <si>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</si>
  <si>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</si>
  <si>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</si>
  <si>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</si>
  <si>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</si>
  <si>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</si>
  <si>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</si>
  <si>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</si>
  <si>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</si>
  <si>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</si>
  <si>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</si>
  <si>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</si>
  <si>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</si>
  <si>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</si>
  <si>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</si>
  <si>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</si>
  <si>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</si>
  <si>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</si>
  <si>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</si>
  <si>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</si>
  <si>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</si>
  <si>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</si>
  <si>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</si>
  <si>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</si>
  <si>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</si>
  <si>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</si>
  <si>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</si>
  <si>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</si>
  <si>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</si>
  <si>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</si>
  <si>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</si>
  <si>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</si>
  <si>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</si>
  <si>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</si>
  <si>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</si>
  <si>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</si>
  <si>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</si>
  <si>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</si>
  <si>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</si>
  <si>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</si>
  <si>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</si>
  <si>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</si>
  <si>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</si>
  <si>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</si>
  <si>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</si>
  <si>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</si>
  <si>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</si>
  <si>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</si>
  <si>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</si>
  <si>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</si>
  <si>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</si>
  <si>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</si>
  <si>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</si>
  <si>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</si>
  <si>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</si>
  <si>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</si>
  <si>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</si>
  <si>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</si>
  <si>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</si>
  <si>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</si>
  <si>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</si>
  <si>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</si>
  <si>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</si>
  <si>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</si>
  <si>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</si>
  <si>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</si>
  <si>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</si>
  <si>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</si>
  <si>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</si>
  <si>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</si>
  <si>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</si>
  <si>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</si>
  <si>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</si>
  <si>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</si>
  <si>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</si>
  <si>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</si>
  <si>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</si>
  <si>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</si>
  <si>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</si>
  <si>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</si>
  <si>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</si>
  <si>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</si>
  <si>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</si>
  <si>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</si>
  <si>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</si>
  <si>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</si>
  <si>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</si>
  <si>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</si>
  <si>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</si>
  <si>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</si>
  <si>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</si>
  <si>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</si>
  <si>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</si>
  <si>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</si>
  <si>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</si>
  <si>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</si>
  <si>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</si>
  <si>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</si>
  <si>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</si>
  <si>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</si>
  <si>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</si>
  <si>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</si>
  <si>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</si>
  <si>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</si>
  <si>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</si>
  <si>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</si>
  <si>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</si>
  <si>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</si>
  <si>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</si>
  <si>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</si>
  <si>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</si>
  <si>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</si>
  <si>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</si>
  <si>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</si>
  <si>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</si>
  <si>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</si>
  <si>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</si>
  <si>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</si>
  <si>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</si>
  <si>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</si>
  <si>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</si>
  <si>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</si>
  <si>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</si>
  <si>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</si>
  <si>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</si>
  <si>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</si>
  <si>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</si>
  <si>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</si>
  <si>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</si>
  <si>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</si>
  <si>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</si>
  <si>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</si>
  <si>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</si>
  <si>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</si>
  <si>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</si>
  <si>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</si>
  <si>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</si>
  <si>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</si>
  <si>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</si>
  <si>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</si>
  <si>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</si>
  <si>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</si>
  <si>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</si>
  <si>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</si>
  <si>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</si>
  <si>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</si>
  <si>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</si>
  <si>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</si>
  <si>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</si>
  <si>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</si>
  <si>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</si>
  <si>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</si>
  <si>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</si>
  <si>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</si>
  <si>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</si>
  <si>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</si>
  <si>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</si>
  <si>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</si>
  <si>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</si>
  <si>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</si>
  <si>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</si>
  <si>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</si>
  <si>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</si>
  <si>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</si>
  <si>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</si>
  <si>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</si>
  <si>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</si>
  <si>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</si>
  <si>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</si>
  <si>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</si>
  <si>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</si>
  <si>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</si>
  <si>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</si>
  <si>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</si>
  <si>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</si>
  <si>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</si>
  <si>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</si>
  <si>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</si>
  <si>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</si>
  <si>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</si>
  <si>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</si>
  <si>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</si>
  <si>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</si>
  <si>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</si>
  <si>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</si>
  <si>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</si>
  <si>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</si>
  <si>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</si>
  <si>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</si>
  <si>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</si>
  <si>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</si>
  <si>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</si>
  <si>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</si>
  <si>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</si>
  <si>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</si>
  <si>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</si>
  <si>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</si>
  <si>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</si>
  <si>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</si>
  <si>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</si>
  <si>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</si>
  <si>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</si>
  <si>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</si>
  <si>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</si>
  <si>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</si>
  <si>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</si>
  <si>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</si>
  <si>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</si>
  <si>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</si>
  <si>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</si>
  <si>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</si>
  <si>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</si>
  <si>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</si>
  <si>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</si>
  <si>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</si>
  <si>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</si>
  <si>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</si>
  <si>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</si>
  <si>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</si>
  <si>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</si>
  <si>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</si>
  <si>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</si>
  <si>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</si>
  <si>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</si>
  <si>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</si>
  <si>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</si>
  <si>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</si>
  <si>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</si>
  <si>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</si>
  <si>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</si>
  <si>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</si>
  <si>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</si>
  <si>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</si>
  <si>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</si>
  <si>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</si>
  <si>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</si>
  <si>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</si>
  <si>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</si>
  <si>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</si>
  <si>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</si>
  <si>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</si>
  <si>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</si>
  <si>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</si>
  <si>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</si>
  <si>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</si>
  <si>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</si>
  <si>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</si>
  <si>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</si>
  <si>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</si>
  <si>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</si>
  <si>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</si>
  <si>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</si>
  <si>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</si>
  <si>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</si>
  <si>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</si>
  <si>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</si>
  <si>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</si>
  <si>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</si>
  <si>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</si>
  <si>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</si>
  <si>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</si>
  <si>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</si>
  <si>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</si>
  <si>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</si>
  <si>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</si>
  <si>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</si>
  <si>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</si>
  <si>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</si>
  <si>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</si>
  <si>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</si>
  <si>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</si>
  <si>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</si>
  <si>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</si>
  <si>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</si>
  <si>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</si>
  <si>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</si>
  <si>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</si>
  <si>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</si>
  <si>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</si>
  <si>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</si>
  <si>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</si>
  <si>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</si>
  <si>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</si>
  <si>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</si>
  <si>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</si>
  <si>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</si>
  <si>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</si>
  <si>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</si>
  <si>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</si>
  <si>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</si>
  <si>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</si>
  <si>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</si>
  <si>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</si>
  <si>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</si>
  <si>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</si>
  <si>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</si>
  <si>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</si>
  <si>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</si>
  <si>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</si>
  <si>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</si>
  <si>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</si>
  <si>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</si>
  <si>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</si>
  <si>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</si>
  <si>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</si>
  <si>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</si>
  <si>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</si>
  <si>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</si>
  <si>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</si>
  <si>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</si>
  <si>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</si>
  <si>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</si>
  <si>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</si>
  <si>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</si>
  <si>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</si>
  <si>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</si>
  <si>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</si>
  <si>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</si>
  <si>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</si>
  <si>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</si>
  <si>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</si>
  <si>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</si>
  <si>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</si>
  <si>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</si>
  <si>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</si>
  <si>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</si>
  <si>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</si>
  <si>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</si>
  <si>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</si>
  <si>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</si>
  <si>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</si>
  <si>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</si>
  <si>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</si>
  <si>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</si>
  <si>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</si>
  <si>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</si>
  <si>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</si>
  <si>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</si>
  <si>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</si>
  <si>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</si>
  <si>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</si>
  <si>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</si>
  <si>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</si>
  <si>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</si>
  <si>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</si>
  <si>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</si>
  <si>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</si>
  <si>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</si>
  <si>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</si>
  <si>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</si>
  <si>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</si>
  <si>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</si>
  <si>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</si>
  <si>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</si>
  <si>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</si>
  <si>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</si>
  <si>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</si>
  <si>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</si>
  <si>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</si>
  <si>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</si>
  <si>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</si>
  <si>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</si>
  <si>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</si>
  <si>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</si>
  <si>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</si>
  <si>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</si>
  <si>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</si>
  <si>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</si>
  <si>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</si>
  <si>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</si>
  <si>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</si>
  <si>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</si>
  <si>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</si>
  <si>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</si>
  <si>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</si>
  <si>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</si>
  <si>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</si>
  <si>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</si>
  <si>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</si>
  <si>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</si>
  <si>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</si>
  <si>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</si>
  <si>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</si>
  <si>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</si>
  <si>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</si>
  <si>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</si>
  <si>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</si>
  <si>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</si>
  <si>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</si>
  <si>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</si>
  <si>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</si>
  <si>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</si>
  <si>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</si>
  <si>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</si>
  <si>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</si>
  <si>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</si>
  <si>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</si>
  <si>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</si>
  <si>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</si>
  <si>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</si>
  <si>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</si>
  <si>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</si>
  <si>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</si>
  <si>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</si>
  <si>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</si>
  <si>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</si>
  <si>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</si>
  <si>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</si>
  <si>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</si>
  <si>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</si>
  <si>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</si>
  <si>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</si>
  <si>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</si>
  <si>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</si>
  <si>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</si>
  <si>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</si>
  <si>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</si>
  <si>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</si>
  <si>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</si>
  <si>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</si>
  <si>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</si>
  <si>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</si>
  <si>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</si>
  <si>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</si>
  <si>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</si>
  <si>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</si>
  <si>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</si>
  <si>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</si>
  <si>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</si>
  <si>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</si>
  <si>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</si>
  <si>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</si>
  <si>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</si>
  <si>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</si>
  <si>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</si>
  <si>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</si>
  <si>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</si>
  <si>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</si>
  <si>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</si>
  <si>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</si>
  <si>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</si>
  <si>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</si>
  <si>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</si>
  <si>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</si>
  <si>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</si>
  <si>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</si>
  <si>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</si>
  <si>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</si>
  <si>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</si>
  <si>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</si>
  <si>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</si>
  <si>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</si>
  <si>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</si>
  <si>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</si>
  <si>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</si>
  <si>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</si>
  <si>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</si>
  <si>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</si>
  <si>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</si>
  <si>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</si>
  <si>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</si>
  <si>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</si>
  <si>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</si>
  <si>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</si>
  <si>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</si>
  <si>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</si>
  <si>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</si>
  <si>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</si>
  <si>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</si>
  <si>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</si>
  <si>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</si>
  <si>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</si>
  <si>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</si>
  <si>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</si>
  <si>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</si>
  <si>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</si>
  <si>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</si>
  <si>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</si>
  <si>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</si>
  <si>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</si>
  <si>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</si>
  <si>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</si>
  <si>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</si>
  <si>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</si>
  <si>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</si>
  <si>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</si>
  <si>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</si>
  <si>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</si>
  <si>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</si>
  <si>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</si>
  <si>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</si>
  <si>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</si>
  <si>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</si>
  <si>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</si>
  <si>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</si>
  <si>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</si>
  <si>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</si>
  <si>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</si>
  <si>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</si>
  <si>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</si>
  <si>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</si>
  <si>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</si>
  <si>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</si>
  <si>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</si>
  <si>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</si>
  <si>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</si>
  <si>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</si>
  <si>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</si>
  <si>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</si>
  <si>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</si>
  <si>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</si>
  <si>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</si>
  <si>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</si>
  <si>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</si>
  <si>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</si>
  <si>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</si>
  <si>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</si>
  <si>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</si>
  <si>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</si>
  <si>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</si>
  <si>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</si>
  <si>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</si>
  <si>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</si>
  <si>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</si>
  <si>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</si>
  <si>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</si>
  <si>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</si>
  <si>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</si>
  <si>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</si>
  <si>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</si>
  <si>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</si>
  <si>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</si>
  <si>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</si>
  <si>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</si>
  <si>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</si>
  <si>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</si>
  <si>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</si>
  <si>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</si>
  <si>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</si>
  <si>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</si>
  <si>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</si>
  <si>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</si>
  <si>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</si>
  <si>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</si>
  <si>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</si>
  <si>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</si>
  <si>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</si>
  <si>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</si>
  <si>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</si>
  <si>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</si>
  <si>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</si>
  <si>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</si>
  <si>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</si>
  <si>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</si>
  <si>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</si>
  <si>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</si>
  <si>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</si>
  <si>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</si>
  <si>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</si>
  <si>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</si>
  <si>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</si>
  <si>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</si>
  <si>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</si>
  <si>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</si>
  <si>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</si>
  <si>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</si>
  <si>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</si>
  <si>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</si>
  <si>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</si>
  <si>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</si>
  <si>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</si>
  <si>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</si>
  <si>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</si>
  <si>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</si>
  <si>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</si>
  <si>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</si>
  <si>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</si>
  <si>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</si>
  <si>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</si>
  <si>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</si>
  <si>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</si>
  <si>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</si>
  <si>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</si>
  <si>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</si>
  <si>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</si>
  <si>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</si>
  <si>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</si>
  <si>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</si>
  <si>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</si>
  <si>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</si>
  <si>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</si>
  <si>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</si>
  <si>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</si>
  <si>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</si>
  <si>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</si>
  <si>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</si>
  <si>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</si>
  <si>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</si>
  <si>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</si>
  <si>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</si>
  <si>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</si>
  <si>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</si>
  <si>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</si>
  <si>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</si>
  <si>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</si>
  <si>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</si>
  <si>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</si>
  <si>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</si>
  <si>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</si>
  <si>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</si>
  <si>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</si>
  <si>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</si>
  <si>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</si>
  <si>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</si>
  <si>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</si>
  <si>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</si>
  <si>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</si>
  <si>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</si>
  <si>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</si>
  <si>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</si>
  <si>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</si>
  <si>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</si>
  <si>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СИЕНИТ ХОЛДИНГ АД</t>
  </si>
  <si>
    <t>1. Индустриална зона Раковски ЕООД</t>
  </si>
  <si>
    <t>3.Стар Мил ООД</t>
  </si>
  <si>
    <t>1.Промишлено търговска зона Куклен ООД</t>
  </si>
  <si>
    <t>4.Сиенит Инвест ООД</t>
  </si>
  <si>
    <t>5.Завод за бетонови елементи ООД</t>
  </si>
  <si>
    <t>6.Сиенит механизация и автотранспорт ООД</t>
  </si>
  <si>
    <t>7.Префабрикати Чивидини БГ ЕООД</t>
  </si>
  <si>
    <t>8.Екопроект ЕООД</t>
  </si>
  <si>
    <t>9.Билдтрейд ООД</t>
  </si>
  <si>
    <t>10.Сиринга ООД</t>
  </si>
  <si>
    <t>2.Павитал ООД</t>
  </si>
  <si>
    <t>3.Интерзона ООД</t>
  </si>
  <si>
    <t>12.Нова Орлица ООД</t>
  </si>
  <si>
    <t>13.Си Комфорт ЕООД</t>
  </si>
  <si>
    <t>14.Интерпорто Пловдив ЕООД</t>
  </si>
  <si>
    <t>15.Интерпорто България ЕООД</t>
  </si>
  <si>
    <t>16.Бетон ЕООД</t>
  </si>
  <si>
    <t>17.Логистика Марица ЕООД</t>
  </si>
  <si>
    <t>18.Спа Ризорт ЕООД</t>
  </si>
  <si>
    <t>19.Комплекс Костнброд ЕООД</t>
  </si>
  <si>
    <t>2.Културно информационен център и търговски център АД</t>
  </si>
  <si>
    <t>20.Ритейл Мениджмънт АД</t>
  </si>
  <si>
    <t>21.Галерия Мебели АД</t>
  </si>
  <si>
    <t>22.Хисар СХ ЕООД</t>
  </si>
  <si>
    <t>1.ДГ Раковски АД</t>
  </si>
  <si>
    <t>2.Банско Тур ООД</t>
  </si>
  <si>
    <t>3.Холсим Бетон Пловдив АД</t>
  </si>
  <si>
    <t>4.Галерия Пловдив АД</t>
  </si>
  <si>
    <t>5.Търговски парк Крайморие АД</t>
  </si>
  <si>
    <t>Забележка: Инвестициите се отчитат по себестойностния метод .</t>
  </si>
  <si>
    <t>Съставител: Спас Лазаров Бакъров</t>
  </si>
  <si>
    <t>Ръководител: Валентин Кънчев Кънчев</t>
  </si>
  <si>
    <t>Спас Лазаров Бакъров</t>
  </si>
  <si>
    <t>Валентин Кънчев Кънчев</t>
  </si>
  <si>
    <t xml:space="preserve"> Ръководител: </t>
  </si>
  <si>
    <t xml:space="preserve">                                    Съставител: Спас Лазаров Бакъров            </t>
  </si>
  <si>
    <t>11.Сиенит Агро АД</t>
  </si>
  <si>
    <t>консолидиран</t>
  </si>
  <si>
    <t>1.Сиенит ООД</t>
  </si>
  <si>
    <t>23.Атлантика 111 ООД</t>
  </si>
  <si>
    <t>6.Сенсор С ООД</t>
  </si>
  <si>
    <t>7.Сенсор Д ООД</t>
  </si>
  <si>
    <t>8.Младост Алфа ООД</t>
  </si>
  <si>
    <t>9.Булпроект ООД</t>
  </si>
  <si>
    <t>Дата на съставяне: 30.11.2010</t>
  </si>
  <si>
    <t xml:space="preserve">Дата на съставяне: 30.11.2010        </t>
  </si>
  <si>
    <t xml:space="preserve">Дата  на съставяне: 30.11.2010                                                                                                          </t>
  </si>
  <si>
    <t>Дата на съставяне:30.11.2010</t>
  </si>
  <si>
    <t>25.ЗБЕ Партнерс ЕООД</t>
  </si>
  <si>
    <t>24.С и Х Инженеринг ЕООД</t>
  </si>
  <si>
    <t>4.Бизнес център 2 ООД</t>
  </si>
  <si>
    <t>5.Форум Трейдинг ООД</t>
  </si>
  <si>
    <t>6.Форум Европа ООД</t>
  </si>
  <si>
    <t>7.Малойер и партньори ООД</t>
  </si>
  <si>
    <t>8.Здравец 2003 ООД</t>
  </si>
  <si>
    <t>9.Сифер ООД</t>
  </si>
  <si>
    <t>10.Индустриален Парк Летница ООД</t>
  </si>
  <si>
    <t>11.Промишлени Инвестиционни Проекти ООД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</si>
</sst>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0" fillId="4" borderId="1" applyNumberFormat="0" applyFont="0" applyAlignment="0" applyProtection="0"/>
    <xf numFmtId="0" fontId="24" fillId="7" borderId="2" applyNumberFormat="0" applyAlignment="0" applyProtection="0"/>
    <xf numFmtId="0" fontId="25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15" borderId="6" applyNumberFormat="0" applyAlignment="0" applyProtection="0"/>
    <xf numFmtId="0" fontId="31" fillId="15" borderId="2" applyNumberFormat="0" applyAlignment="0" applyProtection="0"/>
    <xf numFmtId="0" fontId="32" fillId="16" borderId="7" applyNumberFormat="0" applyAlignment="0" applyProtection="0"/>
    <xf numFmtId="0" fontId="33" fillId="17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632">
    <xf numFmtId="0" fontId="0" fillId="0" borderId="0" xfId="0" applyAlignment="1">
      <alignment/>
    </xf>
    <xf numFmtId="0" fontId="9" fillId="0" borderId="0" xfId="45" applyFont="1" applyBorder="1" applyAlignment="1" applyProtection="1">
      <alignment horizontal="left" vertical="top"/>
      <protection locked="0"/>
    </xf>
    <xf numFmtId="0" fontId="11" fillId="0" borderId="0" xfId="48" applyFont="1">
      <alignment/>
      <protection/>
    </xf>
    <xf numFmtId="0" fontId="10" fillId="0" borderId="0" xfId="48" applyFont="1" applyAlignment="1">
      <alignment/>
      <protection/>
    </xf>
    <xf numFmtId="0" fontId="10" fillId="0" borderId="0" xfId="46" applyFont="1" applyAlignment="1">
      <alignment wrapText="1"/>
      <protection/>
    </xf>
    <xf numFmtId="0" fontId="10" fillId="0" borderId="10" xfId="48" applyFont="1" applyBorder="1" applyAlignment="1">
      <alignment horizontal="center" vertical="center" wrapText="1"/>
      <protection/>
    </xf>
    <xf numFmtId="0" fontId="10" fillId="0" borderId="10" xfId="48" applyFont="1" applyBorder="1" applyAlignment="1">
      <alignment horizontal="centerContinuous" vertical="center" wrapText="1"/>
      <protection/>
    </xf>
    <xf numFmtId="0" fontId="10" fillId="0" borderId="0" xfId="48" applyFont="1" applyBorder="1" applyAlignment="1">
      <alignment horizontal="center" vertical="center" wrapText="1"/>
      <protection/>
    </xf>
    <xf numFmtId="49" fontId="11" fillId="0" borderId="10" xfId="48" applyNumberFormat="1" applyFont="1" applyBorder="1" applyAlignment="1">
      <alignment horizontal="center" vertical="center" wrapText="1"/>
      <protection/>
    </xf>
    <xf numFmtId="49" fontId="11" fillId="0" borderId="10" xfId="48" applyNumberFormat="1" applyFont="1" applyFill="1" applyBorder="1" applyAlignment="1">
      <alignment horizontal="center" vertical="center" wrapText="1"/>
      <protection/>
    </xf>
    <xf numFmtId="0" fontId="10" fillId="0" borderId="10" xfId="48" applyFont="1" applyBorder="1" applyAlignment="1">
      <alignment vertical="center" wrapText="1"/>
      <protection/>
    </xf>
    <xf numFmtId="0" fontId="11" fillId="0" borderId="0" xfId="48" applyFont="1" applyBorder="1">
      <alignment/>
      <protection/>
    </xf>
    <xf numFmtId="0" fontId="11" fillId="0" borderId="10" xfId="48" applyFont="1" applyBorder="1" applyAlignment="1">
      <alignment vertical="center" wrapText="1"/>
      <protection/>
    </xf>
    <xf numFmtId="0" fontId="11" fillId="0" borderId="10" xfId="48" applyFont="1" applyBorder="1" applyAlignment="1">
      <alignment wrapText="1"/>
      <protection/>
    </xf>
    <xf numFmtId="3" fontId="11" fillId="0" borderId="0" xfId="48" applyNumberFormat="1" applyFont="1" applyBorder="1" applyAlignment="1" applyProtection="1">
      <alignment vertical="center"/>
      <protection locked="0"/>
    </xf>
    <xf numFmtId="0" fontId="10" fillId="0" borderId="0" xfId="48" applyFont="1" applyBorder="1" applyProtection="1">
      <alignment/>
      <protection locked="0"/>
    </xf>
    <xf numFmtId="49" fontId="10" fillId="0" borderId="11" xfId="48" applyNumberFormat="1" applyFont="1" applyBorder="1" applyAlignment="1">
      <alignment horizontal="center" vertical="center" wrapText="1"/>
      <protection/>
    </xf>
    <xf numFmtId="49" fontId="10" fillId="0" borderId="10" xfId="48" applyNumberFormat="1" applyFont="1" applyBorder="1" applyAlignment="1">
      <alignment horizontal="center" vertical="center" wrapText="1"/>
      <protection/>
    </xf>
    <xf numFmtId="49" fontId="11" fillId="0" borderId="10" xfId="48" applyNumberFormat="1" applyFont="1" applyBorder="1" applyAlignment="1">
      <alignment horizontal="center" wrapText="1"/>
      <protection/>
    </xf>
    <xf numFmtId="49" fontId="10" fillId="0" borderId="0" xfId="48" applyNumberFormat="1" applyFont="1" applyBorder="1" applyAlignment="1" applyProtection="1">
      <alignment horizontal="center" wrapText="1"/>
      <protection locked="0"/>
    </xf>
    <xf numFmtId="49" fontId="11" fillId="15" borderId="10" xfId="48" applyNumberFormat="1" applyFont="1" applyFill="1" applyBorder="1" applyAlignment="1">
      <alignment horizontal="center" vertical="center" wrapText="1"/>
      <protection/>
    </xf>
    <xf numFmtId="49" fontId="10" fillId="0" borderId="12" xfId="48" applyNumberFormat="1" applyFont="1" applyBorder="1" applyAlignment="1">
      <alignment horizontal="center" vertical="center" wrapText="1"/>
      <protection/>
    </xf>
    <xf numFmtId="0" fontId="11" fillId="0" borderId="0" xfId="44" applyFont="1">
      <alignment/>
      <protection/>
    </xf>
    <xf numFmtId="0" fontId="11" fillId="0" borderId="0" xfId="43" applyFont="1" applyAlignment="1">
      <alignment horizontal="center"/>
      <protection/>
    </xf>
    <xf numFmtId="49" fontId="4" fillId="0" borderId="0" xfId="42" applyNumberFormat="1" applyFont="1" applyAlignment="1">
      <alignment horizontal="center" vertical="center" wrapText="1"/>
      <protection/>
    </xf>
    <xf numFmtId="0" fontId="4" fillId="0" borderId="0" xfId="42" applyNumberFormat="1" applyFont="1" applyAlignment="1">
      <alignment horizontal="center" vertical="center" wrapText="1"/>
      <protection/>
    </xf>
    <xf numFmtId="0" fontId="4" fillId="0" borderId="0" xfId="43" applyFont="1" applyAlignment="1">
      <alignment vertical="justify"/>
      <protection/>
    </xf>
    <xf numFmtId="0" fontId="4" fillId="0" borderId="0" xfId="43" applyFont="1" applyBorder="1" applyAlignment="1">
      <alignment vertical="justify"/>
      <protection/>
    </xf>
    <xf numFmtId="49" fontId="4" fillId="0" borderId="0" xfId="43" applyNumberFormat="1" applyFont="1" applyBorder="1" applyAlignment="1">
      <alignment vertical="justify"/>
      <protection/>
    </xf>
    <xf numFmtId="0" fontId="5" fillId="0" borderId="0" xfId="43" applyFont="1" applyBorder="1" applyAlignment="1">
      <alignment vertical="justify"/>
      <protection/>
    </xf>
    <xf numFmtId="0" fontId="4" fillId="0" borderId="0" xfId="43" applyFont="1" applyBorder="1" applyAlignment="1">
      <alignment horizontal="right" vertical="justify"/>
      <protection/>
    </xf>
    <xf numFmtId="0" fontId="4" fillId="0" borderId="10" xfId="42" applyFont="1" applyBorder="1" applyAlignment="1">
      <alignment vertical="center" wrapText="1"/>
      <protection/>
    </xf>
    <xf numFmtId="49" fontId="4" fillId="0" borderId="10" xfId="42" applyNumberFormat="1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left" vertical="center" wrapText="1"/>
      <protection/>
    </xf>
    <xf numFmtId="49" fontId="4" fillId="0" borderId="10" xfId="42" applyNumberFormat="1" applyFont="1" applyBorder="1" applyAlignment="1">
      <alignment horizontal="left" vertical="center" wrapText="1"/>
      <protection/>
    </xf>
    <xf numFmtId="0" fontId="5" fillId="0" borderId="10" xfId="42" applyFont="1" applyBorder="1" applyAlignment="1">
      <alignment horizontal="left" vertical="center" wrapText="1"/>
      <protection/>
    </xf>
    <xf numFmtId="49" fontId="11" fillId="0" borderId="10" xfId="42" applyNumberFormat="1" applyFont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right" vertical="center" wrapText="1"/>
      <protection/>
    </xf>
    <xf numFmtId="49" fontId="12" fillId="0" borderId="10" xfId="42" applyNumberFormat="1" applyFont="1" applyBorder="1" applyAlignment="1">
      <alignment horizontal="center" vertical="center" wrapText="1"/>
      <protection/>
    </xf>
    <xf numFmtId="49" fontId="16" fillId="0" borderId="10" xfId="42" applyNumberFormat="1" applyFont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left" vertical="center" wrapText="1"/>
      <protection/>
    </xf>
    <xf numFmtId="0" fontId="4" fillId="0" borderId="0" xfId="42" applyFont="1" applyBorder="1" applyAlignment="1">
      <alignment horizontal="left" vertical="center" wrapText="1"/>
      <protection/>
    </xf>
    <xf numFmtId="49" fontId="4" fillId="0" borderId="0" xfId="42" applyNumberFormat="1" applyFont="1" applyBorder="1" applyAlignment="1">
      <alignment horizontal="left" vertical="center" wrapText="1"/>
      <protection/>
    </xf>
    <xf numFmtId="0" fontId="5" fillId="0" borderId="0" xfId="42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4" borderId="10" xfId="47" applyNumberFormat="1" applyFont="1" applyFill="1" applyBorder="1" applyAlignment="1" applyProtection="1">
      <alignment vertical="center"/>
      <protection locked="0"/>
    </xf>
    <xf numFmtId="1" fontId="11" fillId="7" borderId="10" xfId="47" applyNumberFormat="1" applyFont="1" applyFill="1" applyBorder="1" applyAlignment="1" applyProtection="1">
      <alignment vertical="center"/>
      <protection locked="0"/>
    </xf>
    <xf numFmtId="1" fontId="11" fillId="18" borderId="10" xfId="47" applyNumberFormat="1" applyFont="1" applyFill="1" applyBorder="1" applyAlignment="1" applyProtection="1">
      <alignment vertical="center"/>
      <protection locked="0"/>
    </xf>
    <xf numFmtId="3" fontId="11" fillId="0" borderId="10" xfId="47" applyNumberFormat="1" applyFont="1" applyBorder="1" applyAlignment="1" applyProtection="1">
      <alignment vertical="center"/>
      <protection/>
    </xf>
    <xf numFmtId="3" fontId="11" fillId="0" borderId="10" xfId="47" applyNumberFormat="1" applyFont="1" applyFill="1" applyBorder="1" applyAlignment="1" applyProtection="1">
      <alignment vertical="center"/>
      <protection/>
    </xf>
    <xf numFmtId="1" fontId="10" fillId="14" borderId="10" xfId="47" applyNumberFormat="1" applyFont="1" applyFill="1" applyBorder="1" applyAlignment="1" applyProtection="1">
      <alignment vertical="center"/>
      <protection locked="0"/>
    </xf>
    <xf numFmtId="3" fontId="10" fillId="0" borderId="10" xfId="47" applyNumberFormat="1" applyFont="1" applyBorder="1" applyAlignment="1" applyProtection="1">
      <alignment vertical="center"/>
      <protection/>
    </xf>
    <xf numFmtId="3" fontId="11" fillId="0" borderId="10" xfId="47" applyNumberFormat="1" applyFont="1" applyBorder="1" applyProtection="1">
      <alignment/>
      <protection/>
    </xf>
    <xf numFmtId="1" fontId="11" fillId="7" borderId="10" xfId="46" applyNumberFormat="1" applyFont="1" applyFill="1" applyBorder="1" applyAlignment="1" applyProtection="1">
      <alignment wrapText="1"/>
      <protection locked="0"/>
    </xf>
    <xf numFmtId="3" fontId="11" fillId="0" borderId="10" xfId="46" applyNumberFormat="1" applyFont="1" applyFill="1" applyBorder="1" applyAlignment="1" applyProtection="1">
      <alignment wrapText="1"/>
      <protection/>
    </xf>
    <xf numFmtId="1" fontId="11" fillId="18" borderId="10" xfId="46" applyNumberFormat="1" applyFont="1" applyFill="1" applyBorder="1" applyAlignment="1" applyProtection="1">
      <alignment wrapText="1"/>
      <protection locked="0"/>
    </xf>
    <xf numFmtId="49" fontId="11" fillId="0" borderId="10" xfId="48" applyNumberFormat="1" applyFont="1" applyBorder="1" applyAlignment="1" applyProtection="1">
      <alignment horizontal="center" vertical="center" wrapText="1"/>
      <protection/>
    </xf>
    <xf numFmtId="3" fontId="11" fillId="0" borderId="10" xfId="48" applyNumberFormat="1" applyFont="1" applyFill="1" applyBorder="1" applyAlignment="1" applyProtection="1">
      <alignment vertical="center"/>
      <protection/>
    </xf>
    <xf numFmtId="3" fontId="11" fillId="0" borderId="10" xfId="48" applyNumberFormat="1" applyFont="1" applyBorder="1" applyAlignment="1" applyProtection="1">
      <alignment vertical="center"/>
      <protection/>
    </xf>
    <xf numFmtId="1" fontId="11" fillId="7" borderId="10" xfId="48" applyNumberFormat="1" applyFont="1" applyFill="1" applyBorder="1" applyAlignment="1" applyProtection="1">
      <alignment vertical="center"/>
      <protection locked="0"/>
    </xf>
    <xf numFmtId="3" fontId="11" fillId="0" borderId="13" xfId="48" applyNumberFormat="1" applyFont="1" applyBorder="1" applyAlignment="1" applyProtection="1">
      <alignment vertical="center"/>
      <protection/>
    </xf>
    <xf numFmtId="3" fontId="11" fillId="0" borderId="11" xfId="48" applyNumberFormat="1" applyFont="1" applyBorder="1" applyAlignment="1" applyProtection="1">
      <alignment vertical="center"/>
      <protection/>
    </xf>
    <xf numFmtId="1" fontId="12" fillId="14" borderId="10" xfId="43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43" applyNumberFormat="1" applyFont="1" applyBorder="1" applyAlignment="1" applyProtection="1">
      <alignment horizontal="center" vertical="center" wrapText="1"/>
      <protection/>
    </xf>
    <xf numFmtId="1" fontId="11" fillId="14" borderId="10" xfId="43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43" applyFont="1" applyBorder="1" applyAlignment="1" applyProtection="1">
      <alignment horizontal="center" vertical="center" wrapText="1"/>
      <protection/>
    </xf>
    <xf numFmtId="0" fontId="11" fillId="0" borderId="13" xfId="43" applyFont="1" applyFill="1" applyBorder="1" applyAlignment="1" applyProtection="1">
      <alignment horizontal="center" vertical="center" wrapText="1"/>
      <protection/>
    </xf>
    <xf numFmtId="1" fontId="11" fillId="15" borderId="14" xfId="43" applyNumberFormat="1" applyFont="1" applyFill="1" applyBorder="1" applyAlignment="1" applyProtection="1">
      <alignment horizontal="left" vertical="center" wrapText="1"/>
      <protection/>
    </xf>
    <xf numFmtId="1" fontId="11" fillId="15" borderId="14" xfId="43" applyNumberFormat="1" applyFont="1" applyFill="1" applyBorder="1" applyAlignment="1" applyProtection="1">
      <alignment horizontal="center" vertical="center" wrapText="1"/>
      <protection/>
    </xf>
    <xf numFmtId="0" fontId="11" fillId="0" borderId="11" xfId="43" applyFont="1" applyBorder="1" applyAlignment="1" applyProtection="1">
      <alignment horizontal="center" vertical="center" wrapText="1"/>
      <protection/>
    </xf>
    <xf numFmtId="0" fontId="11" fillId="0" borderId="11" xfId="43" applyFont="1" applyFill="1" applyBorder="1" applyAlignment="1" applyProtection="1">
      <alignment horizontal="center" vertical="center" wrapText="1"/>
      <protection/>
    </xf>
    <xf numFmtId="1" fontId="11" fillId="14" borderId="10" xfId="43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43" applyFont="1" applyBorder="1" applyAlignment="1" applyProtection="1">
      <alignment horizontal="center" vertical="center" wrapText="1"/>
      <protection/>
    </xf>
    <xf numFmtId="0" fontId="11" fillId="0" borderId="10" xfId="43" applyFont="1" applyFill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horizontal="left" vertical="center" wrapText="1"/>
      <protection/>
    </xf>
    <xf numFmtId="0" fontId="11" fillId="0" borderId="0" xfId="41" applyFont="1" applyBorder="1" applyAlignment="1" applyProtection="1">
      <alignment horizontal="left" vertical="center" wrapText="1"/>
      <protection/>
    </xf>
    <xf numFmtId="1" fontId="11" fillId="0" borderId="0" xfId="41" applyNumberFormat="1" applyFont="1" applyBorder="1" applyAlignment="1" applyProtection="1">
      <alignment horizontal="left" vertical="center" wrapText="1"/>
      <protection/>
    </xf>
    <xf numFmtId="49" fontId="10" fillId="0" borderId="13" xfId="41" applyNumberFormat="1" applyFont="1" applyBorder="1" applyAlignment="1" applyProtection="1">
      <alignment horizontal="center" vertical="center" wrapText="1"/>
      <protection/>
    </xf>
    <xf numFmtId="0" fontId="10" fillId="0" borderId="10" xfId="41" applyFont="1" applyBorder="1" applyAlignment="1" applyProtection="1">
      <alignment horizontal="center" vertical="center" wrapText="1"/>
      <protection/>
    </xf>
    <xf numFmtId="49" fontId="10" fillId="0" borderId="15" xfId="41" applyNumberFormat="1" applyFont="1" applyBorder="1" applyAlignment="1" applyProtection="1">
      <alignment horizontal="center" vertical="center" wrapText="1"/>
      <protection/>
    </xf>
    <xf numFmtId="0" fontId="10" fillId="0" borderId="13" xfId="41" applyFont="1" applyBorder="1" applyAlignment="1" applyProtection="1">
      <alignment horizontal="center" vertical="center" wrapText="1"/>
      <protection/>
    </xf>
    <xf numFmtId="49" fontId="10" fillId="0" borderId="11" xfId="41" applyNumberFormat="1" applyFont="1" applyBorder="1" applyAlignment="1" applyProtection="1">
      <alignment horizontal="center" vertical="center" wrapText="1"/>
      <protection/>
    </xf>
    <xf numFmtId="0" fontId="10" fillId="0" borderId="11" xfId="4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horizontal="center" vertical="center" wrapText="1"/>
      <protection/>
    </xf>
    <xf numFmtId="49" fontId="11" fillId="0" borderId="11" xfId="41" applyNumberFormat="1" applyFont="1" applyBorder="1" applyAlignment="1" applyProtection="1">
      <alignment horizontal="center" vertical="center" wrapText="1"/>
      <protection/>
    </xf>
    <xf numFmtId="0" fontId="11" fillId="0" borderId="11" xfId="41" applyFont="1" applyBorder="1" applyAlignment="1" applyProtection="1">
      <alignment horizontal="center"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49" fontId="10" fillId="0" borderId="10" xfId="41" applyNumberFormat="1" applyFont="1" applyBorder="1" applyAlignment="1" applyProtection="1">
      <alignment horizontal="left" vertical="center" wrapText="1"/>
      <protection/>
    </xf>
    <xf numFmtId="49" fontId="11" fillId="0" borderId="10" xfId="41" applyNumberFormat="1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horizontal="right" vertical="center" wrapText="1"/>
      <protection/>
    </xf>
    <xf numFmtId="49" fontId="12" fillId="0" borderId="10" xfId="41" applyNumberFormat="1" applyFont="1" applyBorder="1" applyAlignment="1" applyProtection="1">
      <alignment horizontal="center" vertical="center" wrapText="1"/>
      <protection/>
    </xf>
    <xf numFmtId="49" fontId="10" fillId="0" borderId="10" xfId="41" applyNumberFormat="1" applyFont="1" applyBorder="1" applyAlignment="1" applyProtection="1">
      <alignment horizontal="center" vertical="center" wrapText="1"/>
      <protection/>
    </xf>
    <xf numFmtId="0" fontId="11" fillId="0" borderId="10" xfId="41" applyFont="1" applyFill="1" applyBorder="1" applyAlignment="1" applyProtection="1">
      <alignment vertical="center" wrapText="1"/>
      <protection/>
    </xf>
    <xf numFmtId="49" fontId="11" fillId="0" borderId="10" xfId="41" applyNumberFormat="1" applyFont="1" applyFill="1" applyBorder="1" applyAlignment="1" applyProtection="1">
      <alignment horizontal="center" vertical="center" wrapText="1"/>
      <protection/>
    </xf>
    <xf numFmtId="0" fontId="10" fillId="0" borderId="0" xfId="41" applyFont="1" applyBorder="1" applyAlignment="1" applyProtection="1">
      <alignment horizontal="right" vertical="center" wrapText="1"/>
      <protection/>
    </xf>
    <xf numFmtId="49" fontId="10" fillId="0" borderId="0" xfId="41" applyNumberFormat="1" applyFont="1" applyBorder="1" applyAlignment="1" applyProtection="1">
      <alignment horizontal="right" vertical="center" wrapText="1"/>
      <protection/>
    </xf>
    <xf numFmtId="1" fontId="11" fillId="14" borderId="10" xfId="4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40" applyFont="1" applyAlignment="1">
      <alignment/>
      <protection/>
    </xf>
    <xf numFmtId="0" fontId="10" fillId="0" borderId="0" xfId="44" applyFont="1">
      <alignment/>
      <protection/>
    </xf>
    <xf numFmtId="0" fontId="11" fillId="0" borderId="0" xfId="44" applyFont="1" applyBorder="1">
      <alignment/>
      <protection/>
    </xf>
    <xf numFmtId="49" fontId="11" fillId="0" borderId="0" xfId="44" applyNumberFormat="1" applyFont="1">
      <alignment/>
      <protection/>
    </xf>
    <xf numFmtId="0" fontId="11" fillId="0" borderId="10" xfId="40" applyFont="1" applyBorder="1" applyAlignment="1" applyProtection="1">
      <alignment horizontal="right" vertical="center" wrapText="1"/>
      <protection/>
    </xf>
    <xf numFmtId="1" fontId="11" fillId="0" borderId="10" xfId="40" applyNumberFormat="1" applyFont="1" applyBorder="1" applyAlignment="1" applyProtection="1">
      <alignment horizontal="right" vertical="center" wrapText="1"/>
      <protection/>
    </xf>
    <xf numFmtId="0" fontId="11" fillId="0" borderId="10" xfId="40" applyFont="1" applyFill="1" applyBorder="1" applyAlignment="1" applyProtection="1">
      <alignment horizontal="right" vertical="center" wrapText="1"/>
      <protection/>
    </xf>
    <xf numFmtId="0" fontId="11" fillId="0" borderId="0" xfId="40" applyFont="1" applyBorder="1" applyProtection="1">
      <alignment/>
      <protection/>
    </xf>
    <xf numFmtId="0" fontId="11" fillId="0" borderId="0" xfId="44" applyFont="1" applyProtection="1">
      <alignment/>
      <protection/>
    </xf>
    <xf numFmtId="1" fontId="11" fillId="14" borderId="10" xfId="40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40" applyNumberFormat="1" applyFont="1" applyFill="1" applyBorder="1" applyAlignment="1" applyProtection="1">
      <alignment horizontal="right" vertical="center" wrapText="1"/>
      <protection locked="0"/>
    </xf>
    <xf numFmtId="1" fontId="11" fillId="14" borderId="10" xfId="40" applyNumberFormat="1" applyFont="1" applyFill="1" applyBorder="1" applyAlignment="1" applyProtection="1">
      <alignment horizontal="right"/>
      <protection locked="0"/>
    </xf>
    <xf numFmtId="1" fontId="11" fillId="18" borderId="10" xfId="40" applyNumberFormat="1" applyFont="1" applyFill="1" applyBorder="1" applyAlignment="1" applyProtection="1">
      <alignment horizontal="right"/>
      <protection locked="0"/>
    </xf>
    <xf numFmtId="1" fontId="11" fillId="0" borderId="10" xfId="40" applyNumberFormat="1" applyFont="1" applyBorder="1" applyAlignment="1" applyProtection="1">
      <alignment horizontal="right"/>
      <protection/>
    </xf>
    <xf numFmtId="1" fontId="11" fillId="0" borderId="0" xfId="40" applyNumberFormat="1" applyFont="1" applyBorder="1" applyAlignment="1" applyProtection="1">
      <alignment horizontal="left" vertical="center" wrapText="1"/>
      <protection/>
    </xf>
    <xf numFmtId="1" fontId="11" fillId="0" borderId="0" xfId="40" applyNumberFormat="1" applyFont="1" applyBorder="1" applyProtection="1">
      <alignment/>
      <protection/>
    </xf>
    <xf numFmtId="0" fontId="10" fillId="0" borderId="10" xfId="40" applyFont="1" applyBorder="1" applyAlignment="1" applyProtection="1">
      <alignment horizontal="center" vertical="center" wrapText="1"/>
      <protection/>
    </xf>
    <xf numFmtId="0" fontId="10" fillId="0" borderId="0" xfId="44" applyFont="1" applyAlignment="1" applyProtection="1">
      <alignment horizontal="center"/>
      <protection/>
    </xf>
    <xf numFmtId="0" fontId="10" fillId="0" borderId="10" xfId="40" applyFont="1" applyBorder="1" applyAlignment="1" applyProtection="1">
      <alignment horizontal="center"/>
      <protection/>
    </xf>
    <xf numFmtId="1" fontId="11" fillId="0" borderId="10" xfId="40" applyNumberFormat="1" applyFont="1" applyBorder="1" applyAlignment="1" applyProtection="1">
      <alignment horizontal="center" vertical="center" wrapText="1"/>
      <protection/>
    </xf>
    <xf numFmtId="1" fontId="11" fillId="0" borderId="10" xfId="40" applyNumberFormat="1" applyFont="1" applyFill="1" applyBorder="1" applyAlignment="1" applyProtection="1">
      <alignment horizontal="right" vertical="center" wrapText="1"/>
      <protection/>
    </xf>
    <xf numFmtId="1" fontId="11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10" xfId="40" applyFont="1" applyFill="1" applyBorder="1" applyAlignment="1" applyProtection="1">
      <alignment horizontal="center" vertical="center" wrapText="1"/>
      <protection/>
    </xf>
    <xf numFmtId="0" fontId="10" fillId="0" borderId="0" xfId="40" applyFont="1" applyBorder="1" applyProtection="1">
      <alignment/>
      <protection/>
    </xf>
    <xf numFmtId="0" fontId="10" fillId="0" borderId="0" xfId="44" applyFont="1" applyProtection="1">
      <alignment/>
      <protection/>
    </xf>
    <xf numFmtId="0" fontId="10" fillId="0" borderId="10" xfId="40" applyFont="1" applyBorder="1" applyProtection="1">
      <alignment/>
      <protection/>
    </xf>
    <xf numFmtId="1" fontId="11" fillId="0" borderId="10" xfId="40" applyNumberFormat="1" applyFont="1" applyFill="1" applyBorder="1" applyAlignment="1" applyProtection="1">
      <alignment horizontal="right"/>
      <protection/>
    </xf>
    <xf numFmtId="1" fontId="10" fillId="14" borderId="16" xfId="47" applyNumberFormat="1" applyFont="1" applyFill="1" applyBorder="1" applyAlignment="1" applyProtection="1">
      <alignment vertical="center"/>
      <protection locked="0"/>
    </xf>
    <xf numFmtId="0" fontId="10" fillId="0" borderId="10" xfId="47" applyFont="1" applyBorder="1" applyAlignment="1" applyProtection="1">
      <alignment vertical="center" wrapText="1"/>
      <protection/>
    </xf>
    <xf numFmtId="0" fontId="10" fillId="0" borderId="10" xfId="47" applyFont="1" applyBorder="1" applyAlignment="1" applyProtection="1">
      <alignment horizontal="left" vertical="center" wrapText="1"/>
      <protection/>
    </xf>
    <xf numFmtId="49" fontId="10" fillId="0" borderId="10" xfId="47" applyNumberFormat="1" applyFont="1" applyBorder="1" applyAlignment="1" applyProtection="1">
      <alignment horizontal="center" vertical="center" wrapText="1"/>
      <protection/>
    </xf>
    <xf numFmtId="0" fontId="11" fillId="0" borderId="0" xfId="46" applyFont="1" applyBorder="1" applyAlignment="1" applyProtection="1">
      <alignment wrapText="1"/>
      <protection/>
    </xf>
    <xf numFmtId="0" fontId="11" fillId="0" borderId="0" xfId="46" applyFont="1" applyAlignment="1" applyProtection="1">
      <alignment wrapText="1"/>
      <protection/>
    </xf>
    <xf numFmtId="1" fontId="11" fillId="14" borderId="10" xfId="46" applyNumberFormat="1" applyFont="1" applyFill="1" applyBorder="1" applyAlignment="1" applyProtection="1">
      <alignment wrapText="1"/>
      <protection locked="0"/>
    </xf>
    <xf numFmtId="1" fontId="11" fillId="0" borderId="0" xfId="46" applyNumberFormat="1" applyFont="1" applyAlignment="1" applyProtection="1">
      <alignment wrapText="1"/>
      <protection/>
    </xf>
    <xf numFmtId="0" fontId="11" fillId="0" borderId="0" xfId="48" applyFont="1" applyBorder="1" applyProtection="1">
      <alignment/>
      <protection/>
    </xf>
    <xf numFmtId="0" fontId="10" fillId="0" borderId="0" xfId="48" applyFont="1" applyBorder="1" applyAlignment="1">
      <alignment horizontal="centerContinuous" vertical="center" wrapText="1"/>
      <protection/>
    </xf>
    <xf numFmtId="0" fontId="10" fillId="0" borderId="0" xfId="48" applyFont="1" applyBorder="1" applyAlignment="1" applyProtection="1">
      <alignment horizontal="left" vertical="center" wrapText="1"/>
      <protection/>
    </xf>
    <xf numFmtId="0" fontId="11" fillId="0" borderId="0" xfId="40" applyFont="1" applyAlignment="1">
      <alignment horizontal="centerContinuous" vertical="center" wrapText="1"/>
      <protection/>
    </xf>
    <xf numFmtId="0" fontId="10" fillId="0" borderId="10" xfId="40" applyFont="1" applyBorder="1" applyAlignment="1" applyProtection="1">
      <alignment horizontal="centerContinuous" vertical="center" wrapText="1"/>
      <protection/>
    </xf>
    <xf numFmtId="1" fontId="11" fillId="0" borderId="0" xfId="43" applyNumberFormat="1" applyFont="1" applyBorder="1" applyAlignment="1">
      <alignment vertical="justify" wrapText="1"/>
      <protection/>
    </xf>
    <xf numFmtId="0" fontId="10" fillId="0" borderId="12" xfId="41" applyFont="1" applyBorder="1" applyAlignment="1" applyProtection="1">
      <alignment horizontal="centerContinuous" vertical="center" wrapText="1"/>
      <protection/>
    </xf>
    <xf numFmtId="0" fontId="10" fillId="0" borderId="14" xfId="41" applyFont="1" applyBorder="1" applyAlignment="1" applyProtection="1">
      <alignment horizontal="centerContinuous" vertical="center" wrapText="1"/>
      <protection/>
    </xf>
    <xf numFmtId="0" fontId="10" fillId="0" borderId="16" xfId="41" applyFont="1" applyBorder="1" applyAlignment="1" applyProtection="1">
      <alignment horizontal="centerContinuous" vertical="center" wrapText="1"/>
      <protection/>
    </xf>
    <xf numFmtId="0" fontId="10" fillId="0" borderId="10" xfId="41" applyFont="1" applyBorder="1" applyAlignment="1" applyProtection="1">
      <alignment horizontal="centerContinuous" vertical="center" wrapText="1"/>
      <protection/>
    </xf>
    <xf numFmtId="170" fontId="10" fillId="0" borderId="10" xfId="35" applyFont="1" applyBorder="1" applyAlignment="1" applyProtection="1">
      <alignment horizontal="centerContinuous" vertical="center" wrapText="1"/>
      <protection/>
    </xf>
    <xf numFmtId="49" fontId="4" fillId="0" borderId="0" xfId="42" applyNumberFormat="1" applyFont="1" applyAlignment="1">
      <alignment horizontal="centerContinuous" vertical="center" wrapText="1"/>
      <protection/>
    </xf>
    <xf numFmtId="0" fontId="9" fillId="0" borderId="0" xfId="45" applyFont="1" applyAlignment="1">
      <alignment horizontal="left" vertical="top" wrapText="1"/>
      <protection/>
    </xf>
    <xf numFmtId="0" fontId="9" fillId="0" borderId="0" xfId="45" applyFont="1" applyAlignment="1">
      <alignment vertical="top" wrapText="1"/>
      <protection/>
    </xf>
    <xf numFmtId="0" fontId="9" fillId="0" borderId="0" xfId="45" applyFont="1" applyAlignment="1">
      <alignment vertical="top"/>
      <protection/>
    </xf>
    <xf numFmtId="0" fontId="5" fillId="0" borderId="0" xfId="45" applyFont="1" applyAlignment="1">
      <alignment vertical="top"/>
      <protection/>
    </xf>
    <xf numFmtId="0" fontId="7" fillId="0" borderId="0" xfId="45" applyFont="1" applyBorder="1" applyAlignment="1" applyProtection="1">
      <alignment vertical="top" wrapText="1"/>
      <protection locked="0"/>
    </xf>
    <xf numFmtId="1" fontId="9" fillId="14" borderId="12" xfId="45" applyNumberFormat="1" applyFont="1" applyFill="1" applyBorder="1" applyAlignment="1" applyProtection="1">
      <alignment vertical="top" wrapText="1"/>
      <protection locked="0"/>
    </xf>
    <xf numFmtId="1" fontId="9" fillId="14" borderId="17" xfId="45" applyNumberFormat="1" applyFont="1" applyFill="1" applyBorder="1" applyAlignment="1" applyProtection="1">
      <alignment vertical="top" wrapText="1"/>
      <protection locked="0"/>
    </xf>
    <xf numFmtId="1" fontId="9" fillId="18" borderId="17" xfId="45" applyNumberFormat="1" applyFont="1" applyFill="1" applyBorder="1" applyAlignment="1" applyProtection="1">
      <alignment vertical="top" wrapText="1"/>
      <protection locked="0"/>
    </xf>
    <xf numFmtId="1" fontId="9" fillId="0" borderId="17" xfId="45" applyNumberFormat="1" applyFont="1" applyBorder="1" applyAlignment="1" applyProtection="1">
      <alignment vertical="top" wrapText="1"/>
      <protection/>
    </xf>
    <xf numFmtId="1" fontId="9" fillId="0" borderId="12" xfId="45" applyNumberFormat="1" applyFont="1" applyBorder="1" applyAlignment="1" applyProtection="1">
      <alignment vertical="top" wrapText="1"/>
      <protection/>
    </xf>
    <xf numFmtId="1" fontId="9" fillId="0" borderId="17" xfId="45" applyNumberFormat="1" applyFont="1" applyFill="1" applyBorder="1" applyAlignment="1" applyProtection="1">
      <alignment vertical="top" wrapText="1"/>
      <protection/>
    </xf>
    <xf numFmtId="1" fontId="5" fillId="0" borderId="0" xfId="45" applyNumberFormat="1" applyFont="1" applyAlignment="1">
      <alignment vertical="top"/>
      <protection/>
    </xf>
    <xf numFmtId="1" fontId="9" fillId="7" borderId="17" xfId="45" applyNumberFormat="1" applyFont="1" applyFill="1" applyBorder="1" applyAlignment="1" applyProtection="1">
      <alignment vertical="top" wrapText="1"/>
      <protection locked="0"/>
    </xf>
    <xf numFmtId="1" fontId="9" fillId="0" borderId="18" xfId="45" applyNumberFormat="1" applyFont="1" applyBorder="1" applyAlignment="1" applyProtection="1">
      <alignment vertical="top" wrapText="1"/>
      <protection/>
    </xf>
    <xf numFmtId="1" fontId="9" fillId="18" borderId="19" xfId="45" applyNumberFormat="1" applyFont="1" applyFill="1" applyBorder="1" applyAlignment="1" applyProtection="1">
      <alignment vertical="top" wrapText="1"/>
      <protection locked="0"/>
    </xf>
    <xf numFmtId="1" fontId="9" fillId="0" borderId="20" xfId="45" applyNumberFormat="1" applyFont="1" applyBorder="1" applyAlignment="1" applyProtection="1">
      <alignment vertical="top" wrapText="1"/>
      <protection/>
    </xf>
    <xf numFmtId="1" fontId="7" fillId="0" borderId="17" xfId="45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45" applyNumberFormat="1" applyFont="1" applyBorder="1" applyAlignment="1" applyProtection="1">
      <alignment vertical="top" wrapText="1"/>
      <protection/>
    </xf>
    <xf numFmtId="1" fontId="9" fillId="0" borderId="22" xfId="45" applyNumberFormat="1" applyFont="1" applyBorder="1" applyAlignment="1" applyProtection="1">
      <alignment vertical="top" wrapText="1"/>
      <protection/>
    </xf>
    <xf numFmtId="0" fontId="7" fillId="0" borderId="0" xfId="45" applyFont="1" applyBorder="1" applyAlignment="1">
      <alignment vertical="top" wrapText="1"/>
      <protection/>
    </xf>
    <xf numFmtId="49" fontId="7" fillId="0" borderId="0" xfId="45" applyNumberFormat="1" applyFont="1" applyBorder="1" applyAlignment="1">
      <alignment vertical="top" wrapText="1"/>
      <protection/>
    </xf>
    <xf numFmtId="1" fontId="9" fillId="0" borderId="0" xfId="45" applyNumberFormat="1" applyFont="1" applyBorder="1" applyAlignment="1">
      <alignment vertical="top" wrapText="1"/>
      <protection/>
    </xf>
    <xf numFmtId="0" fontId="5" fillId="0" borderId="0" xfId="45" applyFont="1" applyAlignment="1" applyProtection="1">
      <alignment vertical="top" wrapText="1"/>
      <protection locked="0"/>
    </xf>
    <xf numFmtId="0" fontId="9" fillId="0" borderId="0" xfId="45" applyFont="1" applyAlignment="1" applyProtection="1">
      <alignment horizontal="left" vertical="top" wrapText="1"/>
      <protection locked="0"/>
    </xf>
    <xf numFmtId="0" fontId="9" fillId="0" borderId="0" xfId="45" applyFont="1" applyAlignment="1" applyProtection="1">
      <alignment vertical="top" wrapText="1"/>
      <protection locked="0"/>
    </xf>
    <xf numFmtId="0" fontId="9" fillId="0" borderId="0" xfId="45" applyFont="1" applyAlignment="1" applyProtection="1">
      <alignment vertical="top"/>
      <protection locked="0"/>
    </xf>
    <xf numFmtId="0" fontId="5" fillId="0" borderId="0" xfId="45" applyFont="1" applyBorder="1" applyAlignment="1" applyProtection="1">
      <alignment vertical="top" wrapText="1"/>
      <protection locked="0"/>
    </xf>
    <xf numFmtId="0" fontId="5" fillId="0" borderId="0" xfId="45" applyFont="1" applyAlignment="1" applyProtection="1">
      <alignment horizontal="left" vertical="top" wrapText="1"/>
      <protection locked="0"/>
    </xf>
    <xf numFmtId="0" fontId="5" fillId="0" borderId="0" xfId="45" applyFont="1" applyAlignment="1" applyProtection="1">
      <alignment vertical="top"/>
      <protection locked="0"/>
    </xf>
    <xf numFmtId="1" fontId="5" fillId="0" borderId="0" xfId="45" applyNumberFormat="1" applyFont="1" applyAlignment="1" applyProtection="1">
      <alignment vertical="top" wrapText="1"/>
      <protection locked="0"/>
    </xf>
    <xf numFmtId="0" fontId="10" fillId="0" borderId="13" xfId="48" applyFont="1" applyBorder="1" applyAlignment="1">
      <alignment horizontal="centerContinuous" vertical="center" wrapText="1"/>
      <protection/>
    </xf>
    <xf numFmtId="0" fontId="10" fillId="0" borderId="15" xfId="48" applyFont="1" applyBorder="1" applyAlignment="1">
      <alignment horizontal="centerContinuous" vertical="center" wrapText="1"/>
      <protection/>
    </xf>
    <xf numFmtId="0" fontId="10" fillId="0" borderId="11" xfId="48" applyFont="1" applyBorder="1" applyAlignment="1">
      <alignment horizontal="centerContinuous" vertical="center" wrapText="1"/>
      <protection/>
    </xf>
    <xf numFmtId="0" fontId="10" fillId="15" borderId="13" xfId="48" applyFont="1" applyFill="1" applyBorder="1" applyAlignment="1">
      <alignment horizontal="centerContinuous" vertical="center" wrapText="1"/>
      <protection/>
    </xf>
    <xf numFmtId="0" fontId="10" fillId="15" borderId="11" xfId="48" applyFont="1" applyFill="1" applyBorder="1" applyAlignment="1">
      <alignment horizontal="centerContinuous" vertical="center" wrapText="1"/>
      <protection/>
    </xf>
    <xf numFmtId="1" fontId="11" fillId="15" borderId="12" xfId="48" applyNumberFormat="1" applyFont="1" applyFill="1" applyBorder="1" applyAlignment="1" applyProtection="1">
      <alignment vertical="center"/>
      <protection locked="0"/>
    </xf>
    <xf numFmtId="1" fontId="11" fillId="15" borderId="14" xfId="48" applyNumberFormat="1" applyFont="1" applyFill="1" applyBorder="1" applyAlignment="1" applyProtection="1">
      <alignment vertical="center"/>
      <protection locked="0"/>
    </xf>
    <xf numFmtId="1" fontId="11" fillId="15" borderId="16" xfId="48" applyNumberFormat="1" applyFont="1" applyFill="1" applyBorder="1" applyAlignment="1" applyProtection="1">
      <alignment vertical="center"/>
      <protection locked="0"/>
    </xf>
    <xf numFmtId="1" fontId="11" fillId="14" borderId="10" xfId="48" applyNumberFormat="1" applyFont="1" applyFill="1" applyBorder="1" applyAlignment="1" applyProtection="1">
      <alignment vertical="center"/>
      <protection locked="0"/>
    </xf>
    <xf numFmtId="0" fontId="10" fillId="0" borderId="13" xfId="48" applyFont="1" applyBorder="1" applyAlignment="1">
      <alignment horizontal="left" vertical="center" wrapText="1"/>
      <protection/>
    </xf>
    <xf numFmtId="1" fontId="12" fillId="14" borderId="10" xfId="43" applyNumberFormat="1" applyFont="1" applyFill="1" applyBorder="1" applyAlignment="1" applyProtection="1">
      <alignment vertical="center" wrapText="1"/>
      <protection locked="0"/>
    </xf>
    <xf numFmtId="1" fontId="11" fillId="0" borderId="10" xfId="43" applyNumberFormat="1" applyFont="1" applyBorder="1" applyAlignment="1" applyProtection="1">
      <alignment vertical="center" wrapText="1"/>
      <protection/>
    </xf>
    <xf numFmtId="1" fontId="11" fillId="14" borderId="10" xfId="43" applyNumberFormat="1" applyFont="1" applyFill="1" applyBorder="1" applyAlignment="1" applyProtection="1">
      <alignment vertical="center" wrapText="1"/>
      <protection locked="0"/>
    </xf>
    <xf numFmtId="0" fontId="12" fillId="0" borderId="13" xfId="43" applyFont="1" applyBorder="1" applyAlignment="1" applyProtection="1">
      <alignment vertical="center" wrapText="1"/>
      <protection/>
    </xf>
    <xf numFmtId="1" fontId="11" fillId="15" borderId="14" xfId="43" applyNumberFormat="1" applyFont="1" applyFill="1" applyBorder="1" applyAlignment="1" applyProtection="1">
      <alignment vertical="center" wrapText="1"/>
      <protection/>
    </xf>
    <xf numFmtId="0" fontId="11" fillId="0" borderId="11" xfId="43" applyFont="1" applyBorder="1" applyAlignment="1" applyProtection="1">
      <alignment vertical="center" wrapText="1"/>
      <protection/>
    </xf>
    <xf numFmtId="0" fontId="11" fillId="0" borderId="10" xfId="43" applyFont="1" applyBorder="1" applyAlignment="1" applyProtection="1">
      <alignment vertical="center" wrapText="1"/>
      <protection/>
    </xf>
    <xf numFmtId="0" fontId="12" fillId="0" borderId="10" xfId="43" applyFont="1" applyBorder="1" applyAlignment="1" applyProtection="1">
      <alignment vertical="center" wrapText="1"/>
      <protection/>
    </xf>
    <xf numFmtId="1" fontId="11" fillId="18" borderId="10" xfId="41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41" applyNumberFormat="1" applyFont="1" applyAlignment="1" applyProtection="1">
      <alignment horizontal="centerContinuous" vertical="center" wrapText="1"/>
      <protection/>
    </xf>
    <xf numFmtId="1" fontId="11" fillId="0" borderId="12" xfId="48" applyNumberFormat="1" applyFont="1" applyFill="1" applyBorder="1" applyAlignment="1" applyProtection="1">
      <alignment vertical="center"/>
      <protection locked="0"/>
    </xf>
    <xf numFmtId="3" fontId="11" fillId="0" borderId="0" xfId="48" applyNumberFormat="1" applyFont="1" applyBorder="1" applyProtection="1">
      <alignment/>
      <protection/>
    </xf>
    <xf numFmtId="0" fontId="10" fillId="0" borderId="12" xfId="48" applyFont="1" applyBorder="1" applyAlignment="1">
      <alignment horizontal="centerContinuous" vertical="center" wrapText="1"/>
      <protection/>
    </xf>
    <xf numFmtId="0" fontId="10" fillId="0" borderId="16" xfId="48" applyFont="1" applyBorder="1" applyAlignment="1">
      <alignment horizontal="centerContinuous" vertical="center" wrapText="1"/>
      <protection/>
    </xf>
    <xf numFmtId="0" fontId="10" fillId="0" borderId="18" xfId="48" applyFont="1" applyBorder="1" applyAlignment="1">
      <alignment horizontal="left" vertical="center" wrapText="1"/>
      <protection/>
    </xf>
    <xf numFmtId="0" fontId="10" fillId="0" borderId="11" xfId="48" applyFont="1" applyBorder="1" applyAlignment="1">
      <alignment horizontal="center" vertical="center" wrapText="1"/>
      <protection/>
    </xf>
    <xf numFmtId="0" fontId="10" fillId="0" borderId="11" xfId="48" applyFont="1" applyFill="1" applyBorder="1" applyAlignment="1">
      <alignment horizontal="center" vertical="center" wrapText="1"/>
      <protection/>
    </xf>
    <xf numFmtId="0" fontId="10" fillId="0" borderId="23" xfId="48" applyFont="1" applyBorder="1" applyAlignment="1">
      <alignment horizontal="centerContinuous" vertical="center" wrapText="1"/>
      <protection/>
    </xf>
    <xf numFmtId="0" fontId="10" fillId="15" borderId="15" xfId="48" applyFont="1" applyFill="1" applyBorder="1" applyAlignment="1">
      <alignment horizontal="center" vertical="center" wrapText="1"/>
      <protection/>
    </xf>
    <xf numFmtId="0" fontId="10" fillId="0" borderId="18" xfId="48" applyFont="1" applyBorder="1" applyAlignment="1">
      <alignment horizontal="centerContinuous" vertical="center" wrapText="1"/>
      <protection/>
    </xf>
    <xf numFmtId="0" fontId="10" fillId="0" borderId="19" xfId="48" applyFont="1" applyBorder="1" applyAlignment="1">
      <alignment horizontal="center" vertical="center" wrapText="1"/>
      <protection/>
    </xf>
    <xf numFmtId="0" fontId="10" fillId="0" borderId="24" xfId="48" applyFont="1" applyBorder="1" applyAlignment="1">
      <alignment horizontal="centerContinuous" vertical="center" wrapText="1"/>
      <protection/>
    </xf>
    <xf numFmtId="0" fontId="10" fillId="0" borderId="25" xfId="48" applyFont="1" applyBorder="1" applyAlignment="1">
      <alignment horizontal="centerContinuous" vertical="center" wrapText="1"/>
      <protection/>
    </xf>
    <xf numFmtId="49" fontId="10" fillId="0" borderId="18" xfId="48" applyNumberFormat="1" applyFont="1" applyBorder="1" applyAlignment="1">
      <alignment horizontal="centerContinuous" vertical="center" wrapText="1"/>
      <protection/>
    </xf>
    <xf numFmtId="49" fontId="10" fillId="0" borderId="19" xfId="48" applyNumberFormat="1" applyFont="1" applyBorder="1" applyAlignment="1">
      <alignment horizontal="centerContinuous" vertical="center" wrapText="1"/>
      <protection/>
    </xf>
    <xf numFmtId="0" fontId="7" fillId="0" borderId="0" xfId="45" applyFont="1" applyBorder="1" applyAlignment="1" applyProtection="1">
      <alignment horizontal="left" vertical="top" wrapText="1"/>
      <protection locked="0"/>
    </xf>
    <xf numFmtId="0" fontId="7" fillId="0" borderId="0" xfId="45" applyFont="1" applyBorder="1" applyAlignment="1" applyProtection="1">
      <alignment horizontal="centerContinuous" vertical="top" wrapText="1"/>
      <protection locked="0"/>
    </xf>
    <xf numFmtId="0" fontId="7" fillId="0" borderId="0" xfId="45" applyFont="1" applyAlignment="1" applyProtection="1">
      <alignment horizontal="left" vertical="top" wrapText="1"/>
      <protection locked="0"/>
    </xf>
    <xf numFmtId="0" fontId="9" fillId="0" borderId="0" xfId="45" applyFont="1" applyBorder="1" applyAlignment="1" applyProtection="1">
      <alignment horizontal="centerContinuous" vertical="top" wrapText="1"/>
      <protection locked="0"/>
    </xf>
    <xf numFmtId="0" fontId="7" fillId="0" borderId="0" xfId="45" applyFont="1" applyAlignment="1" applyProtection="1">
      <alignment horizontal="center" vertical="top" wrapText="1"/>
      <protection locked="0"/>
    </xf>
    <xf numFmtId="0" fontId="9" fillId="0" borderId="0" xfId="45" applyFont="1" applyAlignment="1" applyProtection="1">
      <alignment horizontal="left" vertical="top"/>
      <protection locked="0"/>
    </xf>
    <xf numFmtId="0" fontId="7" fillId="0" borderId="0" xfId="45" applyFont="1" applyBorder="1" applyAlignment="1" applyProtection="1">
      <alignment horizontal="center" vertical="top"/>
      <protection locked="0"/>
    </xf>
    <xf numFmtId="0" fontId="7" fillId="0" borderId="0" xfId="46" applyFont="1" applyAlignment="1" applyProtection="1">
      <alignment wrapText="1"/>
      <protection locked="0"/>
    </xf>
    <xf numFmtId="0" fontId="7" fillId="0" borderId="26" xfId="45" applyFont="1" applyBorder="1" applyAlignment="1" applyProtection="1">
      <alignment horizontal="center" vertical="center"/>
      <protection/>
    </xf>
    <xf numFmtId="0" fontId="7" fillId="0" borderId="27" xfId="45" applyFont="1" applyBorder="1" applyAlignment="1" applyProtection="1">
      <alignment horizontal="center" vertical="top" wrapText="1"/>
      <protection/>
    </xf>
    <xf numFmtId="14" fontId="7" fillId="0" borderId="27" xfId="45" applyNumberFormat="1" applyFont="1" applyBorder="1" applyAlignment="1" applyProtection="1">
      <alignment horizontal="center" vertical="top" wrapText="1"/>
      <protection/>
    </xf>
    <xf numFmtId="49" fontId="7" fillId="0" borderId="27" xfId="45" applyNumberFormat="1" applyFont="1" applyBorder="1" applyAlignment="1" applyProtection="1">
      <alignment horizontal="center" vertical="center" wrapText="1"/>
      <protection/>
    </xf>
    <xf numFmtId="14" fontId="7" fillId="0" borderId="28" xfId="45" applyNumberFormat="1" applyFont="1" applyBorder="1" applyAlignment="1" applyProtection="1">
      <alignment horizontal="center" vertical="top" wrapText="1"/>
      <protection/>
    </xf>
    <xf numFmtId="0" fontId="7" fillId="0" borderId="29" xfId="45" applyFont="1" applyBorder="1" applyAlignment="1" applyProtection="1">
      <alignment horizontal="center" vertical="center" wrapText="1"/>
      <protection/>
    </xf>
    <xf numFmtId="0" fontId="7" fillId="0" borderId="10" xfId="45" applyFont="1" applyBorder="1" applyAlignment="1" applyProtection="1">
      <alignment horizontal="center" vertical="top" wrapText="1"/>
      <protection/>
    </xf>
    <xf numFmtId="49" fontId="7" fillId="0" borderId="10" xfId="45" applyNumberFormat="1" applyFont="1" applyBorder="1" applyAlignment="1" applyProtection="1">
      <alignment horizontal="center" vertical="center" wrapText="1"/>
      <protection/>
    </xf>
    <xf numFmtId="0" fontId="7" fillId="0" borderId="17" xfId="45" applyFont="1" applyBorder="1" applyAlignment="1" applyProtection="1">
      <alignment horizontal="center" vertical="top" wrapText="1"/>
      <protection/>
    </xf>
    <xf numFmtId="49" fontId="7" fillId="0" borderId="10" xfId="45" applyNumberFormat="1" applyFont="1" applyBorder="1" applyAlignment="1" applyProtection="1">
      <alignment horizontal="right" vertical="top" wrapText="1"/>
      <protection/>
    </xf>
    <xf numFmtId="0" fontId="9" fillId="0" borderId="10" xfId="45" applyFont="1" applyBorder="1" applyAlignment="1" applyProtection="1">
      <alignment vertical="top" wrapText="1"/>
      <protection/>
    </xf>
    <xf numFmtId="0" fontId="9" fillId="0" borderId="12" xfId="45" applyFont="1" applyBorder="1" applyAlignment="1" applyProtection="1">
      <alignment vertical="top" wrapText="1"/>
      <protection/>
    </xf>
    <xf numFmtId="49" fontId="7" fillId="15" borderId="18" xfId="45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45" applyFont="1" applyFill="1" applyBorder="1" applyAlignment="1" applyProtection="1">
      <alignment vertical="top" wrapText="1"/>
      <protection/>
    </xf>
    <xf numFmtId="0" fontId="9" fillId="0" borderId="10" xfId="45" applyFont="1" applyBorder="1" applyAlignment="1" applyProtection="1">
      <alignment horizontal="right" vertical="top" wrapText="1"/>
      <protection/>
    </xf>
    <xf numFmtId="0" fontId="18" fillId="19" borderId="10" xfId="45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45" applyNumberFormat="1" applyFont="1" applyBorder="1" applyAlignment="1" applyProtection="1">
      <alignment horizontal="right" vertical="top" wrapText="1"/>
      <protection/>
    </xf>
    <xf numFmtId="1" fontId="5" fillId="0" borderId="10" xfId="45" applyNumberFormat="1" applyFont="1" applyBorder="1" applyAlignment="1" applyProtection="1">
      <alignment horizontal="right" vertical="top" wrapText="1"/>
      <protection/>
    </xf>
    <xf numFmtId="0" fontId="18" fillId="19" borderId="10" xfId="45" applyFont="1" applyFill="1" applyBorder="1" applyAlignment="1" applyProtection="1">
      <alignment vertical="top"/>
      <protection/>
    </xf>
    <xf numFmtId="49" fontId="5" fillId="0" borderId="10" xfId="45" applyNumberFormat="1" applyFont="1" applyFill="1" applyBorder="1" applyAlignment="1" applyProtection="1">
      <alignment horizontal="right" vertical="top" wrapText="1"/>
      <protection/>
    </xf>
    <xf numFmtId="1" fontId="6" fillId="0" borderId="10" xfId="45" applyNumberFormat="1" applyFont="1" applyBorder="1" applyAlignment="1" applyProtection="1">
      <alignment horizontal="right" vertical="top" wrapText="1"/>
      <protection/>
    </xf>
    <xf numFmtId="1" fontId="8" fillId="0" borderId="12" xfId="45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5" applyNumberFormat="1" applyFont="1" applyBorder="1" applyAlignment="1" applyProtection="1">
      <alignment horizontal="right" vertical="top" wrapText="1"/>
      <protection/>
    </xf>
    <xf numFmtId="49" fontId="6" fillId="0" borderId="10" xfId="45" applyNumberFormat="1" applyFont="1" applyFill="1" applyBorder="1" applyAlignment="1" applyProtection="1">
      <alignment horizontal="right" vertical="top" wrapText="1"/>
      <protection/>
    </xf>
    <xf numFmtId="1" fontId="18" fillId="19" borderId="10" xfId="45" applyNumberFormat="1" applyFont="1" applyFill="1" applyBorder="1" applyAlignment="1" applyProtection="1">
      <alignment vertical="top" wrapText="1"/>
      <protection/>
    </xf>
    <xf numFmtId="1" fontId="9" fillId="0" borderId="10" xfId="45" applyNumberFormat="1" applyFont="1" applyBorder="1" applyAlignment="1" applyProtection="1">
      <alignment vertical="top" wrapText="1"/>
      <protection/>
    </xf>
    <xf numFmtId="1" fontId="18" fillId="19" borderId="10" xfId="45" applyNumberFormat="1" applyFont="1" applyFill="1" applyBorder="1" applyAlignment="1" applyProtection="1">
      <alignment vertical="top"/>
      <protection/>
    </xf>
    <xf numFmtId="1" fontId="4" fillId="0" borderId="18" xfId="45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5" applyNumberFormat="1" applyFont="1" applyBorder="1" applyAlignment="1" applyProtection="1">
      <alignment horizontal="right" vertical="top" wrapText="1"/>
      <protection/>
    </xf>
    <xf numFmtId="1" fontId="7" fillId="0" borderId="18" xfId="45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45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45" applyNumberFormat="1" applyFont="1" applyFill="1" applyBorder="1" applyAlignment="1" applyProtection="1">
      <alignment vertical="top"/>
      <protection/>
    </xf>
    <xf numFmtId="0" fontId="18" fillId="19" borderId="29" xfId="45" applyNumberFormat="1" applyFont="1" applyFill="1" applyBorder="1" applyAlignment="1" applyProtection="1">
      <alignment vertical="top" wrapText="1"/>
      <protection/>
    </xf>
    <xf numFmtId="49" fontId="4" fillId="0" borderId="10" xfId="45" applyNumberFormat="1" applyFont="1" applyFill="1" applyBorder="1" applyAlignment="1" applyProtection="1">
      <alignment horizontal="right" vertical="top" wrapText="1"/>
      <protection/>
    </xf>
    <xf numFmtId="1" fontId="7" fillId="0" borderId="10" xfId="45" applyNumberFormat="1" applyFont="1" applyBorder="1" applyAlignment="1" applyProtection="1">
      <alignment horizontal="right" vertical="top" wrapText="1"/>
      <protection/>
    </xf>
    <xf numFmtId="1" fontId="9" fillId="0" borderId="10" xfId="45" applyNumberFormat="1" applyFont="1" applyBorder="1" applyAlignment="1" applyProtection="1">
      <alignment horizontal="right" vertical="top" wrapText="1"/>
      <protection/>
    </xf>
    <xf numFmtId="1" fontId="6" fillId="0" borderId="13" xfId="45" applyNumberFormat="1" applyFont="1" applyBorder="1" applyAlignment="1" applyProtection="1">
      <alignment horizontal="right" vertical="top" wrapText="1"/>
      <protection/>
    </xf>
    <xf numFmtId="1" fontId="5" fillId="0" borderId="18" xfId="45" applyNumberFormat="1" applyFont="1" applyBorder="1" applyAlignment="1" applyProtection="1">
      <alignment horizontal="right" vertical="top" wrapText="1"/>
      <protection/>
    </xf>
    <xf numFmtId="1" fontId="9" fillId="0" borderId="30" xfId="45" applyNumberFormat="1" applyFont="1" applyBorder="1" applyAlignment="1" applyProtection="1">
      <alignment vertical="top" wrapText="1"/>
      <protection/>
    </xf>
    <xf numFmtId="1" fontId="9" fillId="0" borderId="31" xfId="45" applyNumberFormat="1" applyFont="1" applyBorder="1" applyAlignment="1" applyProtection="1">
      <alignment vertical="top" wrapText="1"/>
      <protection/>
    </xf>
    <xf numFmtId="1" fontId="5" fillId="0" borderId="23" xfId="45" applyNumberFormat="1" applyFont="1" applyBorder="1" applyAlignment="1" applyProtection="1">
      <alignment horizontal="right" vertical="top" wrapText="1"/>
      <protection/>
    </xf>
    <xf numFmtId="1" fontId="9" fillId="0" borderId="32" xfId="45" applyNumberFormat="1" applyFont="1" applyBorder="1" applyAlignment="1" applyProtection="1">
      <alignment vertical="top" wrapText="1"/>
      <protection/>
    </xf>
    <xf numFmtId="1" fontId="9" fillId="0" borderId="33" xfId="45" applyNumberFormat="1" applyFont="1" applyBorder="1" applyAlignment="1" applyProtection="1">
      <alignment vertical="top" wrapText="1"/>
      <protection/>
    </xf>
    <xf numFmtId="1" fontId="6" fillId="0" borderId="11" xfId="45" applyNumberFormat="1" applyFont="1" applyBorder="1" applyAlignment="1" applyProtection="1">
      <alignment horizontal="right" vertical="top" wrapText="1"/>
      <protection/>
    </xf>
    <xf numFmtId="1" fontId="6" fillId="15" borderId="10" xfId="4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45" applyNumberFormat="1" applyFont="1" applyBorder="1" applyAlignment="1" applyProtection="1">
      <alignment horizontal="right" vertical="top" wrapText="1"/>
      <protection/>
    </xf>
    <xf numFmtId="49" fontId="4" fillId="0" borderId="36" xfId="45" applyNumberFormat="1" applyFont="1" applyBorder="1" applyAlignment="1" applyProtection="1">
      <alignment horizontal="right" vertical="top" wrapText="1"/>
      <protection/>
    </xf>
    <xf numFmtId="1" fontId="4" fillId="0" borderId="36" xfId="45" applyNumberFormat="1" applyFont="1" applyBorder="1" applyAlignment="1" applyProtection="1">
      <alignment horizontal="right" vertical="top" wrapText="1"/>
      <protection/>
    </xf>
    <xf numFmtId="0" fontId="5" fillId="0" borderId="0" xfId="45" applyFont="1" applyAlignment="1" applyProtection="1">
      <alignment vertical="top"/>
      <protection/>
    </xf>
    <xf numFmtId="1" fontId="5" fillId="0" borderId="0" xfId="45" applyNumberFormat="1" applyFont="1" applyAlignment="1" applyProtection="1">
      <alignment vertical="top"/>
      <protection/>
    </xf>
    <xf numFmtId="0" fontId="10" fillId="0" borderId="10" xfId="47" applyFont="1" applyBorder="1" applyAlignment="1" applyProtection="1">
      <alignment horizontal="center" vertical="center" wrapText="1"/>
      <protection/>
    </xf>
    <xf numFmtId="0" fontId="10" fillId="0" borderId="16" xfId="47" applyFont="1" applyBorder="1" applyAlignment="1" applyProtection="1">
      <alignment horizontal="center" vertical="center" wrapText="1"/>
      <protection/>
    </xf>
    <xf numFmtId="0" fontId="10" fillId="0" borderId="12" xfId="47" applyFont="1" applyBorder="1" applyAlignment="1" applyProtection="1">
      <alignment horizontal="center" vertical="center" wrapText="1"/>
      <protection/>
    </xf>
    <xf numFmtId="0" fontId="10" fillId="0" borderId="11" xfId="47" applyFont="1" applyBorder="1" applyAlignment="1" applyProtection="1">
      <alignment horizontal="center" vertical="center" wrapText="1"/>
      <protection/>
    </xf>
    <xf numFmtId="0" fontId="12" fillId="0" borderId="10" xfId="47" applyFont="1" applyBorder="1" applyAlignment="1" applyProtection="1">
      <alignment vertical="center" wrapText="1"/>
      <protection/>
    </xf>
    <xf numFmtId="0" fontId="11" fillId="0" borderId="10" xfId="47" applyFont="1" applyFill="1" applyBorder="1" applyProtection="1">
      <alignment/>
      <protection/>
    </xf>
    <xf numFmtId="0" fontId="11" fillId="0" borderId="10" xfId="47" applyFont="1" applyBorder="1" applyAlignment="1" applyProtection="1">
      <alignment vertical="center" wrapText="1"/>
      <protection/>
    </xf>
    <xf numFmtId="3" fontId="11" fillId="0" borderId="10" xfId="47" applyNumberFormat="1" applyFont="1" applyBorder="1" applyAlignment="1" applyProtection="1">
      <alignment horizontal="center" vertical="center"/>
      <protection/>
    </xf>
    <xf numFmtId="0" fontId="11" fillId="0" borderId="10" xfId="47" applyFont="1" applyFill="1" applyBorder="1" applyAlignment="1" applyProtection="1">
      <alignment vertical="center" wrapText="1"/>
      <protection/>
    </xf>
    <xf numFmtId="0" fontId="12" fillId="0" borderId="10" xfId="47" applyFont="1" applyBorder="1" applyAlignment="1" applyProtection="1">
      <alignment horizontal="right" vertical="center" wrapText="1"/>
      <protection/>
    </xf>
    <xf numFmtId="0" fontId="11" fillId="0" borderId="10" xfId="47" applyFont="1" applyBorder="1" applyAlignment="1" applyProtection="1">
      <alignment horizontal="left" vertical="center" wrapText="1"/>
      <protection/>
    </xf>
    <xf numFmtId="3" fontId="12" fillId="0" borderId="10" xfId="47" applyNumberFormat="1" applyFont="1" applyBorder="1" applyAlignment="1" applyProtection="1">
      <alignment horizontal="center" vertical="center"/>
      <protection/>
    </xf>
    <xf numFmtId="0" fontId="11" fillId="0" borderId="10" xfId="47" applyFont="1" applyBorder="1" applyAlignment="1" applyProtection="1">
      <alignment wrapText="1"/>
      <protection/>
    </xf>
    <xf numFmtId="0" fontId="11" fillId="0" borderId="16" xfId="47" applyFont="1" applyBorder="1" applyAlignment="1" applyProtection="1">
      <alignment horizontal="center" vertical="center" wrapText="1"/>
      <protection/>
    </xf>
    <xf numFmtId="0" fontId="12" fillId="0" borderId="16" xfId="47" applyFont="1" applyBorder="1" applyAlignment="1" applyProtection="1">
      <alignment horizontal="center" vertical="center" wrapText="1"/>
      <protection/>
    </xf>
    <xf numFmtId="0" fontId="12" fillId="0" borderId="16" xfId="47" applyFont="1" applyBorder="1" applyAlignment="1" applyProtection="1">
      <alignment horizontal="center" wrapText="1"/>
      <protection/>
    </xf>
    <xf numFmtId="0" fontId="13" fillId="0" borderId="10" xfId="47" applyFont="1" applyBorder="1" applyAlignment="1" applyProtection="1">
      <alignment vertical="center" wrapText="1"/>
      <protection/>
    </xf>
    <xf numFmtId="0" fontId="11" fillId="0" borderId="29" xfId="47" applyFont="1" applyBorder="1" applyAlignment="1" applyProtection="1">
      <alignment vertical="center" wrapText="1"/>
      <protection/>
    </xf>
    <xf numFmtId="49" fontId="11" fillId="0" borderId="16" xfId="47" applyNumberFormat="1" applyFont="1" applyBorder="1" applyAlignment="1" applyProtection="1">
      <alignment horizontal="center" vertical="center" wrapText="1"/>
      <protection/>
    </xf>
    <xf numFmtId="0" fontId="11" fillId="0" borderId="14" xfId="47" applyFont="1" applyBorder="1" applyAlignment="1" applyProtection="1">
      <alignment vertical="center" wrapText="1"/>
      <protection/>
    </xf>
    <xf numFmtId="0" fontId="10" fillId="0" borderId="12" xfId="47" applyFont="1" applyBorder="1" applyAlignment="1" applyProtection="1">
      <alignment vertical="center" wrapText="1"/>
      <protection/>
    </xf>
    <xf numFmtId="0" fontId="14" fillId="0" borderId="10" xfId="47" applyFont="1" applyBorder="1" applyAlignment="1" applyProtection="1">
      <alignment vertical="center" wrapText="1"/>
      <protection/>
    </xf>
    <xf numFmtId="0" fontId="11" fillId="0" borderId="0" xfId="47" applyFont="1" applyBorder="1" applyAlignment="1" applyProtection="1">
      <alignment wrapText="1"/>
      <protection/>
    </xf>
    <xf numFmtId="1" fontId="11" fillId="0" borderId="10" xfId="47" applyNumberFormat="1" applyFont="1" applyBorder="1" applyAlignment="1" applyProtection="1">
      <alignment vertical="center"/>
      <protection/>
    </xf>
    <xf numFmtId="1" fontId="9" fillId="2" borderId="17" xfId="45" applyNumberFormat="1" applyFont="1" applyFill="1" applyBorder="1" applyAlignment="1" applyProtection="1">
      <alignment vertical="top" wrapText="1"/>
      <protection locked="0"/>
    </xf>
    <xf numFmtId="1" fontId="9" fillId="2" borderId="12" xfId="45" applyNumberFormat="1" applyFont="1" applyFill="1" applyBorder="1" applyAlignment="1" applyProtection="1">
      <alignment vertical="top" wrapText="1"/>
      <protection locked="0"/>
    </xf>
    <xf numFmtId="0" fontId="11" fillId="0" borderId="0" xfId="46" applyFont="1" applyAlignment="1" applyProtection="1">
      <alignment wrapText="1"/>
      <protection locked="0"/>
    </xf>
    <xf numFmtId="0" fontId="11" fillId="0" borderId="0" xfId="46" applyFont="1" applyFill="1" applyAlignment="1" applyProtection="1">
      <alignment wrapText="1"/>
      <protection locked="0"/>
    </xf>
    <xf numFmtId="0" fontId="10" fillId="0" borderId="0" xfId="46" applyFont="1" applyBorder="1" applyAlignment="1" applyProtection="1">
      <alignment horizontal="centerContinuous" vertical="center" wrapText="1"/>
      <protection locked="0"/>
    </xf>
    <xf numFmtId="0" fontId="10" fillId="0" borderId="0" xfId="46" applyFont="1" applyFill="1" applyBorder="1" applyAlignment="1" applyProtection="1">
      <alignment horizontal="centerContinuous" vertical="center" wrapText="1"/>
      <protection locked="0"/>
    </xf>
    <xf numFmtId="1" fontId="11" fillId="0" borderId="0" xfId="46" applyNumberFormat="1" applyFont="1" applyBorder="1" applyAlignment="1" applyProtection="1">
      <alignment wrapText="1"/>
      <protection/>
    </xf>
    <xf numFmtId="0" fontId="11" fillId="0" borderId="0" xfId="46" applyFont="1" applyAlignment="1" applyProtection="1">
      <alignment horizontal="centerContinuous" wrapText="1"/>
      <protection/>
    </xf>
    <xf numFmtId="0" fontId="11" fillId="0" borderId="0" xfId="46" applyFont="1" applyAlignment="1" applyProtection="1">
      <alignment horizontal="center" wrapText="1"/>
      <protection/>
    </xf>
    <xf numFmtId="0" fontId="10" fillId="0" borderId="0" xfId="46" applyFont="1" applyAlignment="1" applyProtection="1">
      <alignment wrapText="1"/>
      <protection/>
    </xf>
    <xf numFmtId="0" fontId="10" fillId="0" borderId="10" xfId="46" applyFont="1" applyBorder="1" applyAlignment="1" applyProtection="1">
      <alignment horizontal="center" vertical="center" wrapText="1"/>
      <protection/>
    </xf>
    <xf numFmtId="14" fontId="10" fillId="0" borderId="10" xfId="46" applyNumberFormat="1" applyFont="1" applyFill="1" applyBorder="1" applyAlignment="1" applyProtection="1">
      <alignment horizontal="center" vertical="center" wrapText="1"/>
      <protection/>
    </xf>
    <xf numFmtId="0" fontId="11" fillId="0" borderId="0" xfId="46" applyFont="1" applyBorder="1" applyAlignment="1" applyProtection="1">
      <alignment horizontal="center" wrapText="1"/>
      <protection/>
    </xf>
    <xf numFmtId="49" fontId="10" fillId="0" borderId="10" xfId="46" applyNumberFormat="1" applyFont="1" applyFill="1" applyBorder="1" applyAlignment="1" applyProtection="1">
      <alignment horizontal="center" vertical="center" wrapText="1"/>
      <protection/>
    </xf>
    <xf numFmtId="0" fontId="12" fillId="0" borderId="10" xfId="46" applyFont="1" applyBorder="1" applyAlignment="1" applyProtection="1">
      <alignment wrapText="1"/>
      <protection/>
    </xf>
    <xf numFmtId="49" fontId="12" fillId="0" borderId="10" xfId="46" applyNumberFormat="1" applyFont="1" applyBorder="1" applyAlignment="1" applyProtection="1">
      <alignment wrapText="1"/>
      <protection/>
    </xf>
    <xf numFmtId="0" fontId="11" fillId="0" borderId="10" xfId="46" applyFont="1" applyBorder="1" applyAlignment="1" applyProtection="1">
      <alignment wrapText="1"/>
      <protection/>
    </xf>
    <xf numFmtId="49" fontId="11" fillId="0" borderId="10" xfId="46" applyNumberFormat="1" applyFont="1" applyBorder="1" applyAlignment="1" applyProtection="1">
      <alignment horizontal="center" wrapText="1"/>
      <protection/>
    </xf>
    <xf numFmtId="0" fontId="11" fillId="0" borderId="10" xfId="46" applyFont="1" applyFill="1" applyBorder="1" applyAlignment="1" applyProtection="1">
      <alignment wrapText="1"/>
      <protection/>
    </xf>
    <xf numFmtId="49" fontId="11" fillId="0" borderId="10" xfId="46" applyNumberFormat="1" applyFont="1" applyFill="1" applyBorder="1" applyAlignment="1" applyProtection="1">
      <alignment horizontal="center" wrapText="1"/>
      <protection/>
    </xf>
    <xf numFmtId="0" fontId="10" fillId="0" borderId="10" xfId="46" applyFont="1" applyBorder="1" applyAlignment="1" applyProtection="1">
      <alignment horizontal="right" wrapText="1"/>
      <protection/>
    </xf>
    <xf numFmtId="49" fontId="10" fillId="0" borderId="10" xfId="46" applyNumberFormat="1" applyFont="1" applyBorder="1" applyAlignment="1" applyProtection="1">
      <alignment horizontal="center" wrapText="1"/>
      <protection/>
    </xf>
    <xf numFmtId="49" fontId="12" fillId="0" borderId="10" xfId="46" applyNumberFormat="1" applyFont="1" applyBorder="1" applyAlignment="1" applyProtection="1">
      <alignment horizontal="center" wrapText="1"/>
      <protection/>
    </xf>
    <xf numFmtId="1" fontId="11" fillId="0" borderId="10" xfId="46" applyNumberFormat="1" applyFont="1" applyFill="1" applyBorder="1" applyAlignment="1" applyProtection="1">
      <alignment wrapText="1"/>
      <protection/>
    </xf>
    <xf numFmtId="0" fontId="10" fillId="0" borderId="10" xfId="46" applyFont="1" applyBorder="1" applyAlignment="1" applyProtection="1">
      <alignment wrapText="1"/>
      <protection/>
    </xf>
    <xf numFmtId="49" fontId="11" fillId="0" borderId="0" xfId="46" applyNumberFormat="1" applyFont="1" applyBorder="1" applyAlignment="1" applyProtection="1">
      <alignment wrapText="1"/>
      <protection/>
    </xf>
    <xf numFmtId="1" fontId="11" fillId="0" borderId="0" xfId="46" applyNumberFormat="1" applyFont="1" applyFill="1" applyBorder="1" applyAlignment="1" applyProtection="1">
      <alignment wrapText="1"/>
      <protection/>
    </xf>
    <xf numFmtId="0" fontId="10" fillId="0" borderId="0" xfId="46" applyFont="1" applyAlignment="1" applyProtection="1">
      <alignment horizontal="center"/>
      <protection/>
    </xf>
    <xf numFmtId="1" fontId="11" fillId="0" borderId="10" xfId="48" applyNumberFormat="1" applyFont="1" applyFill="1" applyBorder="1" applyAlignment="1" applyProtection="1">
      <alignment vertical="center"/>
      <protection/>
    </xf>
    <xf numFmtId="1" fontId="11" fillId="0" borderId="12" xfId="48" applyNumberFormat="1" applyFont="1" applyFill="1" applyBorder="1" applyAlignment="1" applyProtection="1">
      <alignment vertical="center"/>
      <protection/>
    </xf>
    <xf numFmtId="0" fontId="10" fillId="0" borderId="0" xfId="48" applyFont="1" applyBorder="1" applyAlignment="1" applyProtection="1">
      <alignment vertical="center" wrapText="1"/>
      <protection locked="0"/>
    </xf>
    <xf numFmtId="49" fontId="10" fillId="0" borderId="0" xfId="48" applyNumberFormat="1" applyFont="1" applyBorder="1" applyAlignment="1" applyProtection="1">
      <alignment horizontal="center" vertical="center" wrapText="1"/>
      <protection locked="0"/>
    </xf>
    <xf numFmtId="0" fontId="11" fillId="0" borderId="0" xfId="48" applyFont="1" applyBorder="1" applyProtection="1">
      <alignment/>
      <protection locked="0"/>
    </xf>
    <xf numFmtId="0" fontId="11" fillId="0" borderId="0" xfId="44" applyFont="1" applyProtection="1">
      <alignment/>
      <protection locked="0"/>
    </xf>
    <xf numFmtId="0" fontId="10" fillId="0" borderId="0" xfId="43" applyFont="1" applyAlignment="1" applyProtection="1">
      <alignment horizontal="centerContinuous"/>
      <protection locked="0"/>
    </xf>
    <xf numFmtId="0" fontId="11" fillId="0" borderId="0" xfId="43" applyFont="1" applyProtection="1">
      <alignment/>
      <protection locked="0"/>
    </xf>
    <xf numFmtId="0" fontId="11" fillId="0" borderId="0" xfId="43" applyFont="1" applyAlignment="1" applyProtection="1">
      <alignment horizontal="left" vertical="center" wrapText="1"/>
      <protection locked="0"/>
    </xf>
    <xf numFmtId="0" fontId="11" fillId="0" borderId="0" xfId="43" applyFont="1" applyAlignment="1" applyProtection="1">
      <alignment vertical="center" wrapText="1"/>
      <protection locked="0"/>
    </xf>
    <xf numFmtId="0" fontId="10" fillId="0" borderId="0" xfId="43" applyFont="1" applyProtection="1">
      <alignment/>
      <protection locked="0"/>
    </xf>
    <xf numFmtId="0" fontId="11" fillId="0" borderId="0" xfId="43" applyFont="1" applyAlignment="1" applyProtection="1">
      <alignment/>
      <protection locked="0"/>
    </xf>
    <xf numFmtId="0" fontId="10" fillId="0" borderId="0" xfId="43" applyFont="1" applyBorder="1" applyAlignment="1" applyProtection="1">
      <alignment horizontal="centerContinuous"/>
      <protection locked="0"/>
    </xf>
    <xf numFmtId="0" fontId="10" fillId="0" borderId="10" xfId="43" applyFont="1" applyBorder="1" applyAlignment="1" applyProtection="1">
      <alignment horizontal="centerContinuous" vertical="center" wrapText="1"/>
      <protection/>
    </xf>
    <xf numFmtId="0" fontId="10" fillId="0" borderId="10" xfId="43" applyFont="1" applyBorder="1" applyAlignment="1" applyProtection="1">
      <alignment horizontal="center" vertical="center" wrapText="1"/>
      <protection/>
    </xf>
    <xf numFmtId="49" fontId="10" fillId="0" borderId="10" xfId="43" applyNumberFormat="1" applyFont="1" applyBorder="1" applyAlignment="1" applyProtection="1">
      <alignment horizontal="center" vertical="center" wrapText="1"/>
      <protection/>
    </xf>
    <xf numFmtId="0" fontId="10" fillId="0" borderId="10" xfId="43" applyFont="1" applyBorder="1" applyAlignment="1" applyProtection="1">
      <alignment horizontal="centerContinuous"/>
      <protection/>
    </xf>
    <xf numFmtId="0" fontId="10" fillId="0" borderId="10" xfId="43" applyFont="1" applyBorder="1" applyAlignment="1" applyProtection="1">
      <alignment horizontal="center"/>
      <protection/>
    </xf>
    <xf numFmtId="0" fontId="10" fillId="0" borderId="10" xfId="43" applyFont="1" applyBorder="1" applyAlignment="1" applyProtection="1">
      <alignment wrapText="1"/>
      <protection/>
    </xf>
    <xf numFmtId="0" fontId="10" fillId="0" borderId="10" xfId="43" applyFont="1" applyBorder="1" applyAlignment="1" applyProtection="1">
      <alignment vertical="justify" wrapText="1"/>
      <protection/>
    </xf>
    <xf numFmtId="49" fontId="10" fillId="15" borderId="10" xfId="43" applyNumberFormat="1" applyFont="1" applyFill="1" applyBorder="1" applyAlignment="1" applyProtection="1">
      <alignment vertical="justify" wrapText="1"/>
      <protection/>
    </xf>
    <xf numFmtId="0" fontId="11" fillId="15" borderId="10" xfId="43" applyFont="1" applyFill="1" applyBorder="1" applyAlignment="1" applyProtection="1">
      <alignment horizontal="left" vertical="center" wrapText="1"/>
      <protection/>
    </xf>
    <xf numFmtId="0" fontId="11" fillId="0" borderId="10" xfId="43" applyFont="1" applyBorder="1" applyProtection="1">
      <alignment/>
      <protection/>
    </xf>
    <xf numFmtId="49" fontId="11" fillId="0" borderId="10" xfId="43" applyNumberFormat="1" applyFont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horizontal="right"/>
      <protection/>
    </xf>
    <xf numFmtId="49" fontId="12" fillId="0" borderId="10" xfId="43" applyNumberFormat="1" applyFont="1" applyBorder="1" applyAlignment="1" applyProtection="1">
      <alignment horizontal="center" vertical="center" wrapText="1"/>
      <protection/>
    </xf>
    <xf numFmtId="0" fontId="10" fillId="0" borderId="10" xfId="43" applyFont="1" applyBorder="1" applyProtection="1">
      <alignment/>
      <protection/>
    </xf>
    <xf numFmtId="0" fontId="10" fillId="0" borderId="10" xfId="43" applyFont="1" applyBorder="1" applyAlignment="1" applyProtection="1">
      <alignment horizontal="left"/>
      <protection/>
    </xf>
    <xf numFmtId="0" fontId="10" fillId="0" borderId="10" xfId="43" applyFont="1" applyBorder="1" applyAlignment="1" applyProtection="1">
      <alignment vertical="top" wrapText="1"/>
      <protection/>
    </xf>
    <xf numFmtId="0" fontId="10" fillId="0" borderId="10" xfId="43" applyFont="1" applyBorder="1" applyAlignment="1" applyProtection="1">
      <alignment horizontal="left" vertical="center" wrapText="1"/>
      <protection/>
    </xf>
    <xf numFmtId="0" fontId="11" fillId="0" borderId="10" xfId="43" applyFont="1" applyBorder="1" applyAlignment="1" applyProtection="1">
      <alignment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49" fontId="12" fillId="0" borderId="13" xfId="43" applyNumberFormat="1" applyFont="1" applyBorder="1" applyAlignment="1" applyProtection="1">
      <alignment horizontal="center" vertical="center" wrapText="1"/>
      <protection/>
    </xf>
    <xf numFmtId="0" fontId="10" fillId="0" borderId="12" xfId="43" applyFont="1" applyBorder="1" applyAlignment="1" applyProtection="1">
      <alignment vertical="justify" wrapText="1"/>
      <protection/>
    </xf>
    <xf numFmtId="49" fontId="11" fillId="15" borderId="12" xfId="43" applyNumberFormat="1" applyFont="1" applyFill="1" applyBorder="1" applyAlignment="1" applyProtection="1">
      <alignment horizontal="center" vertical="center" wrapText="1"/>
      <protection/>
    </xf>
    <xf numFmtId="0" fontId="16" fillId="0" borderId="10" xfId="43" applyFont="1" applyBorder="1" applyAlignment="1" applyProtection="1">
      <alignment vertical="justify"/>
      <protection/>
    </xf>
    <xf numFmtId="49" fontId="11" fillId="0" borderId="11" xfId="43" applyNumberFormat="1" applyFont="1" applyBorder="1" applyAlignment="1" applyProtection="1">
      <alignment horizontal="center" vertical="center" wrapText="1"/>
      <protection/>
    </xf>
    <xf numFmtId="0" fontId="11" fillId="0" borderId="10" xfId="43" applyFont="1" applyBorder="1" applyAlignment="1" applyProtection="1">
      <alignment vertical="justify"/>
      <protection/>
    </xf>
    <xf numFmtId="1" fontId="11" fillId="15" borderId="16" xfId="43" applyNumberFormat="1" applyFont="1" applyFill="1" applyBorder="1" applyAlignment="1" applyProtection="1">
      <alignment horizontal="center" vertical="center" wrapText="1"/>
      <protection/>
    </xf>
    <xf numFmtId="1" fontId="11" fillId="0" borderId="0" xfId="43" applyNumberFormat="1" applyFont="1" applyAlignment="1" applyProtection="1">
      <alignment vertical="center" wrapText="1"/>
      <protection locked="0"/>
    </xf>
    <xf numFmtId="1" fontId="11" fillId="0" borderId="0" xfId="43" applyNumberFormat="1" applyFont="1" applyAlignment="1" applyProtection="1">
      <alignment horizontal="left" vertical="center" wrapText="1"/>
      <protection locked="0"/>
    </xf>
    <xf numFmtId="0" fontId="11" fillId="0" borderId="0" xfId="40" applyFont="1" applyAlignment="1" applyProtection="1">
      <alignment horizontal="left" vertical="center" wrapText="1"/>
      <protection locked="0"/>
    </xf>
    <xf numFmtId="49" fontId="11" fillId="0" borderId="0" xfId="40" applyNumberFormat="1" applyFont="1" applyAlignment="1" applyProtection="1">
      <alignment horizontal="left" vertical="center" wrapText="1"/>
      <protection locked="0"/>
    </xf>
    <xf numFmtId="0" fontId="11" fillId="0" borderId="0" xfId="40" applyFont="1" applyProtection="1">
      <alignment/>
      <protection locked="0"/>
    </xf>
    <xf numFmtId="49" fontId="11" fillId="0" borderId="0" xfId="44" applyNumberFormat="1" applyFont="1" applyProtection="1">
      <alignment/>
      <protection locked="0"/>
    </xf>
    <xf numFmtId="0" fontId="10" fillId="0" borderId="12" xfId="40" applyFont="1" applyBorder="1" applyAlignment="1" applyProtection="1">
      <alignment horizontal="centerContinuous" vertical="center" wrapText="1"/>
      <protection/>
    </xf>
    <xf numFmtId="49" fontId="10" fillId="0" borderId="13" xfId="40" applyNumberFormat="1" applyFont="1" applyBorder="1" applyAlignment="1" applyProtection="1">
      <alignment horizontal="center" vertical="center" wrapText="1"/>
      <protection/>
    </xf>
    <xf numFmtId="1" fontId="10" fillId="0" borderId="16" xfId="40" applyNumberFormat="1" applyFont="1" applyBorder="1" applyAlignment="1" applyProtection="1">
      <alignment horizontal="centerContinuous" vertical="center" wrapText="1"/>
      <protection/>
    </xf>
    <xf numFmtId="49" fontId="10" fillId="0" borderId="11" xfId="40" applyNumberFormat="1" applyFont="1" applyBorder="1" applyAlignment="1" applyProtection="1">
      <alignment horizontal="center" vertical="center" wrapText="1"/>
      <protection/>
    </xf>
    <xf numFmtId="0" fontId="10" fillId="0" borderId="10" xfId="40" applyFont="1" applyBorder="1" applyAlignment="1" applyProtection="1">
      <alignment horizontal="left" vertical="center" wrapText="1"/>
      <protection/>
    </xf>
    <xf numFmtId="49" fontId="12" fillId="0" borderId="10" xfId="40" applyNumberFormat="1" applyFont="1" applyBorder="1" applyAlignment="1" applyProtection="1">
      <alignment horizontal="center" vertical="center" wrapText="1"/>
      <protection/>
    </xf>
    <xf numFmtId="49" fontId="10" fillId="0" borderId="10" xfId="40" applyNumberFormat="1" applyFont="1" applyBorder="1" applyAlignment="1" applyProtection="1">
      <alignment horizontal="center" vertical="center" wrapText="1"/>
      <protection/>
    </xf>
    <xf numFmtId="0" fontId="11" fillId="0" borderId="10" xfId="40" applyFont="1" applyBorder="1" applyAlignment="1" applyProtection="1">
      <alignment horizontal="left" vertical="center" wrapText="1"/>
      <protection/>
    </xf>
    <xf numFmtId="49" fontId="11" fillId="0" borderId="10" xfId="40" applyNumberFormat="1" applyFont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>
      <alignment horizontal="right" vertical="center" wrapText="1"/>
      <protection/>
    </xf>
    <xf numFmtId="49" fontId="10" fillId="0" borderId="10" xfId="40" applyNumberFormat="1" applyFont="1" applyBorder="1" applyAlignment="1" applyProtection="1">
      <alignment horizontal="left" vertical="center" wrapText="1"/>
      <protection/>
    </xf>
    <xf numFmtId="0" fontId="10" fillId="0" borderId="0" xfId="40" applyFont="1" applyBorder="1" applyAlignment="1" applyProtection="1">
      <alignment horizontal="left" vertical="center" wrapText="1"/>
      <protection/>
    </xf>
    <xf numFmtId="49" fontId="10" fillId="0" borderId="0" xfId="40" applyNumberFormat="1" applyFont="1" applyBorder="1" applyAlignment="1" applyProtection="1">
      <alignment horizontal="left" vertical="center" wrapText="1"/>
      <protection/>
    </xf>
    <xf numFmtId="0" fontId="11" fillId="0" borderId="0" xfId="40" applyFont="1" applyBorder="1" applyAlignment="1" applyProtection="1">
      <alignment horizontal="right" vertical="center" wrapText="1"/>
      <protection/>
    </xf>
    <xf numFmtId="0" fontId="11" fillId="0" borderId="0" xfId="40" applyFont="1" applyBorder="1" applyAlignment="1" applyProtection="1">
      <alignment horizontal="left" vertical="center" wrapText="1"/>
      <protection/>
    </xf>
    <xf numFmtId="0" fontId="10" fillId="0" borderId="16" xfId="40" applyFont="1" applyBorder="1" applyAlignment="1" applyProtection="1">
      <alignment horizontal="centerContinuous" vertical="center" wrapText="1"/>
      <protection/>
    </xf>
    <xf numFmtId="0" fontId="11" fillId="0" borderId="10" xfId="40" applyFont="1" applyBorder="1" applyAlignment="1" applyProtection="1">
      <alignment horizontal="right"/>
      <protection/>
    </xf>
    <xf numFmtId="0" fontId="11" fillId="0" borderId="10" xfId="40" applyFont="1" applyBorder="1" applyAlignment="1" applyProtection="1">
      <alignment vertical="center" wrapText="1"/>
      <protection/>
    </xf>
    <xf numFmtId="49" fontId="16" fillId="0" borderId="10" xfId="40" applyNumberFormat="1" applyFont="1" applyBorder="1" applyAlignment="1" applyProtection="1">
      <alignment horizontal="center" vertical="center" wrapText="1"/>
      <protection/>
    </xf>
    <xf numFmtId="0" fontId="11" fillId="0" borderId="10" xfId="40" applyFont="1" applyBorder="1" applyAlignment="1" applyProtection="1" quotePrefix="1">
      <alignment horizontal="left" vertical="center" wrapText="1"/>
      <protection/>
    </xf>
    <xf numFmtId="49" fontId="11" fillId="0" borderId="0" xfId="40" applyNumberFormat="1" applyFont="1" applyBorder="1" applyAlignment="1" applyProtection="1">
      <alignment horizontal="center" vertical="center" wrapText="1"/>
      <protection/>
    </xf>
    <xf numFmtId="49" fontId="10" fillId="0" borderId="0" xfId="40" applyNumberFormat="1" applyFont="1" applyBorder="1" applyAlignment="1" applyProtection="1">
      <alignment horizontal="center" vertical="center" wrapText="1"/>
      <protection/>
    </xf>
    <xf numFmtId="0" fontId="10" fillId="0" borderId="0" xfId="40" applyFont="1" applyBorder="1" applyAlignment="1" applyProtection="1">
      <alignment horizontal="center"/>
      <protection/>
    </xf>
    <xf numFmtId="0" fontId="12" fillId="0" borderId="10" xfId="40" applyFont="1" applyBorder="1" applyAlignment="1" applyProtection="1">
      <alignment horizontal="left" vertical="center" wrapText="1"/>
      <protection/>
    </xf>
    <xf numFmtId="0" fontId="12" fillId="0" borderId="0" xfId="40" applyFont="1" applyBorder="1" applyAlignment="1" applyProtection="1">
      <alignment horizontal="left" vertical="center" wrapText="1"/>
      <protection/>
    </xf>
    <xf numFmtId="49" fontId="12" fillId="0" borderId="0" xfId="40" applyNumberFormat="1" applyFont="1" applyBorder="1" applyAlignment="1" applyProtection="1">
      <alignment horizontal="left" vertical="center" wrapText="1"/>
      <protection/>
    </xf>
    <xf numFmtId="1" fontId="11" fillId="0" borderId="0" xfId="43" applyNumberFormat="1" applyFont="1" applyBorder="1" applyAlignment="1" applyProtection="1">
      <alignment vertical="justify" wrapText="1"/>
      <protection locked="0"/>
    </xf>
    <xf numFmtId="0" fontId="11" fillId="0" borderId="0" xfId="41" applyFont="1" applyAlignment="1" applyProtection="1">
      <alignment vertical="center" wrapText="1"/>
      <protection locked="0"/>
    </xf>
    <xf numFmtId="49" fontId="11" fillId="0" borderId="0" xfId="41" applyNumberFormat="1" applyFont="1" applyAlignment="1" applyProtection="1">
      <alignment vertical="center" wrapText="1"/>
      <protection locked="0"/>
    </xf>
    <xf numFmtId="0" fontId="10" fillId="0" borderId="0" xfId="41" applyFont="1" applyAlignment="1" applyProtection="1">
      <alignment vertical="center" wrapText="1"/>
      <protection locked="0"/>
    </xf>
    <xf numFmtId="0" fontId="10" fillId="0" borderId="0" xfId="41" applyFont="1" applyAlignment="1" applyProtection="1">
      <alignment horizontal="centerContinuous" vertical="center" wrapText="1"/>
      <protection locked="0"/>
    </xf>
    <xf numFmtId="0" fontId="10" fillId="0" borderId="0" xfId="41" applyFont="1" applyAlignment="1" applyProtection="1">
      <alignment horizontal="center" vertical="center" wrapText="1"/>
      <protection locked="0"/>
    </xf>
    <xf numFmtId="0" fontId="10" fillId="0" borderId="0" xfId="41" applyFont="1" applyProtection="1">
      <alignment/>
      <protection locked="0"/>
    </xf>
    <xf numFmtId="1" fontId="11" fillId="0" borderId="0" xfId="41" applyNumberFormat="1" applyFont="1" applyAlignment="1" applyProtection="1">
      <alignment horizontal="centerContinuous" vertical="center" wrapText="1"/>
      <protection/>
    </xf>
    <xf numFmtId="1" fontId="11" fillId="0" borderId="0" xfId="41" applyNumberFormat="1" applyFont="1" applyAlignment="1" applyProtection="1">
      <alignment vertical="center" wrapText="1"/>
      <protection locked="0"/>
    </xf>
    <xf numFmtId="0" fontId="10" fillId="0" borderId="0" xfId="47" applyFont="1" applyBorder="1" applyAlignment="1" applyProtection="1">
      <alignment wrapText="1"/>
      <protection locked="0"/>
    </xf>
    <xf numFmtId="1" fontId="11" fillId="0" borderId="0" xfId="47" applyNumberFormat="1" applyFont="1" applyBorder="1" applyProtection="1">
      <alignment/>
      <protection locked="0"/>
    </xf>
    <xf numFmtId="0" fontId="10" fillId="0" borderId="0" xfId="47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45" applyFont="1" applyBorder="1" applyAlignment="1" applyProtection="1">
      <alignment horizontal="left" vertical="top" wrapText="1"/>
      <protection locked="0"/>
    </xf>
    <xf numFmtId="1" fontId="5" fillId="0" borderId="10" xfId="42" applyNumberFormat="1" applyFont="1" applyBorder="1" applyAlignment="1">
      <alignment horizontal="right" vertical="center" wrapText="1"/>
      <protection/>
    </xf>
    <xf numFmtId="1" fontId="10" fillId="7" borderId="10" xfId="47" applyNumberFormat="1" applyFont="1" applyFill="1" applyBorder="1" applyAlignment="1" applyProtection="1">
      <alignment vertical="center"/>
      <protection locked="0"/>
    </xf>
    <xf numFmtId="0" fontId="9" fillId="0" borderId="0" xfId="45" applyFont="1" applyBorder="1" applyAlignment="1" applyProtection="1">
      <alignment vertical="top"/>
      <protection locked="0"/>
    </xf>
    <xf numFmtId="49" fontId="7" fillId="0" borderId="0" xfId="45" applyNumberFormat="1" applyFont="1" applyBorder="1" applyAlignment="1" applyProtection="1">
      <alignment vertical="top" wrapText="1"/>
      <protection locked="0"/>
    </xf>
    <xf numFmtId="1" fontId="9" fillId="0" borderId="0" xfId="45" applyNumberFormat="1" applyFont="1" applyBorder="1" applyAlignment="1" applyProtection="1">
      <alignment vertical="top" wrapText="1"/>
      <protection locked="0"/>
    </xf>
    <xf numFmtId="1" fontId="11" fillId="0" borderId="10" xfId="41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45" applyFont="1" applyFill="1" applyAlignment="1" applyProtection="1">
      <alignment horizontal="right" vertical="top" wrapText="1"/>
      <protection locked="0"/>
    </xf>
    <xf numFmtId="1" fontId="10" fillId="0" borderId="10" xfId="43" applyNumberFormat="1" applyFont="1" applyBorder="1" applyAlignment="1" applyProtection="1">
      <alignment vertical="center" wrapText="1"/>
      <protection/>
    </xf>
    <xf numFmtId="1" fontId="9" fillId="14" borderId="12" xfId="45" applyNumberFormat="1" applyFont="1" applyFill="1" applyBorder="1" applyAlignment="1" applyProtection="1">
      <alignment horizontal="center" vertical="top" wrapText="1"/>
      <protection locked="0"/>
    </xf>
    <xf numFmtId="1" fontId="11" fillId="14" borderId="10" xfId="44" applyNumberFormat="1" applyFont="1" applyFill="1" applyBorder="1" applyAlignment="1" applyProtection="1">
      <alignment horizontal="center"/>
      <protection locked="0"/>
    </xf>
    <xf numFmtId="1" fontId="5" fillId="14" borderId="10" xfId="42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42" applyNumberFormat="1" applyFont="1" applyBorder="1" applyAlignment="1" applyProtection="1">
      <alignment horizontal="right" vertical="center" wrapText="1"/>
      <protection/>
    </xf>
    <xf numFmtId="1" fontId="5" fillId="0" borderId="10" xfId="42" applyNumberFormat="1" applyFont="1" applyFill="1" applyBorder="1" applyAlignment="1" applyProtection="1">
      <alignment horizontal="right" vertical="center" wrapText="1"/>
      <protection/>
    </xf>
    <xf numFmtId="0" fontId="17" fillId="19" borderId="10" xfId="45" applyFont="1" applyFill="1" applyBorder="1" applyAlignment="1" applyProtection="1">
      <alignment horizontal="left" vertical="top" wrapText="1"/>
      <protection/>
    </xf>
    <xf numFmtId="1" fontId="17" fillId="19" borderId="10" xfId="45" applyNumberFormat="1" applyFont="1" applyFill="1" applyBorder="1" applyAlignment="1" applyProtection="1">
      <alignment vertical="top" wrapText="1"/>
      <protection/>
    </xf>
    <xf numFmtId="0" fontId="17" fillId="19" borderId="37" xfId="45" applyFont="1" applyFill="1" applyBorder="1" applyAlignment="1" applyProtection="1">
      <alignment horizontal="left" vertical="top" wrapText="1"/>
      <protection/>
    </xf>
    <xf numFmtId="0" fontId="17" fillId="19" borderId="29" xfId="45" applyFont="1" applyFill="1" applyBorder="1" applyAlignment="1" applyProtection="1">
      <alignment vertical="top" wrapText="1"/>
      <protection/>
    </xf>
    <xf numFmtId="0" fontId="17" fillId="19" borderId="38" xfId="45" applyFont="1" applyFill="1" applyBorder="1" applyAlignment="1" applyProtection="1">
      <alignment vertical="top" wrapText="1"/>
      <protection/>
    </xf>
    <xf numFmtId="49" fontId="17" fillId="19" borderId="36" xfId="45" applyNumberFormat="1" applyFont="1" applyFill="1" applyBorder="1" applyAlignment="1" applyProtection="1">
      <alignment vertical="center" wrapText="1"/>
      <protection/>
    </xf>
    <xf numFmtId="0" fontId="17" fillId="19" borderId="10" xfId="45" applyFont="1" applyFill="1" applyBorder="1" applyAlignment="1" applyProtection="1">
      <alignment vertical="top" wrapText="1"/>
      <protection/>
    </xf>
    <xf numFmtId="0" fontId="4" fillId="0" borderId="0" xfId="42" applyNumberFormat="1" applyFont="1" applyAlignment="1" applyProtection="1">
      <alignment horizontal="center" vertical="center" wrapText="1"/>
      <protection locked="0"/>
    </xf>
    <xf numFmtId="0" fontId="4" fillId="0" borderId="0" xfId="42" applyFont="1" applyProtection="1">
      <alignment/>
      <protection locked="0"/>
    </xf>
    <xf numFmtId="49" fontId="4" fillId="0" borderId="0" xfId="42" applyNumberFormat="1" applyFont="1" applyProtection="1">
      <alignment/>
      <protection locked="0"/>
    </xf>
    <xf numFmtId="0" fontId="10" fillId="0" borderId="0" xfId="48" applyFont="1" applyBorder="1" applyAlignment="1" applyProtection="1">
      <alignment horizontal="left" wrapText="1"/>
      <protection locked="0"/>
    </xf>
    <xf numFmtId="0" fontId="11" fillId="0" borderId="10" xfId="43" applyFont="1" applyBorder="1" applyAlignment="1" applyProtection="1">
      <alignment/>
      <protection/>
    </xf>
    <xf numFmtId="49" fontId="11" fillId="0" borderId="10" xfId="43" applyNumberFormat="1" applyFont="1" applyBorder="1" applyAlignment="1" applyProtection="1">
      <alignment horizontal="center" vertical="center"/>
      <protection/>
    </xf>
    <xf numFmtId="1" fontId="11" fillId="14" borderId="10" xfId="43" applyNumberFormat="1" applyFont="1" applyFill="1" applyBorder="1" applyAlignment="1" applyProtection="1">
      <alignment vertical="center"/>
      <protection locked="0"/>
    </xf>
    <xf numFmtId="1" fontId="11" fillId="14" borderId="10" xfId="43" applyNumberFormat="1" applyFont="1" applyFill="1" applyBorder="1" applyAlignment="1" applyProtection="1">
      <alignment horizontal="center" vertical="center"/>
      <protection locked="0"/>
    </xf>
    <xf numFmtId="0" fontId="10" fillId="0" borderId="0" xfId="41" applyFont="1" applyAlignment="1" applyProtection="1">
      <alignment horizontal="left" vertical="center" wrapText="1"/>
      <protection locked="0"/>
    </xf>
    <xf numFmtId="3" fontId="10" fillId="0" borderId="16" xfId="47" applyNumberFormat="1" applyFont="1" applyFill="1" applyBorder="1" applyAlignment="1" applyProtection="1">
      <alignment vertical="center"/>
      <protection/>
    </xf>
    <xf numFmtId="0" fontId="9" fillId="0" borderId="10" xfId="45" applyFont="1" applyBorder="1" applyAlignment="1" applyProtection="1">
      <alignment vertical="top"/>
      <protection locked="0"/>
    </xf>
    <xf numFmtId="0" fontId="7" fillId="0" borderId="10" xfId="45" applyFont="1" applyBorder="1" applyAlignment="1" applyProtection="1">
      <alignment horizontal="left" vertical="top" wrapText="1"/>
      <protection locked="0"/>
    </xf>
    <xf numFmtId="0" fontId="10" fillId="0" borderId="0" xfId="47" applyFont="1" applyBorder="1" applyAlignment="1" applyProtection="1">
      <alignment horizontal="centerContinuous" vertical="center" wrapText="1"/>
      <protection/>
    </xf>
    <xf numFmtId="0" fontId="11" fillId="0" borderId="0" xfId="47" applyFont="1" applyBorder="1" applyAlignment="1" applyProtection="1">
      <alignment horizontal="centerContinuous"/>
      <protection/>
    </xf>
    <xf numFmtId="0" fontId="11" fillId="0" borderId="35" xfId="47" applyFont="1" applyBorder="1" applyAlignment="1" applyProtection="1">
      <alignment horizontal="centerContinuous"/>
      <protection/>
    </xf>
    <xf numFmtId="0" fontId="11" fillId="0" borderId="0" xfId="47" applyFont="1" applyAlignment="1" applyProtection="1">
      <alignment horizontal="centerContinuous" wrapText="1"/>
      <protection/>
    </xf>
    <xf numFmtId="0" fontId="10" fillId="0" borderId="0" xfId="45" applyFont="1" applyBorder="1" applyAlignment="1" applyProtection="1">
      <alignment vertical="top" wrapText="1"/>
      <protection/>
    </xf>
    <xf numFmtId="0" fontId="10" fillId="0" borderId="0" xfId="46" applyFont="1" applyBorder="1" applyAlignment="1" applyProtection="1">
      <alignment horizontal="centerContinuous" vertical="center" wrapText="1"/>
      <protection/>
    </xf>
    <xf numFmtId="0" fontId="10" fillId="0" borderId="0" xfId="46" applyFont="1" applyFill="1" applyBorder="1" applyAlignment="1" applyProtection="1">
      <alignment horizontal="centerContinuous" vertical="center" wrapText="1"/>
      <protection/>
    </xf>
    <xf numFmtId="0" fontId="10" fillId="0" borderId="0" xfId="45" applyFont="1" applyBorder="1" applyAlignment="1" applyProtection="1">
      <alignment horizontal="left" vertical="top"/>
      <protection/>
    </xf>
    <xf numFmtId="0" fontId="10" fillId="0" borderId="0" xfId="45" applyFont="1" applyBorder="1" applyAlignment="1" applyProtection="1">
      <alignment vertical="top"/>
      <protection/>
    </xf>
    <xf numFmtId="0" fontId="10" fillId="0" borderId="0" xfId="45" applyFont="1" applyFill="1" applyBorder="1" applyAlignment="1" applyProtection="1">
      <alignment vertical="top" wrapText="1"/>
      <protection/>
    </xf>
    <xf numFmtId="0" fontId="10" fillId="0" borderId="0" xfId="46" applyFont="1" applyFill="1" applyBorder="1" applyAlignment="1" applyProtection="1">
      <alignment horizontal="right" vertical="center" wrapText="1"/>
      <protection/>
    </xf>
    <xf numFmtId="0" fontId="10" fillId="0" borderId="0" xfId="48" applyFont="1" applyAlignment="1" applyProtection="1">
      <alignment horizontal="centerContinuous" wrapText="1"/>
      <protection/>
    </xf>
    <xf numFmtId="49" fontId="10" fillId="0" borderId="0" xfId="48" applyNumberFormat="1" applyFont="1" applyAlignment="1" applyProtection="1">
      <alignment horizontal="center" wrapText="1"/>
      <protection/>
    </xf>
    <xf numFmtId="0" fontId="10" fillId="0" borderId="0" xfId="48" applyFont="1" applyAlignment="1" applyProtection="1">
      <alignment horizontal="centerContinuous"/>
      <protection/>
    </xf>
    <xf numFmtId="0" fontId="11" fillId="0" borderId="0" xfId="48" applyFont="1" applyProtection="1">
      <alignment/>
      <protection/>
    </xf>
    <xf numFmtId="0" fontId="9" fillId="0" borderId="0" xfId="48" applyFont="1" applyAlignment="1" applyProtection="1">
      <alignment horizontal="left"/>
      <protection/>
    </xf>
    <xf numFmtId="0" fontId="10" fillId="0" borderId="0" xfId="48" applyFont="1" applyBorder="1" applyAlignment="1" applyProtection="1">
      <alignment horizontal="left" vertical="top" wrapText="1"/>
      <protection/>
    </xf>
    <xf numFmtId="0" fontId="10" fillId="0" borderId="0" xfId="48" applyFont="1" applyProtection="1">
      <alignment/>
      <protection/>
    </xf>
    <xf numFmtId="0" fontId="10" fillId="0" borderId="0" xfId="46" applyFont="1" applyAlignment="1" applyProtection="1">
      <alignment horizontal="right" wrapText="1"/>
      <protection/>
    </xf>
    <xf numFmtId="0" fontId="10" fillId="0" borderId="0" xfId="43" applyFont="1" applyAlignment="1" applyProtection="1">
      <alignment horizontal="left"/>
      <protection/>
    </xf>
    <xf numFmtId="0" fontId="10" fillId="0" borderId="0" xfId="43" applyFont="1" applyAlignment="1" applyProtection="1">
      <alignment horizontal="center"/>
      <protection/>
    </xf>
    <xf numFmtId="0" fontId="5" fillId="0" borderId="0" xfId="43" applyFont="1" applyAlignment="1" applyProtection="1">
      <alignment horizontal="left"/>
      <protection/>
    </xf>
    <xf numFmtId="0" fontId="11" fillId="0" borderId="0" xfId="43" applyFont="1" applyBorder="1" applyAlignment="1" applyProtection="1">
      <alignment vertical="justify" wrapText="1"/>
      <protection/>
    </xf>
    <xf numFmtId="0" fontId="11" fillId="0" borderId="0" xfId="43" applyFont="1" applyBorder="1" applyAlignment="1" applyProtection="1">
      <alignment horizontal="center" vertical="justify" wrapText="1"/>
      <protection/>
    </xf>
    <xf numFmtId="0" fontId="11" fillId="0" borderId="0" xfId="43" applyFont="1" applyProtection="1">
      <alignment/>
      <protection/>
    </xf>
    <xf numFmtId="0" fontId="10" fillId="0" borderId="0" xfId="43" applyFont="1" applyBorder="1" applyAlignment="1" applyProtection="1">
      <alignment vertical="justify" wrapText="1"/>
      <protection/>
    </xf>
    <xf numFmtId="0" fontId="10" fillId="0" borderId="0" xfId="43" applyFont="1" applyAlignment="1" applyProtection="1">
      <alignment horizontal="left" vertical="center" wrapText="1"/>
      <protection/>
    </xf>
    <xf numFmtId="0" fontId="10" fillId="0" borderId="0" xfId="40" applyFont="1" applyAlignment="1" applyProtection="1">
      <alignment horizontal="center" vertical="center"/>
      <protection/>
    </xf>
    <xf numFmtId="49" fontId="10" fillId="0" borderId="0" xfId="40" applyNumberFormat="1" applyFont="1" applyAlignment="1" applyProtection="1">
      <alignment horizontal="center" vertical="center"/>
      <protection/>
    </xf>
    <xf numFmtId="1" fontId="10" fillId="0" borderId="0" xfId="40" applyNumberFormat="1" applyFont="1" applyAlignment="1" applyProtection="1">
      <alignment horizontal="center" vertical="center"/>
      <protection/>
    </xf>
    <xf numFmtId="0" fontId="10" fillId="0" borderId="0" xfId="43" applyFont="1" applyAlignment="1" applyProtection="1">
      <alignment horizontal="left" vertical="justify"/>
      <protection/>
    </xf>
    <xf numFmtId="1" fontId="10" fillId="0" borderId="0" xfId="43" applyNumberFormat="1" applyFont="1" applyBorder="1" applyAlignment="1" applyProtection="1">
      <alignment vertical="justify" wrapText="1"/>
      <protection/>
    </xf>
    <xf numFmtId="0" fontId="10" fillId="0" borderId="0" xfId="40" applyFont="1" applyAlignment="1" applyProtection="1">
      <alignment horizontal="left" vertical="center" wrapText="1"/>
      <protection/>
    </xf>
    <xf numFmtId="49" fontId="10" fillId="0" borderId="0" xfId="40" applyNumberFormat="1" applyFont="1" applyAlignment="1" applyProtection="1">
      <alignment horizontal="left" vertical="center" wrapText="1"/>
      <protection/>
    </xf>
    <xf numFmtId="1" fontId="11" fillId="0" borderId="0" xfId="40" applyNumberFormat="1" applyFont="1" applyAlignment="1" applyProtection="1">
      <alignment horizontal="left" vertical="center" wrapText="1"/>
      <protection/>
    </xf>
    <xf numFmtId="0" fontId="10" fillId="0" borderId="0" xfId="40" applyFont="1" applyProtection="1">
      <alignment/>
      <protection/>
    </xf>
    <xf numFmtId="0" fontId="10" fillId="0" borderId="0" xfId="43" applyFont="1" applyAlignment="1" applyProtection="1">
      <alignment vertical="justify"/>
      <protection/>
    </xf>
    <xf numFmtId="0" fontId="9" fillId="0" borderId="0" xfId="43" applyFont="1" applyAlignment="1" applyProtection="1">
      <alignment horizontal="left"/>
      <protection/>
    </xf>
    <xf numFmtId="0" fontId="10" fillId="0" borderId="0" xfId="43" applyFont="1" applyBorder="1" applyAlignment="1" applyProtection="1">
      <alignment vertical="justify"/>
      <protection/>
    </xf>
    <xf numFmtId="49" fontId="10" fillId="0" borderId="0" xfId="43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45" applyNumberFormat="1" applyFont="1" applyBorder="1" applyAlignment="1" applyProtection="1">
      <alignment horizontal="left" vertical="top" wrapText="1"/>
      <protection locked="0"/>
    </xf>
    <xf numFmtId="192" fontId="10" fillId="0" borderId="0" xfId="45" applyNumberFormat="1" applyFont="1" applyBorder="1" applyAlignment="1" applyProtection="1">
      <alignment horizontal="left" vertical="top"/>
      <protection/>
    </xf>
    <xf numFmtId="0" fontId="5" fillId="0" borderId="0" xfId="42" applyFont="1" applyAlignment="1">
      <alignment horizontal="left" vertical="center" wrapText="1"/>
      <protection/>
    </xf>
    <xf numFmtId="49" fontId="5" fillId="0" borderId="0" xfId="42" applyNumberFormat="1" applyFont="1" applyAlignment="1">
      <alignment horizontal="left" vertical="center" wrapText="1"/>
      <protection/>
    </xf>
    <xf numFmtId="0" fontId="5" fillId="0" borderId="0" xfId="44" applyFont="1">
      <alignment/>
      <protection/>
    </xf>
    <xf numFmtId="0" fontId="5" fillId="0" borderId="0" xfId="43" applyNumberFormat="1" applyFont="1" applyAlignment="1">
      <alignment horizontal="center"/>
      <protection/>
    </xf>
    <xf numFmtId="0" fontId="5" fillId="0" borderId="0" xfId="43" applyFont="1" applyAlignment="1" applyProtection="1">
      <alignment horizontal="center"/>
      <protection locked="0"/>
    </xf>
    <xf numFmtId="0" fontId="5" fillId="0" borderId="0" xfId="43" applyFont="1" applyAlignment="1">
      <alignment horizontal="center"/>
      <protection/>
    </xf>
    <xf numFmtId="0" fontId="5" fillId="0" borderId="0" xfId="44" applyFont="1" applyAlignment="1">
      <alignment/>
      <protection/>
    </xf>
    <xf numFmtId="0" fontId="4" fillId="0" borderId="0" xfId="44" applyFont="1" applyBorder="1">
      <alignment/>
      <protection/>
    </xf>
    <xf numFmtId="0" fontId="4" fillId="0" borderId="0" xfId="44" applyFont="1">
      <alignment/>
      <protection/>
    </xf>
    <xf numFmtId="0" fontId="5" fillId="0" borderId="0" xfId="44" applyFont="1" applyProtection="1">
      <alignment/>
      <protection/>
    </xf>
    <xf numFmtId="0" fontId="5" fillId="0" borderId="0" xfId="42" applyFont="1">
      <alignment/>
      <protection/>
    </xf>
    <xf numFmtId="49" fontId="5" fillId="0" borderId="0" xfId="42" applyNumberFormat="1" applyFont="1">
      <alignment/>
      <protection/>
    </xf>
    <xf numFmtId="49" fontId="5" fillId="0" borderId="0" xfId="44" applyNumberFormat="1" applyFont="1">
      <alignment/>
      <protection/>
    </xf>
    <xf numFmtId="0" fontId="10" fillId="0" borderId="0" xfId="44" applyFont="1" applyBorder="1" applyProtection="1">
      <alignment/>
      <protection/>
    </xf>
    <xf numFmtId="0" fontId="11" fillId="0" borderId="0" xfId="44" applyFont="1" applyBorder="1" applyProtection="1">
      <alignment/>
      <protection/>
    </xf>
    <xf numFmtId="1" fontId="11" fillId="0" borderId="0" xfId="44" applyNumberFormat="1" applyFont="1" applyBorder="1" applyProtection="1">
      <alignment/>
      <protection/>
    </xf>
    <xf numFmtId="1" fontId="11" fillId="0" borderId="0" xfId="44" applyNumberFormat="1" applyFont="1" applyProtection="1">
      <alignment/>
      <protection locked="0"/>
    </xf>
    <xf numFmtId="49" fontId="11" fillId="0" borderId="0" xfId="44" applyNumberFormat="1" applyFont="1" applyProtection="1">
      <alignment/>
      <protection/>
    </xf>
    <xf numFmtId="1" fontId="11" fillId="0" borderId="0" xfId="44" applyNumberFormat="1" applyFont="1" applyProtection="1">
      <alignment/>
      <protection/>
    </xf>
    <xf numFmtId="0" fontId="9" fillId="0" borderId="0" xfId="45" applyFont="1" applyAlignment="1" applyProtection="1">
      <alignment vertical="top"/>
      <protection/>
    </xf>
    <xf numFmtId="0" fontId="9" fillId="0" borderId="0" xfId="45" applyFont="1" applyAlignment="1" applyProtection="1">
      <alignment vertical="top" wrapText="1"/>
      <protection/>
    </xf>
    <xf numFmtId="0" fontId="10" fillId="0" borderId="0" xfId="44" applyFont="1" applyAlignment="1">
      <alignment horizontal="center"/>
      <protection/>
    </xf>
    <xf numFmtId="0" fontId="11" fillId="0" borderId="0" xfId="44" applyFont="1" applyAlignment="1" applyProtection="1">
      <alignment/>
      <protection/>
    </xf>
    <xf numFmtId="0" fontId="11" fillId="0" borderId="0" xfId="44" applyFont="1" applyAlignment="1">
      <alignment/>
      <protection/>
    </xf>
    <xf numFmtId="0" fontId="11" fillId="0" borderId="0" xfId="44" applyFont="1" applyAlignment="1" applyProtection="1">
      <alignment/>
      <protection locked="0"/>
    </xf>
    <xf numFmtId="0" fontId="10" fillId="0" borderId="0" xfId="48" applyFont="1">
      <alignment/>
      <protection/>
    </xf>
    <xf numFmtId="0" fontId="10" fillId="0" borderId="0" xfId="48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48" applyFont="1" applyAlignment="1" applyProtection="1">
      <alignment wrapText="1"/>
      <protection locked="0"/>
    </xf>
    <xf numFmtId="49" fontId="11" fillId="0" borderId="0" xfId="48" applyNumberFormat="1" applyFont="1" applyAlignment="1" applyProtection="1">
      <alignment horizontal="center" wrapText="1"/>
      <protection locked="0"/>
    </xf>
    <xf numFmtId="0" fontId="11" fillId="0" borderId="0" xfId="48" applyFont="1" applyProtection="1">
      <alignment/>
      <protection locked="0"/>
    </xf>
    <xf numFmtId="0" fontId="11" fillId="0" borderId="0" xfId="48" applyFont="1" applyAlignment="1">
      <alignment wrapText="1"/>
      <protection/>
    </xf>
    <xf numFmtId="49" fontId="11" fillId="0" borderId="0" xfId="48" applyNumberFormat="1" applyFont="1" applyAlignment="1">
      <alignment horizontal="center" wrapText="1"/>
      <protection/>
    </xf>
    <xf numFmtId="0" fontId="9" fillId="0" borderId="0" xfId="45" applyFont="1" applyFill="1" applyAlignment="1" applyProtection="1">
      <alignment vertical="top"/>
      <protection/>
    </xf>
    <xf numFmtId="0" fontId="9" fillId="0" borderId="0" xfId="45" applyFont="1" applyFill="1" applyAlignment="1" applyProtection="1">
      <alignment horizontal="right" vertical="top" wrapText="1"/>
      <protection/>
    </xf>
    <xf numFmtId="0" fontId="11" fillId="0" borderId="0" xfId="46" applyFont="1" applyFill="1" applyAlignment="1" applyProtection="1">
      <alignment wrapText="1"/>
      <protection/>
    </xf>
    <xf numFmtId="0" fontId="11" fillId="0" borderId="0" xfId="47" applyFont="1" applyProtection="1">
      <alignment/>
      <protection/>
    </xf>
    <xf numFmtId="0" fontId="11" fillId="0" borderId="0" xfId="47" applyFont="1">
      <alignment/>
      <protection/>
    </xf>
    <xf numFmtId="0" fontId="5" fillId="0" borderId="0" xfId="47" applyFont="1" applyAlignment="1" applyProtection="1">
      <alignment horizontal="left" wrapText="1"/>
      <protection/>
    </xf>
    <xf numFmtId="0" fontId="10" fillId="0" borderId="0" xfId="47" applyFont="1" applyAlignment="1" applyProtection="1">
      <alignment horizontal="right"/>
      <protection/>
    </xf>
    <xf numFmtId="0" fontId="11" fillId="0" borderId="10" xfId="47" applyFont="1" applyBorder="1" applyProtection="1">
      <alignment/>
      <protection/>
    </xf>
    <xf numFmtId="49" fontId="11" fillId="0" borderId="10" xfId="47" applyNumberFormat="1" applyFont="1" applyBorder="1" applyAlignment="1" applyProtection="1">
      <alignment horizontal="center" wrapText="1"/>
      <protection/>
    </xf>
    <xf numFmtId="1" fontId="11" fillId="14" borderId="10" xfId="47" applyNumberFormat="1" applyFont="1" applyFill="1" applyBorder="1" applyProtection="1">
      <alignment/>
      <protection locked="0"/>
    </xf>
    <xf numFmtId="49" fontId="12" fillId="0" borderId="10" xfId="47" applyNumberFormat="1" applyFont="1" applyBorder="1" applyAlignment="1" applyProtection="1">
      <alignment horizontal="center" wrapText="1"/>
      <protection/>
    </xf>
    <xf numFmtId="0" fontId="11" fillId="0" borderId="10" xfId="47" applyFont="1" applyBorder="1" applyAlignment="1" applyProtection="1">
      <alignment horizontal="center" wrapText="1"/>
      <protection/>
    </xf>
    <xf numFmtId="1" fontId="11" fillId="0" borderId="10" xfId="47" applyNumberFormat="1" applyFont="1" applyBorder="1" applyProtection="1">
      <alignment/>
      <protection/>
    </xf>
    <xf numFmtId="0" fontId="12" fillId="0" borderId="10" xfId="47" applyFont="1" applyBorder="1" applyAlignment="1" applyProtection="1">
      <alignment horizontal="center" wrapText="1"/>
      <protection/>
    </xf>
    <xf numFmtId="1" fontId="11" fillId="18" borderId="10" xfId="47" applyNumberFormat="1" applyFont="1" applyFill="1" applyBorder="1" applyProtection="1">
      <alignment/>
      <protection locked="0"/>
    </xf>
    <xf numFmtId="0" fontId="12" fillId="0" borderId="10" xfId="47" applyFont="1" applyBorder="1" applyAlignment="1" applyProtection="1">
      <alignment horizontal="left" vertical="center" wrapText="1"/>
      <protection/>
    </xf>
    <xf numFmtId="0" fontId="11" fillId="0" borderId="10" xfId="47" applyFont="1" applyBorder="1" applyAlignment="1" applyProtection="1">
      <alignment horizontal="centerContinuous" wrapText="1"/>
      <protection/>
    </xf>
    <xf numFmtId="49" fontId="10" fillId="0" borderId="10" xfId="47" applyNumberFormat="1" applyFont="1" applyBorder="1" applyAlignment="1" applyProtection="1">
      <alignment horizontal="centerContinuous" wrapText="1"/>
      <protection/>
    </xf>
    <xf numFmtId="3" fontId="11" fillId="0" borderId="10" xfId="47" applyNumberFormat="1" applyFont="1" applyFill="1" applyBorder="1" applyProtection="1">
      <alignment/>
      <protection/>
    </xf>
    <xf numFmtId="0" fontId="11" fillId="0" borderId="0" xfId="47" applyFont="1" applyBorder="1" applyAlignment="1" applyProtection="1">
      <alignment wrapText="1"/>
      <protection locked="0"/>
    </xf>
    <xf numFmtId="0" fontId="19" fillId="0" borderId="0" xfId="47" applyFont="1" applyBorder="1" applyAlignment="1">
      <alignment vertical="center" wrapText="1"/>
      <protection/>
    </xf>
    <xf numFmtId="0" fontId="19" fillId="0" borderId="0" xfId="47" applyFont="1" applyBorder="1" applyAlignment="1" applyProtection="1">
      <alignment vertical="center" wrapText="1"/>
      <protection locked="0"/>
    </xf>
    <xf numFmtId="1" fontId="11" fillId="0" borderId="0" xfId="47" applyNumberFormat="1" applyFont="1" applyProtection="1">
      <alignment/>
      <protection locked="0"/>
    </xf>
    <xf numFmtId="0" fontId="11" fillId="0" borderId="0" xfId="47" applyFont="1" applyBorder="1" applyAlignment="1">
      <alignment wrapText="1"/>
      <protection/>
    </xf>
    <xf numFmtId="1" fontId="11" fillId="0" borderId="0" xfId="47" applyNumberFormat="1" applyFont="1" applyBorder="1">
      <alignment/>
      <protection/>
    </xf>
    <xf numFmtId="1" fontId="11" fillId="0" borderId="0" xfId="47" applyNumberFormat="1" applyFont="1">
      <alignment/>
      <protection/>
    </xf>
    <xf numFmtId="0" fontId="11" fillId="0" borderId="0" xfId="47" applyFont="1" applyBorder="1">
      <alignment/>
      <protection/>
    </xf>
    <xf numFmtId="0" fontId="11" fillId="0" borderId="0" xfId="47" applyFont="1" applyAlignment="1">
      <alignment wrapText="1"/>
      <protection/>
    </xf>
    <xf numFmtId="0" fontId="9" fillId="0" borderId="0" xfId="45" applyFont="1" applyAlignment="1" applyProtection="1">
      <alignment horizontal="right" vertical="top" wrapText="1"/>
      <protection locked="0"/>
    </xf>
    <xf numFmtId="0" fontId="9" fillId="0" borderId="0" xfId="45" applyFont="1" applyAlignment="1" applyProtection="1">
      <alignment horizontal="right" vertical="top"/>
      <protection locked="0"/>
    </xf>
    <xf numFmtId="49" fontId="20" fillId="0" borderId="10" xfId="47" applyNumberFormat="1" applyFont="1" applyBorder="1" applyAlignment="1" applyProtection="1">
      <alignment horizontal="centerContinuous" wrapText="1"/>
      <protection/>
    </xf>
    <xf numFmtId="1" fontId="11" fillId="7" borderId="10" xfId="43" applyNumberFormat="1" applyFont="1" applyFill="1" applyBorder="1" applyAlignment="1" applyProtection="1">
      <alignment vertical="center" wrapText="1"/>
      <protection locked="0"/>
    </xf>
    <xf numFmtId="0" fontId="21" fillId="0" borderId="0" xfId="44" applyFont="1" applyProtection="1">
      <alignment/>
      <protection/>
    </xf>
    <xf numFmtId="0" fontId="21" fillId="0" borderId="0" xfId="44" applyFont="1">
      <alignment/>
      <protection/>
    </xf>
    <xf numFmtId="9" fontId="5" fillId="14" borderId="10" xfId="49" applyFont="1" applyFill="1" applyBorder="1" applyAlignment="1" applyProtection="1">
      <alignment horizontal="right" vertical="center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25" xfId="43" applyFont="1" applyBorder="1" applyAlignment="1" applyProtection="1">
      <alignment horizontal="center" vertical="center" wrapText="1"/>
      <protection/>
    </xf>
    <xf numFmtId="49" fontId="10" fillId="0" borderId="13" xfId="43" applyNumberFormat="1" applyFont="1" applyBorder="1" applyAlignment="1" applyProtection="1">
      <alignment horizontal="center" vertical="center" wrapText="1"/>
      <protection/>
    </xf>
    <xf numFmtId="49" fontId="10" fillId="0" borderId="11" xfId="43" applyNumberFormat="1" applyFont="1" applyBorder="1" applyAlignment="1" applyProtection="1">
      <alignment horizontal="center" vertical="center" wrapText="1"/>
      <protection/>
    </xf>
    <xf numFmtId="0" fontId="11" fillId="0" borderId="0" xfId="43" applyFont="1" applyAlignment="1" applyProtection="1">
      <alignment horizontal="center"/>
      <protection locked="0"/>
    </xf>
    <xf numFmtId="0" fontId="10" fillId="0" borderId="23" xfId="43" applyFont="1" applyBorder="1" applyAlignment="1" applyProtection="1">
      <alignment horizontal="center" vertical="center" wrapText="1"/>
      <protection/>
    </xf>
    <xf numFmtId="0" fontId="7" fillId="0" borderId="0" xfId="45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45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45" applyFont="1" applyBorder="1" applyAlignment="1" applyProtection="1">
      <alignment horizontal="left" vertical="top" wrapText="1"/>
      <protection locked="0"/>
    </xf>
    <xf numFmtId="0" fontId="9" fillId="0" borderId="0" xfId="45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47" applyNumberFormat="1" applyFont="1" applyBorder="1" applyAlignment="1" applyProtection="1">
      <alignment horizontal="left"/>
      <protection locked="0"/>
    </xf>
    <xf numFmtId="0" fontId="10" fillId="0" borderId="0" xfId="45" applyFont="1" applyBorder="1" applyAlignment="1" applyProtection="1">
      <alignment horizontal="left" vertical="top" wrapText="1"/>
      <protection/>
    </xf>
    <xf numFmtId="191" fontId="11" fillId="0" borderId="32" xfId="45" applyNumberFormat="1" applyFont="1" applyBorder="1" applyAlignment="1" applyProtection="1">
      <alignment horizontal="left" vertical="top" wrapText="1"/>
      <protection/>
    </xf>
    <xf numFmtId="0" fontId="5" fillId="0" borderId="0" xfId="47" applyFont="1" applyAlignment="1" applyProtection="1">
      <alignment horizontal="left" wrapText="1"/>
      <protection/>
    </xf>
    <xf numFmtId="0" fontId="10" fillId="0" borderId="0" xfId="47" applyFont="1" applyBorder="1" applyAlignment="1" applyProtection="1">
      <alignment horizontal="left" wrapText="1"/>
      <protection/>
    </xf>
    <xf numFmtId="0" fontId="11" fillId="0" borderId="0" xfId="46" applyFont="1" applyFill="1" applyAlignment="1" applyProtection="1">
      <alignment horizontal="center" wrapText="1"/>
      <protection locked="0"/>
    </xf>
    <xf numFmtId="0" fontId="10" fillId="0" borderId="0" xfId="48" applyFont="1" applyAlignment="1">
      <alignment horizontal="center" wrapText="1"/>
      <protection/>
    </xf>
    <xf numFmtId="0" fontId="10" fillId="0" borderId="0" xfId="48" applyFont="1" applyBorder="1" applyAlignment="1" applyProtection="1">
      <alignment horizontal="left"/>
      <protection locked="0"/>
    </xf>
    <xf numFmtId="0" fontId="10" fillId="0" borderId="0" xfId="45" applyNumberFormat="1" applyFont="1" applyBorder="1" applyAlignment="1" applyProtection="1">
      <alignment horizontal="left" vertical="top" wrapText="1"/>
      <protection/>
    </xf>
    <xf numFmtId="0" fontId="10" fillId="0" borderId="0" xfId="48" applyFont="1" applyBorder="1" applyAlignment="1" applyProtection="1">
      <alignment horizontal="left" vertical="center" wrapText="1"/>
      <protection locked="0"/>
    </xf>
    <xf numFmtId="0" fontId="9" fillId="0" borderId="0" xfId="48" applyFont="1" applyAlignment="1" applyProtection="1">
      <alignment horizontal="left"/>
      <protection/>
    </xf>
    <xf numFmtId="0" fontId="9" fillId="0" borderId="0" xfId="48" applyFont="1" applyAlignment="1" applyProtection="1">
      <alignment horizontal="right"/>
      <protection/>
    </xf>
    <xf numFmtId="192" fontId="10" fillId="0" borderId="32" xfId="45" applyNumberFormat="1" applyFont="1" applyBorder="1" applyAlignment="1" applyProtection="1">
      <alignment horizontal="left" vertical="top" wrapText="1"/>
      <protection/>
    </xf>
    <xf numFmtId="0" fontId="4" fillId="0" borderId="0" xfId="43" applyFont="1" applyAlignment="1" applyProtection="1">
      <alignment horizontal="left"/>
      <protection/>
    </xf>
    <xf numFmtId="0" fontId="11" fillId="0" borderId="0" xfId="43" applyFont="1" applyAlignment="1" applyProtection="1">
      <alignment horizontal="left"/>
      <protection/>
    </xf>
    <xf numFmtId="0" fontId="10" fillId="0" borderId="0" xfId="43" applyFont="1" applyAlignment="1" applyProtection="1">
      <alignment horizontal="left"/>
      <protection/>
    </xf>
    <xf numFmtId="192" fontId="10" fillId="0" borderId="0" xfId="43" applyNumberFormat="1" applyFont="1" applyBorder="1" applyAlignment="1" applyProtection="1">
      <alignment horizontal="left" vertical="justify" wrapText="1"/>
      <protection/>
    </xf>
    <xf numFmtId="0" fontId="10" fillId="0" borderId="0" xfId="43" applyFont="1" applyAlignment="1" applyProtection="1">
      <alignment horizontal="left"/>
      <protection locked="0"/>
    </xf>
    <xf numFmtId="0" fontId="11" fillId="0" borderId="0" xfId="43" applyFont="1" applyAlignment="1" applyProtection="1">
      <alignment horizontal="left"/>
      <protection locked="0"/>
    </xf>
    <xf numFmtId="0" fontId="10" fillId="0" borderId="13" xfId="43" applyFont="1" applyBorder="1" applyAlignment="1" applyProtection="1">
      <alignment horizontal="center" vertical="center" wrapText="1"/>
      <protection/>
    </xf>
    <xf numFmtId="0" fontId="10" fillId="0" borderId="11" xfId="43" applyFont="1" applyBorder="1" applyAlignment="1" applyProtection="1">
      <alignment horizontal="center" vertical="center" wrapText="1"/>
      <protection/>
    </xf>
    <xf numFmtId="0" fontId="11" fillId="0" borderId="0" xfId="43" applyFont="1" applyBorder="1" applyAlignment="1" applyProtection="1">
      <alignment horizontal="right" vertical="justify" wrapText="1"/>
      <protection/>
    </xf>
    <xf numFmtId="0" fontId="10" fillId="0" borderId="18" xfId="43" applyFont="1" applyBorder="1" applyAlignment="1" applyProtection="1">
      <alignment horizontal="center" vertical="center" wrapText="1"/>
      <protection/>
    </xf>
    <xf numFmtId="0" fontId="10" fillId="0" borderId="24" xfId="43" applyFont="1" applyBorder="1" applyAlignment="1" applyProtection="1">
      <alignment horizontal="center" vertical="center" wrapText="1"/>
      <protection/>
    </xf>
    <xf numFmtId="0" fontId="10" fillId="0" borderId="0" xfId="40" applyFont="1" applyAlignment="1" applyProtection="1">
      <alignment horizontal="left" vertical="center" wrapText="1"/>
      <protection locked="0"/>
    </xf>
    <xf numFmtId="0" fontId="10" fillId="0" borderId="0" xfId="40" applyFont="1" applyBorder="1" applyAlignment="1" applyProtection="1">
      <alignment horizontal="left" vertical="center" wrapText="1"/>
      <protection locked="0"/>
    </xf>
    <xf numFmtId="49" fontId="11" fillId="0" borderId="0" xfId="40" applyNumberFormat="1" applyFont="1" applyBorder="1" applyAlignment="1" applyProtection="1">
      <alignment horizontal="left" vertical="center" wrapText="1"/>
      <protection/>
    </xf>
    <xf numFmtId="49" fontId="10" fillId="0" borderId="0" xfId="40" applyNumberFormat="1" applyFont="1" applyAlignment="1" applyProtection="1">
      <alignment horizontal="center" vertical="center" wrapText="1"/>
      <protection/>
    </xf>
    <xf numFmtId="192" fontId="10" fillId="0" borderId="0" xfId="43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43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43" applyNumberFormat="1" applyFont="1" applyAlignment="1" applyProtection="1">
      <alignment horizontal="left" vertical="justify"/>
      <protection/>
    </xf>
    <xf numFmtId="192" fontId="10" fillId="0" borderId="0" xfId="43" applyNumberFormat="1" applyFont="1" applyBorder="1" applyAlignment="1" applyProtection="1">
      <alignment horizontal="left" vertical="justify"/>
      <protection/>
    </xf>
    <xf numFmtId="1" fontId="10" fillId="0" borderId="0" xfId="41" applyNumberFormat="1" applyFont="1" applyAlignment="1" applyProtection="1">
      <alignment horizontal="center" vertical="center" wrapText="1"/>
      <protection locked="0"/>
    </xf>
    <xf numFmtId="49" fontId="10" fillId="0" borderId="0" xfId="41" applyNumberFormat="1" applyFont="1" applyAlignment="1" applyProtection="1">
      <alignment horizontal="center" vertical="center" wrapText="1"/>
      <protection locked="0"/>
    </xf>
    <xf numFmtId="0" fontId="9" fillId="0" borderId="0" xfId="45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43" applyFont="1" applyAlignment="1" applyProtection="1">
      <alignment horizontal="right"/>
      <protection/>
    </xf>
    <xf numFmtId="0" fontId="4" fillId="0" borderId="0" xfId="42" applyNumberFormat="1" applyFont="1" applyAlignment="1" applyProtection="1">
      <alignment horizontal="left" vertical="center" wrapText="1"/>
      <protection locked="0"/>
    </xf>
    <xf numFmtId="192" fontId="4" fillId="0" borderId="0" xfId="43" applyNumberFormat="1" applyFont="1" applyAlignment="1" applyProtection="1">
      <alignment horizontal="left" vertical="justify"/>
      <protection locked="0"/>
    </xf>
    <xf numFmtId="0" fontId="4" fillId="0" borderId="0" xfId="42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Euro" xfId="37"/>
    <cellStyle name="Followed Hyperlink" xfId="38"/>
    <cellStyle name="Hyperlink" xfId="39"/>
    <cellStyle name="Normal_El. 7.3" xfId="40"/>
    <cellStyle name="Normal_El. 7.4" xfId="41"/>
    <cellStyle name="Normal_El. 7.5" xfId="42"/>
    <cellStyle name="Normal_El.7.2" xfId="43"/>
    <cellStyle name="Normal_Spravki_kod" xfId="44"/>
    <cellStyle name="Normal_Баланс" xfId="45"/>
    <cellStyle name="Normal_Отч.парич.поток" xfId="46"/>
    <cellStyle name="Normal_Отч.прих-разх" xfId="47"/>
    <cellStyle name="Normal_Отч.собств.кап." xfId="48"/>
    <cellStyle name="Percent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Бележка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5" zoomScaleNormal="85" zoomScalePageLayoutView="0" workbookViewId="0" topLeftCell="A1">
      <selection activeCell="C34" activeCellId="2" sqref="C19 C27 C3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857</v>
      </c>
      <c r="F3" s="217" t="s">
        <v>2</v>
      </c>
      <c r="G3" s="172"/>
      <c r="H3" s="461">
        <v>115802861</v>
      </c>
    </row>
    <row r="4" spans="1:8" ht="15">
      <c r="A4" s="582" t="s">
        <v>3</v>
      </c>
      <c r="B4" s="588"/>
      <c r="C4" s="588"/>
      <c r="D4" s="588"/>
      <c r="E4" s="504" t="s">
        <v>895</v>
      </c>
      <c r="F4" s="584" t="s">
        <v>4</v>
      </c>
      <c r="G4" s="585"/>
      <c r="H4" s="461">
        <v>1511</v>
      </c>
    </row>
    <row r="5" spans="1:8" ht="15">
      <c r="A5" s="582" t="s">
        <v>5</v>
      </c>
      <c r="B5" s="583"/>
      <c r="C5" s="583"/>
      <c r="D5" s="583"/>
      <c r="E5" s="505">
        <v>40451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43693</v>
      </c>
      <c r="D11" s="151">
        <v>52392</v>
      </c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>
        <v>26061</v>
      </c>
      <c r="D12" s="151">
        <v>23240</v>
      </c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8802</v>
      </c>
      <c r="D13" s="151">
        <v>11005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1388</v>
      </c>
      <c r="D14" s="151">
        <v>1378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4455</v>
      </c>
      <c r="D15" s="151">
        <v>5685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893</v>
      </c>
      <c r="D16" s="151">
        <v>925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17316</v>
      </c>
      <c r="D17" s="151">
        <v>17806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979</v>
      </c>
      <c r="D18" s="151">
        <v>925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103587</v>
      </c>
      <c r="D19" s="155">
        <f>SUM(D11:D18)</f>
        <v>113356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18099</v>
      </c>
      <c r="H21" s="156">
        <f>SUM(H22:H24)</f>
        <v>21473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</v>
      </c>
      <c r="D24" s="151">
        <v>5</v>
      </c>
      <c r="E24" s="237" t="s">
        <v>72</v>
      </c>
      <c r="F24" s="242" t="s">
        <v>73</v>
      </c>
      <c r="G24" s="152">
        <v>18099</v>
      </c>
      <c r="H24" s="152">
        <v>21473</v>
      </c>
    </row>
    <row r="25" spans="1:18" ht="15">
      <c r="A25" s="235" t="s">
        <v>74</v>
      </c>
      <c r="B25" s="241" t="s">
        <v>75</v>
      </c>
      <c r="C25" s="151">
        <v>3</v>
      </c>
      <c r="D25" s="151">
        <v>11</v>
      </c>
      <c r="E25" s="253" t="s">
        <v>76</v>
      </c>
      <c r="F25" s="245" t="s">
        <v>77</v>
      </c>
      <c r="G25" s="154">
        <f>G19+G20+G21</f>
        <v>18099</v>
      </c>
      <c r="H25" s="154">
        <f>H19+H20+H21</f>
        <v>21473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37</v>
      </c>
      <c r="D26" s="151">
        <v>53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43</v>
      </c>
      <c r="D27" s="155">
        <f>SUM(D23:D26)</f>
        <v>69</v>
      </c>
      <c r="E27" s="253" t="s">
        <v>83</v>
      </c>
      <c r="F27" s="242" t="s">
        <v>84</v>
      </c>
      <c r="G27" s="154">
        <f>SUM(G28:G30)</f>
        <v>64870</v>
      </c>
      <c r="H27" s="154">
        <f>SUM(H28:H30)</f>
        <v>56941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67534</v>
      </c>
      <c r="H28" s="152">
        <v>58521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-2664</v>
      </c>
      <c r="H29" s="316">
        <v>-1580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16931</v>
      </c>
      <c r="H31" s="152">
        <v>7286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81801</v>
      </c>
      <c r="H33" s="154">
        <f>H27+H31+H32</f>
        <v>64227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32889</v>
      </c>
      <c r="D34" s="155">
        <f>SUM(D35:D38)</f>
        <v>23129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17112</v>
      </c>
      <c r="D35" s="151">
        <v>17119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571</v>
      </c>
      <c r="D36" s="151">
        <v>583</v>
      </c>
      <c r="E36" s="237" t="s">
        <v>110</v>
      </c>
      <c r="F36" s="261" t="s">
        <v>111</v>
      </c>
      <c r="G36" s="154">
        <f>G25+G17+G33</f>
        <v>100900</v>
      </c>
      <c r="H36" s="154">
        <f>H25+H17+H33</f>
        <v>86700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15206</v>
      </c>
      <c r="D37" s="151">
        <v>5427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4129</v>
      </c>
      <c r="H39" s="158">
        <v>4422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13097</v>
      </c>
      <c r="H43" s="152">
        <v>1459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28796</v>
      </c>
      <c r="H44" s="152">
        <v>34622</v>
      </c>
    </row>
    <row r="45" spans="1:15" ht="15">
      <c r="A45" s="235" t="s">
        <v>136</v>
      </c>
      <c r="B45" s="249" t="s">
        <v>137</v>
      </c>
      <c r="C45" s="155">
        <f>C34+C39+C44</f>
        <v>32889</v>
      </c>
      <c r="D45" s="155">
        <f>D34+D39+D44</f>
        <v>23129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5149</v>
      </c>
      <c r="H46" s="152"/>
    </row>
    <row r="47" spans="1:13" ht="15">
      <c r="A47" s="235" t="s">
        <v>143</v>
      </c>
      <c r="B47" s="241" t="s">
        <v>144</v>
      </c>
      <c r="C47" s="151">
        <v>14669</v>
      </c>
      <c r="D47" s="151"/>
      <c r="E47" s="251" t="s">
        <v>145</v>
      </c>
      <c r="F47" s="242" t="s">
        <v>146</v>
      </c>
      <c r="G47" s="152"/>
      <c r="H47" s="152">
        <v>941</v>
      </c>
      <c r="M47" s="157"/>
    </row>
    <row r="48" spans="1:8" ht="15">
      <c r="A48" s="235" t="s">
        <v>147</v>
      </c>
      <c r="B48" s="244" t="s">
        <v>148</v>
      </c>
      <c r="C48" s="151">
        <v>282</v>
      </c>
      <c r="D48" s="151"/>
      <c r="E48" s="237" t="s">
        <v>149</v>
      </c>
      <c r="F48" s="242" t="s">
        <v>150</v>
      </c>
      <c r="G48" s="152">
        <v>1362</v>
      </c>
      <c r="H48" s="152">
        <v>4776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48404</v>
      </c>
      <c r="H49" s="154">
        <f>SUM(H43:H48)</f>
        <v>41798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375</v>
      </c>
      <c r="D50" s="151">
        <v>3834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15326</v>
      </c>
      <c r="D51" s="155">
        <f>SUM(D47:D50)</f>
        <v>3834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2654</v>
      </c>
      <c r="H52" s="152">
        <v>2439</v>
      </c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901</v>
      </c>
      <c r="H53" s="152">
        <v>1228</v>
      </c>
    </row>
    <row r="54" spans="1:8" ht="15">
      <c r="A54" s="235" t="s">
        <v>166</v>
      </c>
      <c r="B54" s="249" t="s">
        <v>167</v>
      </c>
      <c r="C54" s="151">
        <v>161</v>
      </c>
      <c r="D54" s="151">
        <v>178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152006</v>
      </c>
      <c r="D55" s="155">
        <f>D19+D20+D21+D27+D32+D45+D51+D53+D54</f>
        <v>140566</v>
      </c>
      <c r="E55" s="237" t="s">
        <v>172</v>
      </c>
      <c r="F55" s="261" t="s">
        <v>173</v>
      </c>
      <c r="G55" s="154">
        <f>G49+G51+G52+G53+G54</f>
        <v>51959</v>
      </c>
      <c r="H55" s="154">
        <f>H49+H51+H52+H53+H54</f>
        <v>45465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6986</v>
      </c>
      <c r="D58" s="151">
        <v>7459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745</v>
      </c>
      <c r="D59" s="151">
        <v>367</v>
      </c>
      <c r="E59" s="251" t="s">
        <v>181</v>
      </c>
      <c r="F59" s="242" t="s">
        <v>182</v>
      </c>
      <c r="G59" s="152">
        <v>1956</v>
      </c>
      <c r="H59" s="152">
        <v>1956</v>
      </c>
      <c r="M59" s="157"/>
    </row>
    <row r="60" spans="1:8" ht="15">
      <c r="A60" s="235" t="s">
        <v>183</v>
      </c>
      <c r="B60" s="241" t="s">
        <v>184</v>
      </c>
      <c r="C60" s="151">
        <v>814</v>
      </c>
      <c r="D60" s="151">
        <v>1102</v>
      </c>
      <c r="E60" s="237" t="s">
        <v>185</v>
      </c>
      <c r="F60" s="242" t="s">
        <v>186</v>
      </c>
      <c r="G60" s="152">
        <v>19218</v>
      </c>
      <c r="H60" s="152">
        <v>15632</v>
      </c>
    </row>
    <row r="61" spans="1:18" ht="15">
      <c r="A61" s="235" t="s">
        <v>187</v>
      </c>
      <c r="B61" s="244" t="s">
        <v>188</v>
      </c>
      <c r="C61" s="151">
        <v>29901</v>
      </c>
      <c r="D61" s="151">
        <v>34463</v>
      </c>
      <c r="E61" s="243" t="s">
        <v>189</v>
      </c>
      <c r="F61" s="272" t="s">
        <v>190</v>
      </c>
      <c r="G61" s="154">
        <f>SUM(G62:G68)</f>
        <v>87031</v>
      </c>
      <c r="H61" s="154">
        <f>SUM(H62:H68)</f>
        <v>132721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25844</v>
      </c>
      <c r="H62" s="152">
        <v>27241</v>
      </c>
    </row>
    <row r="63" spans="1:13" ht="15">
      <c r="A63" s="235" t="s">
        <v>195</v>
      </c>
      <c r="B63" s="241" t="s">
        <v>196</v>
      </c>
      <c r="C63" s="151">
        <v>371</v>
      </c>
      <c r="D63" s="151"/>
      <c r="E63" s="237" t="s">
        <v>197</v>
      </c>
      <c r="F63" s="242" t="s">
        <v>198</v>
      </c>
      <c r="G63" s="152">
        <v>2791</v>
      </c>
      <c r="H63" s="152">
        <v>7263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38817</v>
      </c>
      <c r="D64" s="155">
        <f>SUM(D58:D63)</f>
        <v>43391</v>
      </c>
      <c r="E64" s="237" t="s">
        <v>200</v>
      </c>
      <c r="F64" s="242" t="s">
        <v>201</v>
      </c>
      <c r="G64" s="152">
        <v>40130</v>
      </c>
      <c r="H64" s="152">
        <v>38382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9265</v>
      </c>
      <c r="H65" s="152">
        <v>51118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1858</v>
      </c>
      <c r="H66" s="152">
        <v>2330</v>
      </c>
    </row>
    <row r="67" spans="1:8" ht="15">
      <c r="A67" s="235" t="s">
        <v>207</v>
      </c>
      <c r="B67" s="241" t="s">
        <v>208</v>
      </c>
      <c r="C67" s="151">
        <v>45087</v>
      </c>
      <c r="D67" s="151">
        <v>63415</v>
      </c>
      <c r="E67" s="237" t="s">
        <v>209</v>
      </c>
      <c r="F67" s="242" t="s">
        <v>210</v>
      </c>
      <c r="G67" s="152">
        <v>832</v>
      </c>
      <c r="H67" s="152">
        <v>509</v>
      </c>
    </row>
    <row r="68" spans="1:8" ht="15">
      <c r="A68" s="235" t="s">
        <v>211</v>
      </c>
      <c r="B68" s="241" t="s">
        <v>212</v>
      </c>
      <c r="C68" s="151">
        <v>16715</v>
      </c>
      <c r="D68" s="151">
        <v>22403</v>
      </c>
      <c r="E68" s="237" t="s">
        <v>213</v>
      </c>
      <c r="F68" s="242" t="s">
        <v>214</v>
      </c>
      <c r="G68" s="152">
        <v>6311</v>
      </c>
      <c r="H68" s="152">
        <v>5878</v>
      </c>
    </row>
    <row r="69" spans="1:8" ht="15">
      <c r="A69" s="235" t="s">
        <v>215</v>
      </c>
      <c r="B69" s="241" t="s">
        <v>216</v>
      </c>
      <c r="C69" s="151">
        <v>6717</v>
      </c>
      <c r="D69" s="151">
        <v>6925</v>
      </c>
      <c r="E69" s="251" t="s">
        <v>78</v>
      </c>
      <c r="F69" s="242" t="s">
        <v>217</v>
      </c>
      <c r="G69" s="152">
        <v>122</v>
      </c>
      <c r="H69" s="152"/>
    </row>
    <row r="70" spans="1:8" ht="15">
      <c r="A70" s="235" t="s">
        <v>218</v>
      </c>
      <c r="B70" s="241" t="s">
        <v>219</v>
      </c>
      <c r="C70" s="151">
        <v>1448</v>
      </c>
      <c r="D70" s="151">
        <v>6692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46</v>
      </c>
      <c r="D71" s="151"/>
      <c r="E71" s="253" t="s">
        <v>46</v>
      </c>
      <c r="F71" s="273" t="s">
        <v>224</v>
      </c>
      <c r="G71" s="161">
        <f>G59+G60+G61+G69+G70</f>
        <v>108327</v>
      </c>
      <c r="H71" s="161">
        <f>H59+H60+H61+H69+H70</f>
        <v>150309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61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80</v>
      </c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1309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71463</v>
      </c>
      <c r="D75" s="155">
        <f>SUM(D67:D74)</f>
        <v>99435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108327</v>
      </c>
      <c r="H79" s="162">
        <f>H71+H74+H75+H76</f>
        <v>150309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811</v>
      </c>
      <c r="D87" s="151">
        <v>1358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605</v>
      </c>
      <c r="D88" s="151">
        <v>1349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1416</v>
      </c>
      <c r="D91" s="155">
        <f>SUM(D87:D90)</f>
        <v>2707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1613</v>
      </c>
      <c r="D92" s="151">
        <v>797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113309</v>
      </c>
      <c r="D93" s="155">
        <f>D64+D75+D84+D91+D92</f>
        <v>146330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265315</v>
      </c>
      <c r="D94" s="164">
        <f>D93+D55</f>
        <v>286896</v>
      </c>
      <c r="E94" s="449" t="s">
        <v>270</v>
      </c>
      <c r="F94" s="289" t="s">
        <v>271</v>
      </c>
      <c r="G94" s="165">
        <f>G36+G39+G55+G79</f>
        <v>265315</v>
      </c>
      <c r="H94" s="165">
        <f>H36+H39+H55+H79</f>
        <v>286896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887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902</v>
      </c>
      <c r="B98" s="432"/>
      <c r="C98" s="586" t="s">
        <v>888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889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9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3">
      <selection activeCell="D40" sqref="D40:D4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СИЕНИТ ХОЛДИНГ АД</v>
      </c>
      <c r="C2" s="591"/>
      <c r="D2" s="591"/>
      <c r="E2" s="591"/>
      <c r="F2" s="593" t="s">
        <v>2</v>
      </c>
      <c r="G2" s="593"/>
      <c r="H2" s="526">
        <f>'справка №1-БАЛАНС'!H3</f>
        <v>115802861</v>
      </c>
    </row>
    <row r="3" spans="1:8" ht="15">
      <c r="A3" s="467" t="s">
        <v>274</v>
      </c>
      <c r="B3" s="591" t="str">
        <f>'справка №1-БАЛАНС'!E4</f>
        <v>консолидиран</v>
      </c>
      <c r="C3" s="591"/>
      <c r="D3" s="591"/>
      <c r="E3" s="591"/>
      <c r="F3" s="546" t="s">
        <v>4</v>
      </c>
      <c r="G3" s="527"/>
      <c r="H3" s="527">
        <f>'справка №1-БАЛАНС'!H4</f>
        <v>1511</v>
      </c>
    </row>
    <row r="4" spans="1:8" ht="17.25" customHeight="1">
      <c r="A4" s="467" t="s">
        <v>5</v>
      </c>
      <c r="B4" s="592">
        <f>'справка №1-БАЛАНС'!E5</f>
        <v>40451</v>
      </c>
      <c r="C4" s="592"/>
      <c r="D4" s="59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13061</v>
      </c>
      <c r="D9" s="46">
        <v>32081</v>
      </c>
      <c r="E9" s="298" t="s">
        <v>284</v>
      </c>
      <c r="F9" s="549" t="s">
        <v>285</v>
      </c>
      <c r="G9" s="550">
        <v>107548</v>
      </c>
      <c r="H9" s="550">
        <v>69935</v>
      </c>
    </row>
    <row r="10" spans="1:8" ht="12">
      <c r="A10" s="298" t="s">
        <v>286</v>
      </c>
      <c r="B10" s="299" t="s">
        <v>287</v>
      </c>
      <c r="C10" s="46">
        <v>73300</v>
      </c>
      <c r="D10" s="46">
        <v>56656</v>
      </c>
      <c r="E10" s="298" t="s">
        <v>288</v>
      </c>
      <c r="F10" s="549" t="s">
        <v>289</v>
      </c>
      <c r="G10" s="550">
        <v>498</v>
      </c>
      <c r="H10" s="550">
        <v>841</v>
      </c>
    </row>
    <row r="11" spans="1:8" ht="12">
      <c r="A11" s="298" t="s">
        <v>290</v>
      </c>
      <c r="B11" s="299" t="s">
        <v>291</v>
      </c>
      <c r="C11" s="46">
        <v>5006</v>
      </c>
      <c r="D11" s="46">
        <v>4571</v>
      </c>
      <c r="E11" s="300" t="s">
        <v>292</v>
      </c>
      <c r="F11" s="549" t="s">
        <v>293</v>
      </c>
      <c r="G11" s="550">
        <v>5131</v>
      </c>
      <c r="H11" s="550">
        <v>6588</v>
      </c>
    </row>
    <row r="12" spans="1:8" ht="12">
      <c r="A12" s="298" t="s">
        <v>294</v>
      </c>
      <c r="B12" s="299" t="s">
        <v>295</v>
      </c>
      <c r="C12" s="46">
        <v>7413</v>
      </c>
      <c r="D12" s="46">
        <v>8623</v>
      </c>
      <c r="E12" s="300" t="s">
        <v>78</v>
      </c>
      <c r="F12" s="549" t="s">
        <v>296</v>
      </c>
      <c r="G12" s="550">
        <v>13918</v>
      </c>
      <c r="H12" s="550">
        <v>14944</v>
      </c>
    </row>
    <row r="13" spans="1:18" ht="12">
      <c r="A13" s="298" t="s">
        <v>297</v>
      </c>
      <c r="B13" s="299" t="s">
        <v>298</v>
      </c>
      <c r="C13" s="46">
        <v>1225</v>
      </c>
      <c r="D13" s="46">
        <v>1475</v>
      </c>
      <c r="E13" s="301" t="s">
        <v>51</v>
      </c>
      <c r="F13" s="551" t="s">
        <v>299</v>
      </c>
      <c r="G13" s="548">
        <f>SUM(G9:G12)</f>
        <v>127095</v>
      </c>
      <c r="H13" s="548">
        <f>SUM(H9:H12)</f>
        <v>92308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7373</v>
      </c>
      <c r="D14" s="46">
        <v>4772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-2280</v>
      </c>
      <c r="D15" s="47">
        <v>-28595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1136</v>
      </c>
      <c r="D16" s="47">
        <v>1326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106234</v>
      </c>
      <c r="D19" s="49">
        <f>SUM(D9:D15)+D16</f>
        <v>80909</v>
      </c>
      <c r="E19" s="304" t="s">
        <v>316</v>
      </c>
      <c r="F19" s="552" t="s">
        <v>317</v>
      </c>
      <c r="G19" s="550">
        <v>29</v>
      </c>
      <c r="H19" s="550">
        <v>19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>
        <v>1176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2890</v>
      </c>
      <c r="D22" s="46">
        <v>3844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5</v>
      </c>
      <c r="D24" s="46">
        <v>16</v>
      </c>
      <c r="E24" s="301" t="s">
        <v>103</v>
      </c>
      <c r="F24" s="554" t="s">
        <v>333</v>
      </c>
      <c r="G24" s="548">
        <f>SUM(G19:G23)</f>
        <v>29</v>
      </c>
      <c r="H24" s="548">
        <f>SUM(H19:H23)</f>
        <v>1195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1074</v>
      </c>
      <c r="D25" s="46">
        <v>461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3969</v>
      </c>
      <c r="D26" s="49">
        <f>SUM(D22:D25)</f>
        <v>4321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110203</v>
      </c>
      <c r="D28" s="50">
        <f>D26+D19</f>
        <v>85230</v>
      </c>
      <c r="E28" s="127" t="s">
        <v>338</v>
      </c>
      <c r="F28" s="554" t="s">
        <v>339</v>
      </c>
      <c r="G28" s="548">
        <f>G13+G15+G24</f>
        <v>127124</v>
      </c>
      <c r="H28" s="548">
        <f>H13+H15+H24</f>
        <v>93503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16921</v>
      </c>
      <c r="D30" s="50">
        <f>IF((H28-D28)&gt;0,H28-D28,0)</f>
        <v>8273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344</v>
      </c>
      <c r="C31" s="46"/>
      <c r="D31" s="46"/>
      <c r="E31" s="296" t="s">
        <v>851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110203</v>
      </c>
      <c r="D33" s="49">
        <f>D28-D31+D32</f>
        <v>85230</v>
      </c>
      <c r="E33" s="127" t="s">
        <v>352</v>
      </c>
      <c r="F33" s="554" t="s">
        <v>353</v>
      </c>
      <c r="G33" s="53">
        <f>G32-G31+G28</f>
        <v>127124</v>
      </c>
      <c r="H33" s="53">
        <f>H32-H31+H28</f>
        <v>93503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16921</v>
      </c>
      <c r="D34" s="50">
        <f>IF((H33-D33)&gt;0,H33-D33,0)</f>
        <v>8273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3</v>
      </c>
      <c r="D35" s="49">
        <f>D36+D37+D38</f>
        <v>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3</v>
      </c>
      <c r="D36" s="46">
        <v>1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16918</v>
      </c>
      <c r="D39" s="460">
        <f>+IF((H33-D33-D35)&gt;0,H33-D33-D35,0)</f>
        <v>8272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>
        <v>204</v>
      </c>
      <c r="E40" s="127" t="s">
        <v>370</v>
      </c>
      <c r="F40" s="558" t="s">
        <v>372</v>
      </c>
      <c r="G40" s="550">
        <v>13</v>
      </c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16931</v>
      </c>
      <c r="D41" s="52">
        <f>IF(H39=0,IF(D39-D40&gt;0,D39-D40+H40,0),IF(H39-H40&lt;0,H40-H39+D39,0))</f>
        <v>8068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127124</v>
      </c>
      <c r="D42" s="53">
        <f>D33+D35+D39</f>
        <v>93503</v>
      </c>
      <c r="E42" s="128" t="s">
        <v>379</v>
      </c>
      <c r="F42" s="129" t="s">
        <v>380</v>
      </c>
      <c r="G42" s="53">
        <f>G39+G33</f>
        <v>127124</v>
      </c>
      <c r="H42" s="53">
        <f>H39+H33</f>
        <v>93503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855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v>40512</v>
      </c>
      <c r="C48" s="427" t="s">
        <v>381</v>
      </c>
      <c r="D48" s="589" t="s">
        <v>890</v>
      </c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90" t="s">
        <v>891</v>
      </c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2" bottom="0.2" header="0.2" footer="0.2"/>
  <pageSetup horizontalDpi="600" verticalDpi="600" orientation="landscape" paperSize="9" scale="8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B5" sqref="B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СИЕНИТ ХОЛДИНГ АД</v>
      </c>
      <c r="C4" s="541" t="s">
        <v>2</v>
      </c>
      <c r="D4" s="541">
        <f>'справка №1-БАЛАНС'!H3</f>
        <v>115802861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>
        <f>'справка №1-БАЛАНС'!H4</f>
        <v>1511</v>
      </c>
    </row>
    <row r="6" spans="1:6" ht="12" customHeight="1">
      <c r="A6" s="471" t="s">
        <v>5</v>
      </c>
      <c r="B6" s="506">
        <f>'справка №1-БАЛАНС'!E5</f>
        <v>40451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95328</v>
      </c>
      <c r="D10" s="54">
        <v>171179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-86537</v>
      </c>
      <c r="D11" s="54">
        <v>-142008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-8100</v>
      </c>
      <c r="D13" s="54">
        <v>-12003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-649</v>
      </c>
      <c r="D14" s="54">
        <v>-2437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-199</v>
      </c>
      <c r="D15" s="54">
        <v>-1727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-911</v>
      </c>
      <c r="D19" s="54">
        <v>-1113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-1068</v>
      </c>
      <c r="D20" s="55">
        <f>SUM(D10:D19)</f>
        <v>11891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-620</v>
      </c>
      <c r="D22" s="54">
        <v>-2867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3115</v>
      </c>
      <c r="D23" s="54">
        <v>6269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>
        <v>-3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23</v>
      </c>
      <c r="D29" s="54">
        <v>432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-7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2511</v>
      </c>
      <c r="D32" s="55">
        <f>SUM(D22:D31)</f>
        <v>3831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5655</v>
      </c>
      <c r="D36" s="54">
        <v>8339</v>
      </c>
      <c r="E36" s="130"/>
      <c r="F36" s="130"/>
    </row>
    <row r="37" spans="1:6" ht="12">
      <c r="A37" s="332" t="s">
        <v>437</v>
      </c>
      <c r="B37" s="333" t="s">
        <v>438</v>
      </c>
      <c r="C37" s="54">
        <v>-3558</v>
      </c>
      <c r="D37" s="54">
        <v>-19874</v>
      </c>
      <c r="E37" s="130"/>
      <c r="F37" s="130"/>
    </row>
    <row r="38" spans="1:6" ht="12">
      <c r="A38" s="332" t="s">
        <v>439</v>
      </c>
      <c r="B38" s="333" t="s">
        <v>440</v>
      </c>
      <c r="C38" s="54">
        <v>-1427</v>
      </c>
      <c r="D38" s="54">
        <v>-2351</v>
      </c>
      <c r="E38" s="130"/>
      <c r="F38" s="130"/>
    </row>
    <row r="39" spans="1:6" ht="12">
      <c r="A39" s="332" t="s">
        <v>441</v>
      </c>
      <c r="B39" s="333" t="s">
        <v>442</v>
      </c>
      <c r="C39" s="54">
        <v>-1979</v>
      </c>
      <c r="D39" s="54">
        <v>-1930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>
        <v>-222</v>
      </c>
      <c r="E40" s="130"/>
      <c r="F40" s="130"/>
    </row>
    <row r="41" spans="1:8" ht="12">
      <c r="A41" s="332" t="s">
        <v>445</v>
      </c>
      <c r="B41" s="333" t="s">
        <v>446</v>
      </c>
      <c r="C41" s="54">
        <v>-1425</v>
      </c>
      <c r="D41" s="54">
        <v>-1835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-2734</v>
      </c>
      <c r="D42" s="55">
        <f>SUM(D34:D41)</f>
        <v>-17873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-1291</v>
      </c>
      <c r="D43" s="55">
        <f>D42+D32+D20</f>
        <v>-2151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2707</v>
      </c>
      <c r="D44" s="132">
        <v>4314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1416</v>
      </c>
      <c r="D45" s="55">
        <f>D44+D43</f>
        <v>2163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1416</v>
      </c>
      <c r="D46" s="56">
        <v>2163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903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888</v>
      </c>
      <c r="C50" s="595"/>
      <c r="D50" s="595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889</v>
      </c>
      <c r="C52" s="595"/>
      <c r="D52" s="595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5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M32" sqref="M3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6" t="s">
        <v>459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8" t="str">
        <f>'справка №1-БАЛАНС'!E3</f>
        <v>СИЕНИТ ХОЛДИНГ АД</v>
      </c>
      <c r="C3" s="598"/>
      <c r="D3" s="598"/>
      <c r="E3" s="598"/>
      <c r="F3" s="598"/>
      <c r="G3" s="598"/>
      <c r="H3" s="598"/>
      <c r="I3" s="598"/>
      <c r="J3" s="476"/>
      <c r="K3" s="600" t="s">
        <v>2</v>
      </c>
      <c r="L3" s="600"/>
      <c r="M3" s="478">
        <f>'справка №1-БАЛАНС'!H3</f>
        <v>115802861</v>
      </c>
      <c r="N3" s="2"/>
    </row>
    <row r="4" spans="1:15" s="532" customFormat="1" ht="13.5" customHeight="1">
      <c r="A4" s="467" t="s">
        <v>460</v>
      </c>
      <c r="B4" s="598" t="str">
        <f>'справка №1-БАЛАНС'!E4</f>
        <v>консолидиран</v>
      </c>
      <c r="C4" s="598"/>
      <c r="D4" s="598"/>
      <c r="E4" s="598"/>
      <c r="F4" s="598"/>
      <c r="G4" s="598"/>
      <c r="H4" s="598"/>
      <c r="I4" s="598"/>
      <c r="J4" s="136"/>
      <c r="K4" s="601" t="s">
        <v>4</v>
      </c>
      <c r="L4" s="601"/>
      <c r="M4" s="478">
        <f>'справка №1-БАЛАНС'!H4</f>
        <v>1511</v>
      </c>
      <c r="N4" s="3"/>
      <c r="O4" s="3"/>
    </row>
    <row r="5" spans="1:14" s="532" customFormat="1" ht="12.75" customHeight="1">
      <c r="A5" s="467" t="s">
        <v>5</v>
      </c>
      <c r="B5" s="602">
        <f>'справка №1-БАЛАНС'!E5</f>
        <v>40451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21473</v>
      </c>
      <c r="I11" s="58">
        <f>'справка №1-БАЛАНС'!H28+'справка №1-БАЛАНС'!H31</f>
        <v>65807</v>
      </c>
      <c r="J11" s="58">
        <f>'справка №1-БАЛАНС'!H29+'справка №1-БАЛАНС'!H32</f>
        <v>-1580</v>
      </c>
      <c r="K11" s="60"/>
      <c r="L11" s="344">
        <f>SUM(C11:K11)</f>
        <v>86700</v>
      </c>
      <c r="M11" s="58">
        <f>'справка №1-БАЛАНС'!H39</f>
        <v>4422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21473</v>
      </c>
      <c r="I15" s="61">
        <f t="shared" si="2"/>
        <v>65807</v>
      </c>
      <c r="J15" s="61">
        <f t="shared" si="2"/>
        <v>-1580</v>
      </c>
      <c r="K15" s="61">
        <f t="shared" si="2"/>
        <v>0</v>
      </c>
      <c r="L15" s="344">
        <f t="shared" si="1"/>
        <v>86700</v>
      </c>
      <c r="M15" s="61">
        <f t="shared" si="2"/>
        <v>4422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16931</v>
      </c>
      <c r="J16" s="345">
        <f>+'справка №1-БАЛАНС'!G32</f>
        <v>0</v>
      </c>
      <c r="K16" s="60"/>
      <c r="L16" s="344">
        <f t="shared" si="1"/>
        <v>16931</v>
      </c>
      <c r="M16" s="60">
        <v>-13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-3374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-3374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>
        <v>3374</v>
      </c>
      <c r="I23" s="185"/>
      <c r="J23" s="185"/>
      <c r="K23" s="185"/>
      <c r="L23" s="344">
        <f t="shared" si="1"/>
        <v>3374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>
        <v>1727</v>
      </c>
      <c r="J28" s="60">
        <v>-1084</v>
      </c>
      <c r="K28" s="60"/>
      <c r="L28" s="344">
        <f t="shared" si="1"/>
        <v>643</v>
      </c>
      <c r="M28" s="60">
        <v>-280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18099</v>
      </c>
      <c r="I29" s="59">
        <f t="shared" si="6"/>
        <v>84465</v>
      </c>
      <c r="J29" s="59">
        <f t="shared" si="6"/>
        <v>-2664</v>
      </c>
      <c r="K29" s="59">
        <f t="shared" si="6"/>
        <v>0</v>
      </c>
      <c r="L29" s="344">
        <f t="shared" si="1"/>
        <v>100900</v>
      </c>
      <c r="M29" s="59">
        <f t="shared" si="6"/>
        <v>4129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18099</v>
      </c>
      <c r="I32" s="59">
        <f t="shared" si="7"/>
        <v>84465</v>
      </c>
      <c r="J32" s="59">
        <f t="shared" si="7"/>
        <v>-2664</v>
      </c>
      <c r="K32" s="59">
        <f t="shared" si="7"/>
        <v>0</v>
      </c>
      <c r="L32" s="344">
        <f t="shared" si="1"/>
        <v>100900</v>
      </c>
      <c r="M32" s="59">
        <f>M29+M30+M31</f>
        <v>4129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856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904</v>
      </c>
      <c r="B38" s="19"/>
      <c r="C38" s="15"/>
      <c r="D38" s="597" t="s">
        <v>381</v>
      </c>
      <c r="E38" s="597"/>
      <c r="F38" s="597" t="s">
        <v>890</v>
      </c>
      <c r="G38" s="597"/>
      <c r="H38" s="597"/>
      <c r="I38" s="597"/>
      <c r="J38" s="15" t="s">
        <v>892</v>
      </c>
      <c r="K38" s="15"/>
      <c r="L38" s="597" t="s">
        <v>891</v>
      </c>
      <c r="M38" s="597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85" zoomScaleNormal="85" zoomScalePageLayoutView="0" workbookViewId="0" topLeftCell="B13">
      <selection activeCell="G27" sqref="G2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383</v>
      </c>
      <c r="B2" s="604"/>
      <c r="C2" s="605" t="str">
        <f>'справка №1-БАЛАНС'!E3</f>
        <v>СИЕНИТ ХОЛДИНГ АД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115802861</v>
      </c>
      <c r="P2" s="483"/>
      <c r="Q2" s="483"/>
      <c r="R2" s="526"/>
    </row>
    <row r="3" spans="1:18" ht="15">
      <c r="A3" s="603" t="s">
        <v>5</v>
      </c>
      <c r="B3" s="604"/>
      <c r="C3" s="606">
        <f>'справка №1-БАЛАНС'!E5</f>
        <v>40451</v>
      </c>
      <c r="D3" s="606"/>
      <c r="E3" s="606"/>
      <c r="F3" s="485"/>
      <c r="G3" s="485"/>
      <c r="H3" s="485"/>
      <c r="I3" s="485"/>
      <c r="J3" s="485"/>
      <c r="K3" s="485"/>
      <c r="L3" s="485"/>
      <c r="M3" s="611" t="s">
        <v>4</v>
      </c>
      <c r="N3" s="611"/>
      <c r="O3" s="482">
        <f>'справка №1-БАЛАНС'!H4</f>
        <v>1511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12" t="s">
        <v>463</v>
      </c>
      <c r="B5" s="613"/>
      <c r="C5" s="578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9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9" t="s">
        <v>528</v>
      </c>
      <c r="R5" s="609" t="s">
        <v>529</v>
      </c>
    </row>
    <row r="6" spans="1:18" s="100" customFormat="1" ht="48">
      <c r="A6" s="581"/>
      <c r="B6" s="577"/>
      <c r="C6" s="579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0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0"/>
      <c r="R6" s="610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52392</v>
      </c>
      <c r="E9" s="189">
        <v>768</v>
      </c>
      <c r="F9" s="189">
        <v>9467</v>
      </c>
      <c r="G9" s="74">
        <f>D9+E9-F9</f>
        <v>43693</v>
      </c>
      <c r="H9" s="65"/>
      <c r="I9" s="65"/>
      <c r="J9" s="74">
        <f>G9+H9-I9</f>
        <v>43693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43693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24855</v>
      </c>
      <c r="E10" s="189">
        <v>7839</v>
      </c>
      <c r="F10" s="189">
        <v>4385</v>
      </c>
      <c r="G10" s="74">
        <f aca="true" t="shared" si="2" ref="G10:G39">D10+E10-F10</f>
        <v>28309</v>
      </c>
      <c r="H10" s="65"/>
      <c r="I10" s="65"/>
      <c r="J10" s="74">
        <f aca="true" t="shared" si="3" ref="J10:J39">G10+H10-I10</f>
        <v>28309</v>
      </c>
      <c r="K10" s="65">
        <v>1615</v>
      </c>
      <c r="L10" s="65">
        <v>710</v>
      </c>
      <c r="M10" s="65">
        <v>77</v>
      </c>
      <c r="N10" s="74">
        <f aca="true" t="shared" si="4" ref="N10:N39">K10+L10-M10</f>
        <v>2248</v>
      </c>
      <c r="O10" s="65"/>
      <c r="P10" s="65"/>
      <c r="Q10" s="74">
        <f t="shared" si="0"/>
        <v>2248</v>
      </c>
      <c r="R10" s="74">
        <f t="shared" si="1"/>
        <v>26061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21694</v>
      </c>
      <c r="E11" s="189">
        <v>292</v>
      </c>
      <c r="F11" s="189">
        <v>47</v>
      </c>
      <c r="G11" s="74">
        <f t="shared" si="2"/>
        <v>21939</v>
      </c>
      <c r="H11" s="65"/>
      <c r="I11" s="65"/>
      <c r="J11" s="74">
        <f t="shared" si="3"/>
        <v>21939</v>
      </c>
      <c r="K11" s="65">
        <v>10689</v>
      </c>
      <c r="L11" s="65">
        <v>2495</v>
      </c>
      <c r="M11" s="65">
        <v>47</v>
      </c>
      <c r="N11" s="74">
        <f t="shared" si="4"/>
        <v>13137</v>
      </c>
      <c r="O11" s="65"/>
      <c r="P11" s="65"/>
      <c r="Q11" s="74">
        <f t="shared" si="0"/>
        <v>13137</v>
      </c>
      <c r="R11" s="74">
        <f t="shared" si="1"/>
        <v>8802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2457</v>
      </c>
      <c r="E12" s="189">
        <v>149</v>
      </c>
      <c r="F12" s="189">
        <v>2</v>
      </c>
      <c r="G12" s="74">
        <f t="shared" si="2"/>
        <v>2604</v>
      </c>
      <c r="H12" s="65"/>
      <c r="I12" s="65"/>
      <c r="J12" s="74">
        <f t="shared" si="3"/>
        <v>2604</v>
      </c>
      <c r="K12" s="65">
        <v>1079</v>
      </c>
      <c r="L12" s="65">
        <v>138</v>
      </c>
      <c r="M12" s="65">
        <v>1</v>
      </c>
      <c r="N12" s="74">
        <f t="shared" si="4"/>
        <v>1216</v>
      </c>
      <c r="O12" s="65"/>
      <c r="P12" s="65"/>
      <c r="Q12" s="74">
        <f t="shared" si="0"/>
        <v>1216</v>
      </c>
      <c r="R12" s="74">
        <f t="shared" si="1"/>
        <v>1388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10149</v>
      </c>
      <c r="E13" s="189">
        <v>299</v>
      </c>
      <c r="F13" s="189">
        <v>350</v>
      </c>
      <c r="G13" s="74">
        <f t="shared" si="2"/>
        <v>10098</v>
      </c>
      <c r="H13" s="65"/>
      <c r="I13" s="65"/>
      <c r="J13" s="74">
        <f t="shared" si="3"/>
        <v>10098</v>
      </c>
      <c r="K13" s="65">
        <v>4464</v>
      </c>
      <c r="L13" s="65">
        <v>1275</v>
      </c>
      <c r="M13" s="65">
        <v>96</v>
      </c>
      <c r="N13" s="74">
        <f t="shared" si="4"/>
        <v>5643</v>
      </c>
      <c r="O13" s="65"/>
      <c r="P13" s="65"/>
      <c r="Q13" s="74">
        <f t="shared" si="0"/>
        <v>5643</v>
      </c>
      <c r="R13" s="74">
        <f t="shared" si="1"/>
        <v>4455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1201</v>
      </c>
      <c r="E14" s="189">
        <v>191</v>
      </c>
      <c r="F14" s="189"/>
      <c r="G14" s="74">
        <f t="shared" si="2"/>
        <v>1392</v>
      </c>
      <c r="H14" s="65"/>
      <c r="I14" s="65"/>
      <c r="J14" s="74">
        <f t="shared" si="3"/>
        <v>1392</v>
      </c>
      <c r="K14" s="65">
        <v>276</v>
      </c>
      <c r="L14" s="65">
        <v>223</v>
      </c>
      <c r="M14" s="65"/>
      <c r="N14" s="74">
        <f t="shared" si="4"/>
        <v>499</v>
      </c>
      <c r="O14" s="65"/>
      <c r="P14" s="65"/>
      <c r="Q14" s="74">
        <f t="shared" si="0"/>
        <v>499</v>
      </c>
      <c r="R14" s="74">
        <f t="shared" si="1"/>
        <v>893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852</v>
      </c>
      <c r="B15" s="374" t="s">
        <v>853</v>
      </c>
      <c r="C15" s="456" t="s">
        <v>854</v>
      </c>
      <c r="D15" s="457">
        <v>17806</v>
      </c>
      <c r="E15" s="457">
        <v>334</v>
      </c>
      <c r="F15" s="457">
        <v>824</v>
      </c>
      <c r="G15" s="74">
        <f t="shared" si="2"/>
        <v>17316</v>
      </c>
      <c r="H15" s="458"/>
      <c r="I15" s="458"/>
      <c r="J15" s="74">
        <f t="shared" si="3"/>
        <v>17316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17316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1710</v>
      </c>
      <c r="E16" s="189">
        <v>287</v>
      </c>
      <c r="F16" s="189">
        <v>177</v>
      </c>
      <c r="G16" s="74">
        <f t="shared" si="2"/>
        <v>1820</v>
      </c>
      <c r="H16" s="65"/>
      <c r="I16" s="65"/>
      <c r="J16" s="74">
        <f t="shared" si="3"/>
        <v>1820</v>
      </c>
      <c r="K16" s="65">
        <v>785</v>
      </c>
      <c r="L16" s="65">
        <v>139</v>
      </c>
      <c r="M16" s="65">
        <v>83</v>
      </c>
      <c r="N16" s="74">
        <f t="shared" si="4"/>
        <v>841</v>
      </c>
      <c r="O16" s="65"/>
      <c r="P16" s="65"/>
      <c r="Q16" s="74">
        <f aca="true" t="shared" si="5" ref="Q16:Q25">N16+O16-P16</f>
        <v>841</v>
      </c>
      <c r="R16" s="74">
        <f aca="true" t="shared" si="6" ref="R16:R25">J16-Q16</f>
        <v>979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132264</v>
      </c>
      <c r="E17" s="194">
        <f>SUM(E9:E16)</f>
        <v>10159</v>
      </c>
      <c r="F17" s="194">
        <f>SUM(F9:F16)</f>
        <v>15252</v>
      </c>
      <c r="G17" s="74">
        <f t="shared" si="2"/>
        <v>127171</v>
      </c>
      <c r="H17" s="75">
        <f>SUM(H9:H16)</f>
        <v>0</v>
      </c>
      <c r="I17" s="75">
        <f>SUM(I9:I16)</f>
        <v>0</v>
      </c>
      <c r="J17" s="74">
        <f t="shared" si="3"/>
        <v>127171</v>
      </c>
      <c r="K17" s="75">
        <f>SUM(K9:K16)</f>
        <v>18908</v>
      </c>
      <c r="L17" s="75">
        <f>SUM(L9:L16)</f>
        <v>4980</v>
      </c>
      <c r="M17" s="75">
        <f>SUM(M9:M16)</f>
        <v>304</v>
      </c>
      <c r="N17" s="74">
        <f t="shared" si="4"/>
        <v>23584</v>
      </c>
      <c r="O17" s="75">
        <f>SUM(O9:O16)</f>
        <v>0</v>
      </c>
      <c r="P17" s="75">
        <f>SUM(P9:P16)</f>
        <v>0</v>
      </c>
      <c r="Q17" s="74">
        <f t="shared" si="5"/>
        <v>23584</v>
      </c>
      <c r="R17" s="74">
        <f t="shared" si="6"/>
        <v>103587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221</v>
      </c>
      <c r="E22" s="189"/>
      <c r="F22" s="189"/>
      <c r="G22" s="74">
        <f t="shared" si="2"/>
        <v>221</v>
      </c>
      <c r="H22" s="65"/>
      <c r="I22" s="65"/>
      <c r="J22" s="74">
        <f t="shared" si="3"/>
        <v>221</v>
      </c>
      <c r="K22" s="65">
        <v>216</v>
      </c>
      <c r="L22" s="65">
        <v>4</v>
      </c>
      <c r="M22" s="65"/>
      <c r="N22" s="74">
        <f t="shared" si="4"/>
        <v>220</v>
      </c>
      <c r="O22" s="65"/>
      <c r="P22" s="65"/>
      <c r="Q22" s="74">
        <f t="shared" si="5"/>
        <v>220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>
        <v>22</v>
      </c>
      <c r="E23" s="189"/>
      <c r="F23" s="189"/>
      <c r="G23" s="74">
        <f t="shared" si="2"/>
        <v>22</v>
      </c>
      <c r="H23" s="65"/>
      <c r="I23" s="65"/>
      <c r="J23" s="74">
        <f t="shared" si="3"/>
        <v>22</v>
      </c>
      <c r="K23" s="65">
        <v>11</v>
      </c>
      <c r="L23" s="65">
        <v>8</v>
      </c>
      <c r="M23" s="65"/>
      <c r="N23" s="74">
        <f t="shared" si="4"/>
        <v>19</v>
      </c>
      <c r="O23" s="65"/>
      <c r="P23" s="65"/>
      <c r="Q23" s="74">
        <f t="shared" si="5"/>
        <v>19</v>
      </c>
      <c r="R23" s="74">
        <f t="shared" si="6"/>
        <v>3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66</v>
      </c>
      <c r="E24" s="189"/>
      <c r="F24" s="189"/>
      <c r="G24" s="74">
        <f t="shared" si="2"/>
        <v>66</v>
      </c>
      <c r="H24" s="65"/>
      <c r="I24" s="65"/>
      <c r="J24" s="74">
        <f t="shared" si="3"/>
        <v>66</v>
      </c>
      <c r="K24" s="65">
        <v>13</v>
      </c>
      <c r="L24" s="65">
        <v>14</v>
      </c>
      <c r="M24" s="65"/>
      <c r="N24" s="74">
        <f t="shared" si="4"/>
        <v>27</v>
      </c>
      <c r="O24" s="65"/>
      <c r="P24" s="65"/>
      <c r="Q24" s="74">
        <f t="shared" si="5"/>
        <v>27</v>
      </c>
      <c r="R24" s="74">
        <f t="shared" si="6"/>
        <v>39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309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309</v>
      </c>
      <c r="H25" s="66">
        <f t="shared" si="7"/>
        <v>0</v>
      </c>
      <c r="I25" s="66">
        <f t="shared" si="7"/>
        <v>0</v>
      </c>
      <c r="J25" s="67">
        <f t="shared" si="3"/>
        <v>309</v>
      </c>
      <c r="K25" s="66">
        <f t="shared" si="7"/>
        <v>240</v>
      </c>
      <c r="L25" s="66">
        <f t="shared" si="7"/>
        <v>26</v>
      </c>
      <c r="M25" s="66">
        <f t="shared" si="7"/>
        <v>0</v>
      </c>
      <c r="N25" s="67">
        <f t="shared" si="4"/>
        <v>266</v>
      </c>
      <c r="O25" s="66">
        <f t="shared" si="7"/>
        <v>0</v>
      </c>
      <c r="P25" s="66">
        <f t="shared" si="7"/>
        <v>0</v>
      </c>
      <c r="Q25" s="67">
        <f t="shared" si="5"/>
        <v>266</v>
      </c>
      <c r="R25" s="67">
        <f t="shared" si="6"/>
        <v>43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849</v>
      </c>
      <c r="C27" s="380" t="s">
        <v>584</v>
      </c>
      <c r="D27" s="192">
        <f>SUM(D28:D31)</f>
        <v>23129</v>
      </c>
      <c r="E27" s="192">
        <f aca="true" t="shared" si="8" ref="E27:P27">SUM(E28:E31)</f>
        <v>9789</v>
      </c>
      <c r="F27" s="192">
        <f t="shared" si="8"/>
        <v>29</v>
      </c>
      <c r="G27" s="71">
        <f t="shared" si="2"/>
        <v>32889</v>
      </c>
      <c r="H27" s="70">
        <f t="shared" si="8"/>
        <v>0</v>
      </c>
      <c r="I27" s="70">
        <f t="shared" si="8"/>
        <v>0</v>
      </c>
      <c r="J27" s="71">
        <f t="shared" si="3"/>
        <v>32889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32889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17119</v>
      </c>
      <c r="E28" s="189">
        <v>10</v>
      </c>
      <c r="F28" s="189">
        <v>17</v>
      </c>
      <c r="G28" s="74">
        <f t="shared" si="2"/>
        <v>17112</v>
      </c>
      <c r="H28" s="65"/>
      <c r="I28" s="65"/>
      <c r="J28" s="74">
        <f t="shared" si="3"/>
        <v>17112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17112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>
        <v>583</v>
      </c>
      <c r="E29" s="189"/>
      <c r="F29" s="189">
        <v>12</v>
      </c>
      <c r="G29" s="74">
        <f t="shared" si="2"/>
        <v>571</v>
      </c>
      <c r="H29" s="72"/>
      <c r="I29" s="72"/>
      <c r="J29" s="74">
        <f t="shared" si="3"/>
        <v>571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571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>
        <v>5427</v>
      </c>
      <c r="E30" s="189">
        <v>9779</v>
      </c>
      <c r="F30" s="189"/>
      <c r="G30" s="74">
        <f t="shared" si="2"/>
        <v>15206</v>
      </c>
      <c r="H30" s="72"/>
      <c r="I30" s="72"/>
      <c r="J30" s="74">
        <f t="shared" si="3"/>
        <v>15206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15206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600</v>
      </c>
      <c r="D38" s="194">
        <f>D27+D32+D37</f>
        <v>23129</v>
      </c>
      <c r="E38" s="194">
        <f aca="true" t="shared" si="12" ref="E38:P38">E27+E32+E37</f>
        <v>9789</v>
      </c>
      <c r="F38" s="194">
        <f t="shared" si="12"/>
        <v>29</v>
      </c>
      <c r="G38" s="74">
        <f t="shared" si="2"/>
        <v>32889</v>
      </c>
      <c r="H38" s="75">
        <f t="shared" si="12"/>
        <v>0</v>
      </c>
      <c r="I38" s="75">
        <f t="shared" si="12"/>
        <v>0</v>
      </c>
      <c r="J38" s="74">
        <f t="shared" si="3"/>
        <v>32889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32889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155702</v>
      </c>
      <c r="E40" s="438">
        <f>E17+E18+E19+E25+E38+E39</f>
        <v>19948</v>
      </c>
      <c r="F40" s="438">
        <f aca="true" t="shared" si="13" ref="F40:R40">F17+F18+F19+F25+F38+F39</f>
        <v>15281</v>
      </c>
      <c r="G40" s="438">
        <f t="shared" si="13"/>
        <v>160369</v>
      </c>
      <c r="H40" s="438">
        <f t="shared" si="13"/>
        <v>0</v>
      </c>
      <c r="I40" s="438">
        <f t="shared" si="13"/>
        <v>0</v>
      </c>
      <c r="J40" s="438">
        <f t="shared" si="13"/>
        <v>160369</v>
      </c>
      <c r="K40" s="438">
        <f t="shared" si="13"/>
        <v>19148</v>
      </c>
      <c r="L40" s="438">
        <f t="shared" si="13"/>
        <v>5006</v>
      </c>
      <c r="M40" s="438">
        <f t="shared" si="13"/>
        <v>304</v>
      </c>
      <c r="N40" s="438">
        <f t="shared" si="13"/>
        <v>23850</v>
      </c>
      <c r="O40" s="438">
        <f t="shared" si="13"/>
        <v>0</v>
      </c>
      <c r="P40" s="438">
        <f t="shared" si="13"/>
        <v>0</v>
      </c>
      <c r="Q40" s="438">
        <f t="shared" si="13"/>
        <v>23850</v>
      </c>
      <c r="R40" s="438">
        <f t="shared" si="13"/>
        <v>136519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905</v>
      </c>
      <c r="C44" s="354"/>
      <c r="D44" s="355"/>
      <c r="E44" s="355"/>
      <c r="F44" s="355"/>
      <c r="G44" s="351"/>
      <c r="H44" s="356" t="s">
        <v>893</v>
      </c>
      <c r="I44" s="356"/>
      <c r="J44" s="356"/>
      <c r="K44" s="580"/>
      <c r="L44" s="580"/>
      <c r="M44" s="580"/>
      <c r="N44" s="580"/>
      <c r="O44" s="607" t="s">
        <v>889</v>
      </c>
      <c r="P44" s="608"/>
      <c r="Q44" s="608"/>
      <c r="R44" s="60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M3:N3"/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E96" sqref="E9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СИЕНИТ ХОЛДИНГ АД</v>
      </c>
      <c r="C3" s="621"/>
      <c r="D3" s="526" t="s">
        <v>2</v>
      </c>
      <c r="E3" s="107">
        <f>'справка №1-БАЛАНС'!H3</f>
        <v>115802861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>
        <f>'справка №1-БАЛАНС'!E5</f>
        <v>40451</v>
      </c>
      <c r="C4" s="619"/>
      <c r="D4" s="527" t="s">
        <v>4</v>
      </c>
      <c r="E4" s="107">
        <f>'справка №1-БАЛАНС'!H4</f>
        <v>1511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14669</v>
      </c>
      <c r="D11" s="119">
        <f>SUM(D12:D14)</f>
        <v>0</v>
      </c>
      <c r="E11" s="120">
        <f>SUM(E12:E14)</f>
        <v>14669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14669</v>
      </c>
      <c r="D12" s="108"/>
      <c r="E12" s="120">
        <f aca="true" t="shared" si="0" ref="E12:E42">C12-D12</f>
        <v>14669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>
        <v>282</v>
      </c>
      <c r="D15" s="108"/>
      <c r="E15" s="120">
        <f t="shared" si="0"/>
        <v>282</v>
      </c>
      <c r="F15" s="106"/>
    </row>
    <row r="16" spans="1:15" ht="12">
      <c r="A16" s="396" t="s">
        <v>627</v>
      </c>
      <c r="B16" s="397" t="s">
        <v>628</v>
      </c>
      <c r="C16" s="119">
        <f>+C17+C18</f>
        <v>375</v>
      </c>
      <c r="D16" s="119">
        <f>+D17+D18</f>
        <v>0</v>
      </c>
      <c r="E16" s="120">
        <f t="shared" si="0"/>
        <v>375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>
        <v>375</v>
      </c>
      <c r="D18" s="108"/>
      <c r="E18" s="120">
        <f t="shared" si="0"/>
        <v>375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15326</v>
      </c>
      <c r="D19" s="104">
        <f>D11+D15+D16</f>
        <v>0</v>
      </c>
      <c r="E19" s="118">
        <f>E11+E15+E16</f>
        <v>15326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161</v>
      </c>
      <c r="D21" s="108"/>
      <c r="E21" s="120">
        <f t="shared" si="0"/>
        <v>161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45087</v>
      </c>
      <c r="D24" s="119">
        <f>SUM(D25:D27)</f>
        <v>45087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42121</v>
      </c>
      <c r="D25" s="108">
        <v>42121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2898</v>
      </c>
      <c r="D26" s="108">
        <v>2898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68</v>
      </c>
      <c r="D27" s="108">
        <v>68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16715</v>
      </c>
      <c r="D28" s="108">
        <v>16715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6717</v>
      </c>
      <c r="D29" s="108">
        <v>6717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>
        <v>1448</v>
      </c>
      <c r="D30" s="108">
        <v>1448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46</v>
      </c>
      <c r="D31" s="108">
        <v>46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61</v>
      </c>
      <c r="D33" s="105">
        <f>SUM(D34:D37)</f>
        <v>61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61</v>
      </c>
      <c r="D35" s="108">
        <v>61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1389</v>
      </c>
      <c r="D38" s="105">
        <f>SUM(D39:D42)</f>
        <v>1389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1389</v>
      </c>
      <c r="D42" s="108">
        <v>1389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71463</v>
      </c>
      <c r="D43" s="104">
        <f>D24+D28+D29+D31+D30+D32+D33+D38</f>
        <v>71463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86950</v>
      </c>
      <c r="D44" s="103">
        <f>D43+D21+D19+D9</f>
        <v>71463</v>
      </c>
      <c r="E44" s="118">
        <f>E43+E21+E19+E9</f>
        <v>15487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13097</v>
      </c>
      <c r="D52" s="103">
        <f>SUM(D53:D55)</f>
        <v>0</v>
      </c>
      <c r="E52" s="119">
        <f>C52-D52</f>
        <v>13097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>
        <v>7544</v>
      </c>
      <c r="D53" s="108"/>
      <c r="E53" s="119">
        <f>C53-D53</f>
        <v>7544</v>
      </c>
      <c r="F53" s="108"/>
    </row>
    <row r="54" spans="1:6" ht="12">
      <c r="A54" s="396" t="s">
        <v>689</v>
      </c>
      <c r="B54" s="397" t="s">
        <v>690</v>
      </c>
      <c r="C54" s="108">
        <v>5142</v>
      </c>
      <c r="D54" s="108"/>
      <c r="E54" s="119">
        <f aca="true" t="shared" si="1" ref="E54:E95">C54-D54</f>
        <v>5142</v>
      </c>
      <c r="F54" s="108"/>
    </row>
    <row r="55" spans="1:6" ht="12">
      <c r="A55" s="396" t="s">
        <v>674</v>
      </c>
      <c r="B55" s="397" t="s">
        <v>691</v>
      </c>
      <c r="C55" s="108">
        <v>411</v>
      </c>
      <c r="D55" s="108"/>
      <c r="E55" s="119">
        <f t="shared" si="1"/>
        <v>411</v>
      </c>
      <c r="F55" s="108"/>
    </row>
    <row r="56" spans="1:16" ht="24">
      <c r="A56" s="396" t="s">
        <v>692</v>
      </c>
      <c r="B56" s="397" t="s">
        <v>693</v>
      </c>
      <c r="C56" s="103">
        <f>C57+C59</f>
        <v>28796</v>
      </c>
      <c r="D56" s="103">
        <f>D57+D59</f>
        <v>0</v>
      </c>
      <c r="E56" s="119">
        <f t="shared" si="1"/>
        <v>28796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22035</v>
      </c>
      <c r="D57" s="108"/>
      <c r="E57" s="119">
        <f t="shared" si="1"/>
        <v>22035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>
        <v>6761</v>
      </c>
      <c r="D59" s="108"/>
      <c r="E59" s="119">
        <f t="shared" si="1"/>
        <v>6761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>
        <v>5149</v>
      </c>
      <c r="D62" s="108"/>
      <c r="E62" s="119">
        <f t="shared" si="1"/>
        <v>5149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1362</v>
      </c>
      <c r="D64" s="108"/>
      <c r="E64" s="119">
        <f t="shared" si="1"/>
        <v>1362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48404</v>
      </c>
      <c r="D66" s="103">
        <f>D52+D56+D61+D62+D63+D64</f>
        <v>0</v>
      </c>
      <c r="E66" s="119">
        <f t="shared" si="1"/>
        <v>48404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901</v>
      </c>
      <c r="D68" s="108"/>
      <c r="E68" s="119">
        <f t="shared" si="1"/>
        <v>901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25844</v>
      </c>
      <c r="D71" s="105">
        <f>SUM(D72:D74)</f>
        <v>25844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12551</v>
      </c>
      <c r="D72" s="108">
        <v>12551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13293</v>
      </c>
      <c r="D74" s="108">
        <v>13293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1956</v>
      </c>
      <c r="D75" s="103">
        <f>D76+D78</f>
        <v>1956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1956</v>
      </c>
      <c r="D76" s="108">
        <v>1956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19218</v>
      </c>
      <c r="D80" s="103">
        <f>SUM(D81:D84)</f>
        <v>19218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>
        <v>1882</v>
      </c>
      <c r="D82" s="108">
        <v>1882</v>
      </c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>
        <v>17336</v>
      </c>
      <c r="D83" s="108">
        <v>17336</v>
      </c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61187</v>
      </c>
      <c r="D85" s="104">
        <f>SUM(D86:D90)+D94</f>
        <v>61187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>
        <v>2791</v>
      </c>
      <c r="D86" s="108">
        <v>2791</v>
      </c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40130</v>
      </c>
      <c r="D87" s="108">
        <v>40130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9265</v>
      </c>
      <c r="D88" s="108">
        <v>9265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1858</v>
      </c>
      <c r="D89" s="108">
        <v>1858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6311</v>
      </c>
      <c r="D90" s="103">
        <f>SUM(D91:D93)</f>
        <v>6311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2046</v>
      </c>
      <c r="D91" s="108">
        <v>2046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4119</v>
      </c>
      <c r="D92" s="108">
        <v>4119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146</v>
      </c>
      <c r="D93" s="108">
        <v>146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832</v>
      </c>
      <c r="D94" s="108">
        <v>832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122</v>
      </c>
      <c r="D95" s="108">
        <v>122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108327</v>
      </c>
      <c r="D96" s="104">
        <f>D85+D80+D75+D71+D95</f>
        <v>108327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157632</v>
      </c>
      <c r="D97" s="104">
        <f>D96+D68+D66</f>
        <v>108327</v>
      </c>
      <c r="E97" s="104">
        <f>E96+E68+E66</f>
        <v>49305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905</v>
      </c>
      <c r="B109" s="615"/>
      <c r="C109" s="615" t="s">
        <v>888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889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СИЕНИТ ХОЛДИНГ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115802861</v>
      </c>
    </row>
    <row r="5" spans="1:9" ht="15">
      <c r="A5" s="501" t="s">
        <v>5</v>
      </c>
      <c r="B5" s="623">
        <f>'справка №1-БАЛАНС'!E5</f>
        <v>40451</v>
      </c>
      <c r="C5" s="623"/>
      <c r="D5" s="623"/>
      <c r="E5" s="623"/>
      <c r="F5" s="623"/>
      <c r="G5" s="626" t="s">
        <v>4</v>
      </c>
      <c r="H5" s="627"/>
      <c r="I5" s="500">
        <f>'справка №1-БАЛАНС'!H4</f>
        <v>1511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902</v>
      </c>
      <c r="B30" s="625"/>
      <c r="C30" s="625"/>
      <c r="D30" s="459" t="s">
        <v>817</v>
      </c>
      <c r="E30" s="624" t="s">
        <v>890</v>
      </c>
      <c r="F30" s="624"/>
      <c r="G30" s="624"/>
      <c r="H30" s="420" t="s">
        <v>779</v>
      </c>
      <c r="I30" s="624" t="s">
        <v>891</v>
      </c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7">
      <selection activeCell="C52" sqref="C52:C60"/>
    </sheetView>
  </sheetViews>
  <sheetFormatPr defaultColWidth="10.75390625" defaultRowHeight="12.75"/>
  <cols>
    <col min="1" max="1" width="49.00390625" style="509" customWidth="1"/>
    <col min="2" max="2" width="6.375" style="519" bestFit="1" customWidth="1"/>
    <col min="3" max="3" width="12.25390625" style="509" bestFit="1" customWidth="1"/>
    <col min="4" max="4" width="17.625" style="509" bestFit="1" customWidth="1"/>
    <col min="5" max="5" width="23.125" style="509" bestFit="1" customWidth="1"/>
    <col min="6" max="6" width="18.375" style="509" bestFit="1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СИЕНИТ ХОЛДИНГ АД</v>
      </c>
      <c r="C5" s="629"/>
      <c r="D5" s="629"/>
      <c r="E5" s="570" t="s">
        <v>2</v>
      </c>
      <c r="F5" s="451">
        <f>'справка №1-БАЛАНС'!H3</f>
        <v>115802861</v>
      </c>
    </row>
    <row r="6" spans="1:13" ht="15" customHeight="1">
      <c r="A6" s="27" t="s">
        <v>820</v>
      </c>
      <c r="B6" s="630">
        <f>'справка №1-БАЛАНС'!E5</f>
        <v>40451</v>
      </c>
      <c r="C6" s="630"/>
      <c r="D6" s="510"/>
      <c r="E6" s="569" t="s">
        <v>4</v>
      </c>
      <c r="F6" s="511">
        <f>'справка №1-БАЛАНС'!H4</f>
        <v>1511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858</v>
      </c>
      <c r="B12" s="37"/>
      <c r="C12" s="441">
        <v>5</v>
      </c>
      <c r="D12" s="575">
        <v>1</v>
      </c>
      <c r="E12" s="441"/>
      <c r="F12" s="443">
        <f>C12-E12</f>
        <v>5</v>
      </c>
    </row>
    <row r="13" spans="1:6" ht="25.5">
      <c r="A13" s="36" t="s">
        <v>878</v>
      </c>
      <c r="B13" s="37"/>
      <c r="C13" s="441">
        <v>4.5</v>
      </c>
      <c r="D13" s="575">
        <v>0.9</v>
      </c>
      <c r="E13" s="441"/>
      <c r="F13" s="443">
        <f aca="true" t="shared" si="0" ref="F13:F36">C13-E13</f>
        <v>4.5</v>
      </c>
    </row>
    <row r="14" spans="1:6" ht="12.75">
      <c r="A14" s="36" t="s">
        <v>859</v>
      </c>
      <c r="B14" s="37"/>
      <c r="C14" s="441">
        <v>3.3</v>
      </c>
      <c r="D14" s="575">
        <v>0.66</v>
      </c>
      <c r="E14" s="441"/>
      <c r="F14" s="443">
        <f t="shared" si="0"/>
        <v>3.3</v>
      </c>
    </row>
    <row r="15" spans="1:6" ht="12.75">
      <c r="A15" s="36" t="s">
        <v>861</v>
      </c>
      <c r="B15" s="37"/>
      <c r="C15" s="441">
        <v>208</v>
      </c>
      <c r="D15" s="575">
        <v>0.52</v>
      </c>
      <c r="E15" s="441"/>
      <c r="F15" s="443">
        <f t="shared" si="0"/>
        <v>208</v>
      </c>
    </row>
    <row r="16" spans="1:6" ht="12.75">
      <c r="A16" s="36" t="s">
        <v>862</v>
      </c>
      <c r="B16" s="37"/>
      <c r="C16" s="441">
        <v>2.6</v>
      </c>
      <c r="D16" s="575">
        <v>0.52</v>
      </c>
      <c r="E16" s="441"/>
      <c r="F16" s="443">
        <f t="shared" si="0"/>
        <v>2.6</v>
      </c>
    </row>
    <row r="17" spans="1:6" ht="12.75">
      <c r="A17" s="36" t="s">
        <v>863</v>
      </c>
      <c r="B17" s="37"/>
      <c r="C17" s="441">
        <v>45</v>
      </c>
      <c r="D17" s="575">
        <v>0.9</v>
      </c>
      <c r="E17" s="441"/>
      <c r="F17" s="443">
        <f t="shared" si="0"/>
        <v>45</v>
      </c>
    </row>
    <row r="18" spans="1:6" ht="12.75">
      <c r="A18" s="36" t="s">
        <v>864</v>
      </c>
      <c r="B18" s="37"/>
      <c r="C18" s="441">
        <v>1332</v>
      </c>
      <c r="D18" s="575">
        <v>1</v>
      </c>
      <c r="E18" s="441"/>
      <c r="F18" s="443">
        <f t="shared" si="0"/>
        <v>1332</v>
      </c>
    </row>
    <row r="19" spans="1:6" ht="12.75">
      <c r="A19" s="36" t="s">
        <v>865</v>
      </c>
      <c r="B19" s="37"/>
      <c r="C19" s="441">
        <v>5</v>
      </c>
      <c r="D19" s="575">
        <v>1</v>
      </c>
      <c r="E19" s="441"/>
      <c r="F19" s="443">
        <f t="shared" si="0"/>
        <v>5</v>
      </c>
    </row>
    <row r="20" spans="1:6" ht="12.75">
      <c r="A20" s="36" t="s">
        <v>866</v>
      </c>
      <c r="B20" s="37"/>
      <c r="C20" s="441">
        <v>4</v>
      </c>
      <c r="D20" s="575">
        <v>0.8</v>
      </c>
      <c r="E20" s="441"/>
      <c r="F20" s="443">
        <f t="shared" si="0"/>
        <v>4</v>
      </c>
    </row>
    <row r="21" spans="1:6" ht="12.75">
      <c r="A21" s="36" t="s">
        <v>867</v>
      </c>
      <c r="B21" s="37"/>
      <c r="C21" s="441">
        <v>3.4</v>
      </c>
      <c r="D21" s="575">
        <v>0.68</v>
      </c>
      <c r="E21" s="441"/>
      <c r="F21" s="443">
        <f t="shared" si="0"/>
        <v>3.4</v>
      </c>
    </row>
    <row r="22" spans="1:6" ht="12.75">
      <c r="A22" s="36" t="s">
        <v>894</v>
      </c>
      <c r="B22" s="37"/>
      <c r="C22" s="441">
        <v>45</v>
      </c>
      <c r="D22" s="575">
        <v>0.9</v>
      </c>
      <c r="E22" s="441"/>
      <c r="F22" s="443">
        <f t="shared" si="0"/>
        <v>45</v>
      </c>
    </row>
    <row r="23" spans="1:6" ht="12.75">
      <c r="A23" s="36" t="s">
        <v>870</v>
      </c>
      <c r="B23" s="37"/>
      <c r="C23" s="441">
        <v>4.61</v>
      </c>
      <c r="D23" s="575">
        <v>0.922</v>
      </c>
      <c r="E23" s="441"/>
      <c r="F23" s="443">
        <f t="shared" si="0"/>
        <v>4.61</v>
      </c>
    </row>
    <row r="24" spans="1:6" ht="12.75">
      <c r="A24" s="36" t="s">
        <v>871</v>
      </c>
      <c r="B24" s="37"/>
      <c r="C24" s="441">
        <v>5</v>
      </c>
      <c r="D24" s="575">
        <v>1</v>
      </c>
      <c r="E24" s="441"/>
      <c r="F24" s="443">
        <f t="shared" si="0"/>
        <v>5</v>
      </c>
    </row>
    <row r="25" spans="1:6" ht="12.75">
      <c r="A25" s="36" t="s">
        <v>872</v>
      </c>
      <c r="B25" s="37"/>
      <c r="C25" s="441">
        <v>5</v>
      </c>
      <c r="D25" s="575">
        <v>1</v>
      </c>
      <c r="E25" s="441"/>
      <c r="F25" s="443">
        <f t="shared" si="0"/>
        <v>5</v>
      </c>
    </row>
    <row r="26" spans="1:6" ht="12.75">
      <c r="A26" s="36" t="s">
        <v>873</v>
      </c>
      <c r="B26" s="37"/>
      <c r="C26" s="441">
        <v>5</v>
      </c>
      <c r="D26" s="575">
        <v>1</v>
      </c>
      <c r="E26" s="441"/>
      <c r="F26" s="443">
        <f t="shared" si="0"/>
        <v>5</v>
      </c>
    </row>
    <row r="27" spans="1:6" ht="12.75">
      <c r="A27" s="36" t="s">
        <v>874</v>
      </c>
      <c r="B27" s="37"/>
      <c r="C27" s="441">
        <v>5</v>
      </c>
      <c r="D27" s="575">
        <v>1</v>
      </c>
      <c r="E27" s="441"/>
      <c r="F27" s="443">
        <f t="shared" si="0"/>
        <v>5</v>
      </c>
    </row>
    <row r="28" spans="1:6" ht="12.75">
      <c r="A28" s="36" t="s">
        <v>875</v>
      </c>
      <c r="B28" s="37"/>
      <c r="C28" s="441">
        <v>5</v>
      </c>
      <c r="D28" s="575">
        <v>1</v>
      </c>
      <c r="E28" s="441"/>
      <c r="F28" s="443">
        <f t="shared" si="0"/>
        <v>5</v>
      </c>
    </row>
    <row r="29" spans="1:6" ht="12.75">
      <c r="A29" s="36" t="s">
        <v>876</v>
      </c>
      <c r="B29" s="37"/>
      <c r="C29" s="441">
        <v>1302.8</v>
      </c>
      <c r="D29" s="575">
        <v>1</v>
      </c>
      <c r="E29" s="441"/>
      <c r="F29" s="443">
        <f t="shared" si="0"/>
        <v>1302.8</v>
      </c>
    </row>
    <row r="30" spans="1:6" ht="12" customHeight="1">
      <c r="A30" s="36" t="s">
        <v>877</v>
      </c>
      <c r="B30" s="37"/>
      <c r="C30" s="441">
        <v>17585.42192</v>
      </c>
      <c r="D30" s="575">
        <v>1</v>
      </c>
      <c r="E30" s="441"/>
      <c r="F30" s="443">
        <f t="shared" si="0"/>
        <v>17585.42192</v>
      </c>
    </row>
    <row r="31" spans="1:6" ht="12" customHeight="1">
      <c r="A31" s="36" t="s">
        <v>879</v>
      </c>
      <c r="B31" s="37"/>
      <c r="C31" s="441">
        <v>45</v>
      </c>
      <c r="D31" s="575">
        <v>0.9</v>
      </c>
      <c r="E31" s="441"/>
      <c r="F31" s="443">
        <f t="shared" si="0"/>
        <v>45</v>
      </c>
    </row>
    <row r="32" spans="1:6" ht="12" customHeight="1">
      <c r="A32" s="36" t="s">
        <v>880</v>
      </c>
      <c r="B32" s="37"/>
      <c r="C32" s="441">
        <v>45</v>
      </c>
      <c r="D32" s="575">
        <v>0.9</v>
      </c>
      <c r="E32" s="441"/>
      <c r="F32" s="443">
        <f t="shared" si="0"/>
        <v>45</v>
      </c>
    </row>
    <row r="33" spans="1:6" ht="12" customHeight="1">
      <c r="A33" s="36" t="s">
        <v>881</v>
      </c>
      <c r="B33" s="37"/>
      <c r="C33" s="441">
        <v>195.583</v>
      </c>
      <c r="D33" s="575">
        <v>1</v>
      </c>
      <c r="E33" s="441"/>
      <c r="F33" s="443">
        <f>C33-E33</f>
        <v>195.583</v>
      </c>
    </row>
    <row r="34" spans="1:6" ht="12" customHeight="1">
      <c r="A34" s="36" t="s">
        <v>897</v>
      </c>
      <c r="B34" s="37"/>
      <c r="C34" s="441">
        <v>5</v>
      </c>
      <c r="D34" s="575">
        <v>0.65</v>
      </c>
      <c r="E34" s="441"/>
      <c r="F34" s="443">
        <f>C34-E34</f>
        <v>5</v>
      </c>
    </row>
    <row r="35" spans="1:6" ht="12" customHeight="1">
      <c r="A35" s="36" t="s">
        <v>907</v>
      </c>
      <c r="B35" s="37"/>
      <c r="C35" s="441">
        <v>5</v>
      </c>
      <c r="D35" s="575">
        <v>1</v>
      </c>
      <c r="E35" s="441"/>
      <c r="F35" s="443">
        <f>C35-E35</f>
        <v>5</v>
      </c>
    </row>
    <row r="36" spans="1:6" ht="12" customHeight="1">
      <c r="A36" s="36" t="s">
        <v>906</v>
      </c>
      <c r="B36" s="37"/>
      <c r="C36" s="441">
        <v>3</v>
      </c>
      <c r="D36" s="575">
        <v>0.52</v>
      </c>
      <c r="E36" s="441"/>
      <c r="F36" s="443">
        <f t="shared" si="0"/>
        <v>3</v>
      </c>
    </row>
    <row r="37" spans="1:16" ht="11.25" customHeight="1">
      <c r="A37" s="38" t="s">
        <v>563</v>
      </c>
      <c r="B37" s="39" t="s">
        <v>830</v>
      </c>
      <c r="C37" s="429">
        <f>SUM(C12:C36)</f>
        <v>20874.21492</v>
      </c>
      <c r="D37" s="429"/>
      <c r="E37" s="429">
        <f>SUM(E12:E36)</f>
        <v>0</v>
      </c>
      <c r="F37" s="442">
        <f>SUM(F12:F36)</f>
        <v>20874.21492</v>
      </c>
      <c r="G37" s="516"/>
      <c r="H37" s="516"/>
      <c r="I37" s="516"/>
      <c r="J37" s="516"/>
      <c r="K37" s="516"/>
      <c r="L37" s="516"/>
      <c r="M37" s="516"/>
      <c r="N37" s="516"/>
      <c r="O37" s="516"/>
      <c r="P37" s="516"/>
    </row>
    <row r="38" spans="1:6" ht="16.5" customHeight="1">
      <c r="A38" s="36" t="s">
        <v>831</v>
      </c>
      <c r="B38" s="40"/>
      <c r="C38" s="429"/>
      <c r="D38" s="429"/>
      <c r="E38" s="429"/>
      <c r="F38" s="442"/>
    </row>
    <row r="39" spans="1:6" ht="12.75">
      <c r="A39" s="36" t="s">
        <v>860</v>
      </c>
      <c r="B39" s="40"/>
      <c r="C39" s="441">
        <v>25</v>
      </c>
      <c r="D39" s="575">
        <v>0.5</v>
      </c>
      <c r="E39" s="441"/>
      <c r="F39" s="443">
        <f>C39-E39</f>
        <v>25</v>
      </c>
    </row>
    <row r="40" spans="1:6" ht="12.75">
      <c r="A40" s="36" t="s">
        <v>868</v>
      </c>
      <c r="B40" s="40"/>
      <c r="C40" s="441">
        <v>2.5</v>
      </c>
      <c r="D40" s="575">
        <v>0.5</v>
      </c>
      <c r="E40" s="441"/>
      <c r="F40" s="443">
        <f aca="true" t="shared" si="1" ref="F40:F49">C40-E40</f>
        <v>2.5</v>
      </c>
    </row>
    <row r="41" spans="1:6" ht="12.75">
      <c r="A41" s="36" t="s">
        <v>869</v>
      </c>
      <c r="B41" s="40"/>
      <c r="C41" s="441">
        <v>500</v>
      </c>
      <c r="D41" s="575">
        <v>0.5</v>
      </c>
      <c r="E41" s="441"/>
      <c r="F41" s="443">
        <f t="shared" si="1"/>
        <v>500</v>
      </c>
    </row>
    <row r="42" spans="1:6" ht="12.75">
      <c r="A42" s="36" t="s">
        <v>908</v>
      </c>
      <c r="B42" s="37"/>
      <c r="C42" s="441">
        <v>2.5</v>
      </c>
      <c r="D42" s="575">
        <v>0.5</v>
      </c>
      <c r="E42" s="441"/>
      <c r="F42" s="443">
        <f t="shared" si="1"/>
        <v>2.5</v>
      </c>
    </row>
    <row r="43" spans="1:6" ht="12.75">
      <c r="A43" s="36" t="s">
        <v>909</v>
      </c>
      <c r="B43" s="37"/>
      <c r="C43" s="441">
        <v>2.5</v>
      </c>
      <c r="D43" s="575">
        <v>0.5</v>
      </c>
      <c r="E43" s="441"/>
      <c r="F43" s="443">
        <f t="shared" si="1"/>
        <v>2.5</v>
      </c>
    </row>
    <row r="44" spans="1:6" ht="12.75">
      <c r="A44" s="36" t="s">
        <v>910</v>
      </c>
      <c r="B44" s="37"/>
      <c r="C44" s="441">
        <v>2.5</v>
      </c>
      <c r="D44" s="575">
        <v>0.5</v>
      </c>
      <c r="E44" s="441"/>
      <c r="F44" s="443">
        <f t="shared" si="1"/>
        <v>2.5</v>
      </c>
    </row>
    <row r="45" spans="1:6" ht="12.75">
      <c r="A45" s="36" t="s">
        <v>911</v>
      </c>
      <c r="B45" s="37"/>
      <c r="C45" s="441">
        <v>2.5</v>
      </c>
      <c r="D45" s="575">
        <v>0.5</v>
      </c>
      <c r="E45" s="441"/>
      <c r="F45" s="443">
        <f t="shared" si="1"/>
        <v>2.5</v>
      </c>
    </row>
    <row r="46" spans="1:6" ht="12.75">
      <c r="A46" s="36" t="s">
        <v>912</v>
      </c>
      <c r="B46" s="37"/>
      <c r="C46" s="441">
        <v>2.5</v>
      </c>
      <c r="D46" s="575">
        <v>0.5</v>
      </c>
      <c r="E46" s="441"/>
      <c r="F46" s="443">
        <f t="shared" si="1"/>
        <v>2.5</v>
      </c>
    </row>
    <row r="47" spans="1:6" ht="12.75">
      <c r="A47" s="36" t="s">
        <v>913</v>
      </c>
      <c r="B47" s="37"/>
      <c r="C47" s="441">
        <v>2.5</v>
      </c>
      <c r="D47" s="575">
        <v>0.5</v>
      </c>
      <c r="E47" s="441"/>
      <c r="F47" s="443">
        <f>C47-E47</f>
        <v>2.5</v>
      </c>
    </row>
    <row r="48" spans="1:6" ht="12.75">
      <c r="A48" s="36" t="s">
        <v>914</v>
      </c>
      <c r="B48" s="37"/>
      <c r="C48" s="441">
        <v>25</v>
      </c>
      <c r="D48" s="575">
        <v>0.5</v>
      </c>
      <c r="E48" s="441"/>
      <c r="F48" s="443">
        <f>C48-E48</f>
        <v>25</v>
      </c>
    </row>
    <row r="49" spans="1:6" ht="12.75">
      <c r="A49" s="36" t="s">
        <v>915</v>
      </c>
      <c r="B49" s="37"/>
      <c r="C49" s="441">
        <v>3</v>
      </c>
      <c r="D49" s="575">
        <v>0.5</v>
      </c>
      <c r="E49" s="441"/>
      <c r="F49" s="443">
        <f t="shared" si="1"/>
        <v>3</v>
      </c>
    </row>
    <row r="50" spans="1:16" ht="15" customHeight="1">
      <c r="A50" s="38" t="s">
        <v>580</v>
      </c>
      <c r="B50" s="39" t="s">
        <v>832</v>
      </c>
      <c r="C50" s="429">
        <f>SUM(C39:C49)</f>
        <v>570.5</v>
      </c>
      <c r="D50" s="429"/>
      <c r="E50" s="429">
        <f>SUM(E39:E49)</f>
        <v>0</v>
      </c>
      <c r="F50" s="442">
        <f>SUM(F39:F49)</f>
        <v>570.5</v>
      </c>
      <c r="G50" s="516"/>
      <c r="H50" s="516"/>
      <c r="I50" s="516"/>
      <c r="J50" s="516"/>
      <c r="K50" s="516"/>
      <c r="L50" s="516"/>
      <c r="M50" s="516"/>
      <c r="N50" s="516"/>
      <c r="O50" s="516"/>
      <c r="P50" s="516"/>
    </row>
    <row r="51" spans="1:6" ht="12.75" customHeight="1">
      <c r="A51" s="36" t="s">
        <v>833</v>
      </c>
      <c r="B51" s="40"/>
      <c r="C51" s="429"/>
      <c r="D51" s="429"/>
      <c r="E51" s="429"/>
      <c r="F51" s="442"/>
    </row>
    <row r="52" spans="1:6" ht="12.75">
      <c r="A52" s="36" t="s">
        <v>882</v>
      </c>
      <c r="B52" s="40"/>
      <c r="C52" s="441">
        <v>78.232</v>
      </c>
      <c r="D52" s="575">
        <v>0.4</v>
      </c>
      <c r="E52" s="441"/>
      <c r="F52" s="443">
        <f aca="true" t="shared" si="2" ref="F52:F60">C52-E52</f>
        <v>78.232</v>
      </c>
    </row>
    <row r="53" spans="1:6" ht="12.75">
      <c r="A53" s="36" t="s">
        <v>883</v>
      </c>
      <c r="B53" s="40"/>
      <c r="C53" s="441">
        <v>1.65</v>
      </c>
      <c r="D53" s="575">
        <v>0.33</v>
      </c>
      <c r="E53" s="441"/>
      <c r="F53" s="443">
        <f t="shared" si="2"/>
        <v>1.65</v>
      </c>
    </row>
    <row r="54" spans="1:6" ht="12.75">
      <c r="A54" s="36" t="s">
        <v>884</v>
      </c>
      <c r="B54" s="40"/>
      <c r="C54" s="441">
        <v>3384.58166</v>
      </c>
      <c r="D54" s="575">
        <v>0.39</v>
      </c>
      <c r="E54" s="441"/>
      <c r="F54" s="443">
        <f t="shared" si="2"/>
        <v>3384.58166</v>
      </c>
    </row>
    <row r="55" spans="1:6" ht="12.75">
      <c r="A55" s="36" t="s">
        <v>885</v>
      </c>
      <c r="B55" s="40"/>
      <c r="C55" s="441">
        <v>9791.6</v>
      </c>
      <c r="D55" s="575">
        <v>0.25</v>
      </c>
      <c r="E55" s="441"/>
      <c r="F55" s="443">
        <f t="shared" si="2"/>
        <v>9791.6</v>
      </c>
    </row>
    <row r="56" spans="1:6" ht="12.75">
      <c r="A56" s="36" t="s">
        <v>886</v>
      </c>
      <c r="B56" s="37"/>
      <c r="C56" s="441">
        <v>15</v>
      </c>
      <c r="D56" s="575">
        <v>0.3</v>
      </c>
      <c r="E56" s="441"/>
      <c r="F56" s="443">
        <f t="shared" si="2"/>
        <v>15</v>
      </c>
    </row>
    <row r="57" spans="1:6" ht="12.75">
      <c r="A57" s="36" t="s">
        <v>898</v>
      </c>
      <c r="B57" s="37"/>
      <c r="C57" s="441">
        <v>2</v>
      </c>
      <c r="D57" s="575">
        <v>0.34</v>
      </c>
      <c r="E57" s="441"/>
      <c r="F57" s="443">
        <f t="shared" si="2"/>
        <v>2</v>
      </c>
    </row>
    <row r="58" spans="1:6" ht="12.75">
      <c r="A58" s="36" t="s">
        <v>899</v>
      </c>
      <c r="B58" s="37"/>
      <c r="C58" s="441">
        <v>2</v>
      </c>
      <c r="D58" s="575">
        <v>0.34</v>
      </c>
      <c r="E58" s="441"/>
      <c r="F58" s="443">
        <f t="shared" si="2"/>
        <v>2</v>
      </c>
    </row>
    <row r="59" spans="1:6" ht="12.75">
      <c r="A59" s="36" t="s">
        <v>900</v>
      </c>
      <c r="B59" s="37"/>
      <c r="C59" s="441">
        <v>2</v>
      </c>
      <c r="D59" s="575">
        <v>0.36</v>
      </c>
      <c r="E59" s="441"/>
      <c r="F59" s="443">
        <f t="shared" si="2"/>
        <v>2</v>
      </c>
    </row>
    <row r="60" spans="1:6" ht="12.75">
      <c r="A60" s="36" t="s">
        <v>901</v>
      </c>
      <c r="B60" s="37"/>
      <c r="C60" s="441">
        <v>0.75</v>
      </c>
      <c r="D60" s="575">
        <v>0.15</v>
      </c>
      <c r="E60" s="441"/>
      <c r="F60" s="443">
        <f t="shared" si="2"/>
        <v>0.75</v>
      </c>
    </row>
    <row r="61" spans="1:16" ht="12" customHeight="1">
      <c r="A61" s="38" t="s">
        <v>599</v>
      </c>
      <c r="B61" s="39" t="s">
        <v>834</v>
      </c>
      <c r="C61" s="429">
        <f>SUM(C52:C60)</f>
        <v>13277.81366</v>
      </c>
      <c r="D61" s="429"/>
      <c r="E61" s="429">
        <f>SUM(E52:E60)</f>
        <v>0</v>
      </c>
      <c r="F61" s="442">
        <f>SUM(F52:F60)</f>
        <v>13277.81366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896</v>
      </c>
      <c r="B63" s="40"/>
      <c r="C63" s="441">
        <v>0</v>
      </c>
      <c r="D63" s="575">
        <v>0</v>
      </c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575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575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575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575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575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575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575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575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575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575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575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575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575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575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C78+C61+C50+C37</f>
        <v>34722.52858</v>
      </c>
      <c r="D79" s="429"/>
      <c r="E79" s="429">
        <f>E78+E61+E50+E37</f>
        <v>0</v>
      </c>
      <c r="F79" s="442">
        <f>F78+F61+F50+F37</f>
        <v>34722.52858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902</v>
      </c>
      <c r="B151" s="453"/>
      <c r="C151" s="631" t="s">
        <v>888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889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:F77 C82:F96 C99:F113 C116:F130 C133:F147 C52:F60 C39:F49 C12:F3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.</cp:lastModifiedBy>
  <cp:lastPrinted>2010-11-30T07:32:11Z</cp:lastPrinted>
  <dcterms:created xsi:type="dcterms:W3CDTF">2000-06-29T12:02:40Z</dcterms:created>
  <dcterms:modified xsi:type="dcterms:W3CDTF">2010-11-30T07:36:42Z</dcterms:modified>
  <cp:category/>
  <cp:version/>
  <cp:contentType/>
  <cp:contentStatus/>
</cp:coreProperties>
</file>