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235" windowHeight="6540" tabRatio="599" firstSheet="4" activeTab="7"/>
  </bookViews>
  <sheets>
    <sheet name="справка № 1-КИС-БАЛАНС" sheetId="1" r:id="rId1"/>
    <sheet name="справка № 2-КИС-ОД" sheetId="2" r:id="rId2"/>
    <sheet name="справка № 3-КИС-ОПП" sheetId="3" r:id="rId3"/>
    <sheet name="справка № 4-КИС-ОСК" sheetId="4" r:id="rId4"/>
    <sheet name="справка № 5-КИС" sheetId="5" r:id="rId5"/>
    <sheet name="справка № 6-КИС" sheetId="6" r:id="rId6"/>
    <sheet name="справка №7-КИС" sheetId="7" r:id="rId7"/>
    <sheet name="справка №8-КИС" sheetId="8" r:id="rId8"/>
  </sheets>
  <definedNames>
    <definedName name="_xlnm.Print_Area" localSheetId="6">'справка №7-КИС'!$A$1:$R$114</definedName>
    <definedName name="_xlnm.Print_Titles" localSheetId="0">'справка № 1-КИС-БАЛАНС'!$6:$6</definedName>
    <definedName name="_xlnm.Print_Titles" localSheetId="1">'справка № 2-КИС-ОД'!$9:$9</definedName>
    <definedName name="_xlnm.Print_Titles" localSheetId="2">'справка № 3-КИС-ОПП'!$10:$10</definedName>
    <definedName name="_xlnm.Print_Titles" localSheetId="3">'справка № 4-КИС-ОСК'!$10:$10</definedName>
    <definedName name="_xlnm.Print_Titles" localSheetId="4">'справка № 5-КИС'!$11:$11</definedName>
    <definedName name="_xlnm.Print_Titles" localSheetId="6">'справка №7-КИС'!$13:$13</definedName>
  </definedNames>
  <calcPr fullCalcOnLoad="1"/>
</workbook>
</file>

<file path=xl/sharedStrings.xml><?xml version="1.0" encoding="utf-8"?>
<sst xmlns="http://schemas.openxmlformats.org/spreadsheetml/2006/main" count="575" uniqueCount="369">
  <si>
    <t xml:space="preserve"> СЧЕТОВОДЕН  БАЛАНС </t>
  </si>
  <si>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</si>
  <si>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</si>
  <si>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</si>
  <si>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</si>
  <si>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</si>
  <si>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</si>
  <si>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</si>
  <si>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</si>
  <si>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</si>
  <si>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</si>
  <si>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</si>
  <si>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</si>
  <si>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</si>
  <si>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</si>
  <si>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>ОТЧЕТ ЗА ДОХОДИТЕ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</si>
  <si>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</si>
  <si>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</si>
  <si>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</si>
  <si>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</si>
  <si>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</si>
  <si>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</si>
  <si>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 xml:space="preserve">от последваща оценка </t>
  </si>
  <si>
    <t>4. Други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</si>
  <si>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</si>
  <si>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</si>
  <si>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</si>
  <si>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</si>
  <si>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</si>
  <si>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 xml:space="preserve">I. ФИНАНСОВИ АКТИВИ </t>
  </si>
  <si>
    <t>I. ОСНОВЕН КАПИТАЛ</t>
  </si>
  <si>
    <t>II. РЕЗЕРВИ</t>
  </si>
  <si>
    <t>2. Резерви от последващи оценки на активи и пасиви</t>
  </si>
  <si>
    <t>III. ФИНАНСОВ РЕЗУЛТАТ</t>
  </si>
  <si>
    <t>1. Натрупана печалба (загуба), в т.ч.:</t>
  </si>
  <si>
    <t>неразпределена печалба</t>
  </si>
  <si>
    <t>непокрита загуба</t>
  </si>
  <si>
    <t>2. Текуща печалба (загуба)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</si>
  <si>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</si>
  <si>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</si>
  <si>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</si>
  <si>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</si>
  <si>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</si>
  <si>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I. ПАРИЧНИ СРЕДСТВА</t>
  </si>
  <si>
    <t>ІV. РАЗХОДИ ЗА БЪДЕЩИ ПЕРИОДИ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</si>
  <si>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</si>
  <si>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</si>
  <si>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</si>
  <si>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</si>
  <si>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</si>
  <si>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2. Положителни разлики от операции с финансови активи, в т.ч.:</t>
  </si>
  <si>
    <t>от последваща оценка</t>
  </si>
  <si>
    <t>4. Приходи от лихви</t>
  </si>
  <si>
    <t>ІІ. Нефинансови приходи</t>
  </si>
  <si>
    <t>Б. Общо приходи от дейността (I+II)</t>
  </si>
  <si>
    <t xml:space="preserve"> ОТЧЕТ  ЗА ИЗМЕНЕНИЯТА В СОБСТВЕНИЯ  КАПИТАЛ</t>
  </si>
  <si>
    <t>( в лeва)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</si>
  <si>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</si>
  <si>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</si>
  <si>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</si>
  <si>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</si>
  <si>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</si>
  <si>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>премии 
 от
 емисия (премиен резерв)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</si>
  <si>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</si>
  <si>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</si>
  <si>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</si>
  <si>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</si>
  <si>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</si>
  <si>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Ефект от промени в счетоводната политика </t>
  </si>
  <si>
    <t xml:space="preserve">Фундаментални грешки </t>
  </si>
  <si>
    <t xml:space="preserve">Коригирано салдо в началото на отчетния период </t>
  </si>
  <si>
    <t>увеличение</t>
  </si>
  <si>
    <t>намаление</t>
  </si>
  <si>
    <t xml:space="preserve">Нетна печалба/загуба за периода  </t>
  </si>
  <si>
    <t>1. Разпределение на печалбата за:</t>
  </si>
  <si>
    <t xml:space="preserve"> дивиденти</t>
  </si>
  <si>
    <t xml:space="preserve"> други </t>
  </si>
  <si>
    <t>2. Покриване на загуби</t>
  </si>
  <si>
    <t xml:space="preserve">увеличения    </t>
  </si>
  <si>
    <t>намаления</t>
  </si>
  <si>
    <t xml:space="preserve">Салдо към края на отчетния период </t>
  </si>
  <si>
    <t xml:space="preserve">Собствен капитал 
към края на отчетния период </t>
  </si>
  <si>
    <t xml:space="preserve">Съставител: …………...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</si>
  <si>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</si>
  <si>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</si>
  <si>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</si>
  <si>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</si>
  <si>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</si>
  <si>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Парични потоци, свързани с текущи финансови активи</t>
  </si>
  <si>
    <t>Парични потоци, свързани с нетекущи финансови активи</t>
  </si>
  <si>
    <t>Парични потоци, свързани с нетекущи активи</t>
  </si>
  <si>
    <t>Г. Изменение на паричните средства през периода (А+Б+В)</t>
  </si>
  <si>
    <t>Д. Парични средства в началото на периода</t>
  </si>
  <si>
    <t>Получени дивиденти</t>
  </si>
  <si>
    <t>Други парични потоци от инвестиционна дейност</t>
  </si>
  <si>
    <t>Лихви, комисиони и др. подобни</t>
  </si>
  <si>
    <t>Парични потоци, свързани с възнаграждения</t>
  </si>
  <si>
    <t>лихви</t>
  </si>
  <si>
    <t xml:space="preserve"> ОТЧЕТ ЗА ПАРИЧНИТЕ ПОТОЦИ ПО ПРЕКИЯ МЕТОД</t>
  </si>
  <si>
    <t xml:space="preserve"> </t>
  </si>
  <si>
    <t>А. ВЗЕМАНИЯ</t>
  </si>
  <si>
    <t>Показатели</t>
  </si>
  <si>
    <t>Сума на вземанията</t>
  </si>
  <si>
    <t>Степен на ликвидност</t>
  </si>
  <si>
    <t>до 1 месец</t>
  </si>
  <si>
    <t xml:space="preserve">до 3 месеца </t>
  </si>
  <si>
    <t>до една година</t>
  </si>
  <si>
    <t xml:space="preserve">Общо вземания: </t>
  </si>
  <si>
    <t>Сума на задължението</t>
  </si>
  <si>
    <t>Степен на изискуемост</t>
  </si>
  <si>
    <t>до 3 месеца</t>
  </si>
  <si>
    <t xml:space="preserve"> до една година </t>
  </si>
  <si>
    <t>Съставител:……….</t>
  </si>
  <si>
    <t xml:space="preserve">Общо задължения: </t>
  </si>
  <si>
    <t>Справка</t>
  </si>
  <si>
    <t>конвертируеми</t>
  </si>
  <si>
    <t>корпоративни</t>
  </si>
  <si>
    <t>общински</t>
  </si>
  <si>
    <t>ипотечни</t>
  </si>
  <si>
    <t xml:space="preserve">други </t>
  </si>
  <si>
    <t>опции</t>
  </si>
  <si>
    <t>Инвестиционен рейтинг</t>
  </si>
  <si>
    <t>Индекс на регулирания пазар</t>
  </si>
  <si>
    <t>Рейтингова агенция</t>
  </si>
  <si>
    <t xml:space="preserve">Обща сума по т.1 </t>
  </si>
  <si>
    <t>Обща сума по т.2</t>
  </si>
  <si>
    <t>Обща сума по т.3</t>
  </si>
  <si>
    <t>Обща сума по т. 1</t>
  </si>
  <si>
    <t>Обща сума по т. 3</t>
  </si>
  <si>
    <t>Отчетна стойност на нетекущите активи</t>
  </si>
  <si>
    <t xml:space="preserve">Преоценка 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</si>
  <si>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</si>
  <si>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</si>
  <si>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</si>
  <si>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</si>
  <si>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</si>
  <si>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</si>
  <si>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начислена през периода</t>
  </si>
  <si>
    <t>отписана през периода</t>
  </si>
  <si>
    <t>в края на периода (8+9-10)</t>
  </si>
  <si>
    <t xml:space="preserve">                                                                                                                  </t>
  </si>
  <si>
    <t>Съставител:……………….</t>
  </si>
  <si>
    <t>Преоценена стойност (4+5-6)</t>
  </si>
  <si>
    <t>Амортизация</t>
  </si>
  <si>
    <t>І. Краткосрочни вземания</t>
  </si>
  <si>
    <t>ІІ. Краткосрочни задължения</t>
  </si>
  <si>
    <t xml:space="preserve">1. Задължения по дивиденти </t>
  </si>
  <si>
    <t>неплатени лихви</t>
  </si>
  <si>
    <t>Б. ЗАДЪЛЖЕНИЯ</t>
  </si>
  <si>
    <t>А. Нетекущи финансови активи</t>
  </si>
  <si>
    <t>Б. Текущи финансови активи</t>
  </si>
  <si>
    <t>варанти</t>
  </si>
  <si>
    <t>5. Държавни ценни книжа</t>
  </si>
  <si>
    <t>Обща сума по т. 4</t>
  </si>
  <si>
    <t>Обща сума раздел А</t>
  </si>
  <si>
    <t>Обща сума раздел Б</t>
  </si>
  <si>
    <t>Обща сума по т. 5</t>
  </si>
  <si>
    <t xml:space="preserve">Справка            </t>
  </si>
  <si>
    <t>за приходите/разходите от лихви</t>
  </si>
  <si>
    <t>Сума</t>
  </si>
  <si>
    <t>начислени</t>
  </si>
  <si>
    <t>платени/
получени</t>
  </si>
  <si>
    <t>І. Приходи от лихви</t>
  </si>
  <si>
    <t>2. Лихви по неизплатени заплати в срок</t>
  </si>
  <si>
    <t>3. Лихви по държавни вземания</t>
  </si>
  <si>
    <t>Обща сума на раздел ІІ</t>
  </si>
  <si>
    <t>ІІ. Разходи за лихви</t>
  </si>
  <si>
    <t>Обща сума на  раздел І</t>
  </si>
  <si>
    <t>Е. Парични средства в края на периода, в т.ч.: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</si>
  <si>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</si>
  <si>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</si>
  <si>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</si>
  <si>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</si>
  <si>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Парични потоци, свързани с управляващо дружество</t>
  </si>
  <si>
    <t>Парични потоци, свръзани  с банка-депозитар</t>
  </si>
  <si>
    <t>Салдо към началото на предходната година</t>
  </si>
  <si>
    <t>Салдо към началото на предходния отчетен период</t>
  </si>
  <si>
    <t>по депозити</t>
  </si>
  <si>
    <t>увеличения на капитала</t>
  </si>
  <si>
    <t>управляващо дружество</t>
  </si>
  <si>
    <t>2. Лихви по срочни депозити</t>
  </si>
  <si>
    <t>НЕТЕН РЕЗУЛТАТ ОТ ФИНАНСОВА ДЕЙНОСТ</t>
  </si>
  <si>
    <t>НЕТЕН РЕЗУЛТАТ ОТ НЕФИНАНСОВА ДЕЙНОСТ</t>
  </si>
  <si>
    <t xml:space="preserve">Справка № 6 
</t>
  </si>
  <si>
    <t>при продажба на финансови инструменти</t>
  </si>
  <si>
    <t>фючърси</t>
  </si>
  <si>
    <t>суапове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</si>
  <si>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</si>
  <si>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</si>
  <si>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</si>
  <si>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</si>
  <si>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по дългови фининсови инструменти</t>
  </si>
  <si>
    <t xml:space="preserve">корпоративни </t>
  </si>
  <si>
    <t>Обща сума по т. 2</t>
  </si>
  <si>
    <t>Обща сума по т. 6</t>
  </si>
  <si>
    <t>Обща стойност на финансовите инструменти</t>
  </si>
  <si>
    <t>Брой/Номинал</t>
  </si>
  <si>
    <t>Валута</t>
  </si>
  <si>
    <t>Натрупана лихва</t>
  </si>
  <si>
    <t>Валутен курс</t>
  </si>
  <si>
    <t>Начин на оценка в края на отчетния период</t>
  </si>
  <si>
    <t>Балансова стойност в началото на отчетния период</t>
  </si>
  <si>
    <t>Балансова стойност в края на отчетния период</t>
  </si>
  <si>
    <t>Обща сума по т. 7</t>
  </si>
  <si>
    <t>към кредитни институции</t>
  </si>
  <si>
    <t>офис оборудване</t>
  </si>
  <si>
    <t>права</t>
  </si>
  <si>
    <t>сгради</t>
  </si>
  <si>
    <t>транспорни средства</t>
  </si>
  <si>
    <t>Съставител: .....................…………..</t>
  </si>
  <si>
    <t xml:space="preserve">III. НЕФИНАНСОВИ АКТИВИ </t>
  </si>
  <si>
    <t>3. Общи резерви</t>
  </si>
  <si>
    <t>10. Други</t>
  </si>
  <si>
    <t>II. ТЕКУЩИ ФИНАНСОВИ ИНСТРУМЕНТИ</t>
  </si>
  <si>
    <t>ІІ. Нефинансови разходи</t>
  </si>
  <si>
    <t>Всичко парични потоци от основна дейност (А):</t>
  </si>
  <si>
    <t>Всичко парични потоци от  инвестиционна дейност (Б):</t>
  </si>
  <si>
    <r>
      <t>Емитиране</t>
    </r>
    <r>
      <rPr>
        <sz val="11"/>
        <rFont val="Times New Roman"/>
        <family val="1"/>
      </rPr>
      <t xml:space="preserve"> и обратно изкупуване на акции/дялове</t>
    </r>
  </si>
  <si>
    <t>Други парични потоци от основна дейност</t>
  </si>
  <si>
    <t>Парични потоци, свързани с други контрагенти</t>
  </si>
  <si>
    <r>
      <t xml:space="preserve">Други парични потоци от неспециализирана </t>
    </r>
    <r>
      <rPr>
        <sz val="11"/>
        <rFont val="Times New Roman"/>
        <family val="1"/>
      </rPr>
      <t>дейност</t>
    </r>
  </si>
  <si>
    <t xml:space="preserve">Плащания при разпределения на печалби </t>
  </si>
  <si>
    <t>общи резерви</t>
  </si>
  <si>
    <t>емитиране</t>
  </si>
  <si>
    <t>обратно изкупуване</t>
  </si>
  <si>
    <t>5. Други изменения</t>
  </si>
  <si>
    <t>Справка за нетекущите нефинансови активи</t>
  </si>
  <si>
    <r>
      <t xml:space="preserve"> за краткосрочните вземания и задължения </t>
    </r>
    <r>
      <rPr>
        <b/>
        <strike/>
        <sz val="11"/>
        <rFont val="Times New Roman"/>
        <family val="1"/>
      </rPr>
      <t xml:space="preserve"> </t>
    </r>
  </si>
  <si>
    <t>други кредитни институции</t>
  </si>
  <si>
    <t>6. Други краткосрочни вземания</t>
  </si>
  <si>
    <r>
      <t>2. Задължения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към </t>
    </r>
    <r>
      <rPr>
        <sz val="11"/>
        <rFont val="Times New Roman"/>
        <family val="1"/>
      </rPr>
      <t xml:space="preserve"> финансови предприятия, в т.ч.:</t>
    </r>
  </si>
  <si>
    <t>3. Задължения към контрагенти</t>
  </si>
  <si>
    <t>Балансова стойност в края на отчетния период в процент към стойността на активите по баланса на дружеството</t>
  </si>
  <si>
    <t>4. Облигации</t>
  </si>
  <si>
    <t xml:space="preserve">за финансовите инструменти </t>
  </si>
  <si>
    <t>ISIN</t>
  </si>
  <si>
    <t xml:space="preserve">налични </t>
  </si>
  <si>
    <t>безналични</t>
  </si>
  <si>
    <t>Чиста цена</t>
  </si>
  <si>
    <t xml:space="preserve">Стойност на финансовите инструменти </t>
  </si>
  <si>
    <t>3. Лихви по дългови финансови инструменти</t>
  </si>
  <si>
    <t>4. Други лихви</t>
  </si>
  <si>
    <t>1. Лихви по краткосрочни заеми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</si>
  <si>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</si>
  <si>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</si>
  <si>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</si>
  <si>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Процент на участието в капитала на емитента</t>
  </si>
  <si>
    <t>2. Задължения към финансови институции, в т.ч.:</t>
  </si>
  <si>
    <t>Парични потоци от валутни операции и преоценки</t>
  </si>
  <si>
    <t xml:space="preserve">6. Други промени </t>
  </si>
  <si>
    <t>Регулиран пазар, на който са допуснати или търгувани, както и сегмент</t>
  </si>
  <si>
    <t>Обща стойност на финансовите инструменти, които са оценени по пазарна цена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</si>
  <si>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</si>
  <si>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</si>
  <si>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</si>
  <si>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</si>
  <si>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</si>
  <si>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</si>
  <si>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</si>
  <si>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</si>
  <si>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</si>
  <si>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</si>
  <si>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</si>
  <si>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</si>
  <si>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</si>
  <si>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</si>
  <si>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</si>
  <si>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</si>
  <si>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 xml:space="preserve">Справка № 1 </t>
  </si>
  <si>
    <t xml:space="preserve">Справка № 2 </t>
  </si>
  <si>
    <t xml:space="preserve">2. Отрицателни разлики от операции с финансови активи, в т.ч.: </t>
  </si>
  <si>
    <t>3. Разходи, свързани с валутни операции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</si>
  <si>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</si>
  <si>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</si>
  <si>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</si>
  <si>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</si>
  <si>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3. Приходи, свързани с валутни операции</t>
  </si>
  <si>
    <t>Г. Нетна загуба за периода</t>
  </si>
  <si>
    <t xml:space="preserve">Справка № З </t>
  </si>
  <si>
    <t xml:space="preserve">А. Парични потоци от основна дейност </t>
  </si>
  <si>
    <t xml:space="preserve">Парични потоци, свързани с получени  заеми, в т.ч.: </t>
  </si>
  <si>
    <t>Парични потоци, свързани с валутни операции</t>
  </si>
  <si>
    <t>Парични потоци, свързани с данъци</t>
  </si>
  <si>
    <t>Всичко парични потоци от неспециализирана дейност (В):</t>
  </si>
  <si>
    <t xml:space="preserve">Справка № 4 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</si>
  <si>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</si>
  <si>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</si>
  <si>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</si>
  <si>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 xml:space="preserve">Справка № 5 </t>
  </si>
  <si>
    <t>I. Нетекущи нефинансови активи</t>
  </si>
  <si>
    <t>1. Материални активи, в т.ч.:</t>
  </si>
  <si>
    <t>2. Нематериални активи</t>
  </si>
  <si>
    <t xml:space="preserve">Общо: 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</si>
  <si>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</si>
  <si>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</si>
  <si>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</si>
  <si>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</si>
  <si>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5. Вземания, свързани с финансови инструменти, в т.ч.:</t>
  </si>
  <si>
    <t>банка депозитар</t>
  </si>
  <si>
    <t xml:space="preserve"> 5. Задължения към осигурителни предприятия</t>
  </si>
  <si>
    <t>7. Задължения по обратно изкупуване на акции/дялове</t>
  </si>
  <si>
    <t>8. Задължения, свързани със сделки с финансови инструменти</t>
  </si>
  <si>
    <t>9. Други краткосрочни задължения, в т.ч.:</t>
  </si>
  <si>
    <t xml:space="preserve">Справка № 7 </t>
  </si>
  <si>
    <r>
      <t xml:space="preserve">2. Дългови финансови инструменти </t>
    </r>
  </si>
  <si>
    <t>3. Други нетекущи финансови активи</t>
  </si>
  <si>
    <t>2. Права</t>
  </si>
  <si>
    <t>3. Дялове на колективни инвестицонни схеми</t>
  </si>
  <si>
    <t>7. Блокирани финансови инструменти</t>
  </si>
  <si>
    <t>3. Общата стойност на финансовите инструменти, които са оценени по пазарна цена е за целите на чл. 51 и 52 от Наредба № 25.</t>
  </si>
  <si>
    <t>Справка № 8</t>
  </si>
  <si>
    <t xml:space="preserve">1. Лихви по безсрочни депозити </t>
  </si>
  <si>
    <t>4. Лихви по ДЦК</t>
  </si>
  <si>
    <t>5. Други лихви</t>
  </si>
  <si>
    <t xml:space="preserve">II. ДРУГИ НЕТЕКУЩИ АКТИВИ </t>
  </si>
  <si>
    <t>3. Парични средства по срочни депозити</t>
  </si>
  <si>
    <t>към банка депозитар</t>
  </si>
  <si>
    <t>Вид и брой на финансовите инструменти</t>
  </si>
  <si>
    <r>
      <t>1. Акции в</t>
    </r>
    <r>
      <rPr>
        <b/>
        <sz val="8"/>
        <rFont val="Times New Roman"/>
        <family val="1"/>
      </rPr>
      <t xml:space="preserve"> </t>
    </r>
  </si>
  <si>
    <r>
      <t xml:space="preserve">Забележка: </t>
    </r>
    <r>
      <rPr>
        <sz val="8"/>
        <rFont val="Times New Roman"/>
        <family val="1"/>
      </rPr>
      <t>1</t>
    </r>
    <r>
      <rPr>
        <sz val="8"/>
        <color indexed="10"/>
        <rFont val="Times New Roman"/>
        <family val="1"/>
      </rPr>
      <t xml:space="preserve">. </t>
    </r>
    <r>
      <rPr>
        <sz val="8"/>
        <rFont val="Times New Roman"/>
        <family val="1"/>
      </rPr>
      <t xml:space="preserve">За ценните книжа се представят данни по публични дружества/емитенти, съответно по емитент. Да се посочи кой е гарантът, в случаите, когато ценните книжа са гарантирани от държава, БНБ, съответно чужда централна банка, както и от международни организации.
2. В случай, че финансовият инструмент е компонент на повече от един индекс, се посочва основният (водещият) индекс за съответния пазар. </t>
    </r>
  </si>
  <si>
    <t>Industrialen Holding Bulgaria AD</t>
  </si>
  <si>
    <t>Toplivo AD</t>
  </si>
  <si>
    <t>Monbat AD</t>
  </si>
  <si>
    <t>BG1100019980</t>
  </si>
  <si>
    <t>BG11TOSOAT18</t>
  </si>
  <si>
    <t>BG1100075065</t>
  </si>
  <si>
    <t>БФБ - СОФИЯ</t>
  </si>
  <si>
    <t>BG40</t>
  </si>
  <si>
    <t>SOFIX</t>
  </si>
  <si>
    <t>BGN</t>
  </si>
  <si>
    <t xml:space="preserve">     Съставител:……………………….</t>
  </si>
  <si>
    <t>ЕИК по БУЛСТАТ:175064573</t>
  </si>
  <si>
    <t>TBI CREDIT4</t>
  </si>
  <si>
    <t>United Milk Company AD</t>
  </si>
  <si>
    <t>Sv. Sv. Konstantin I Elena Holding AD</t>
  </si>
  <si>
    <t>BL Leasing AD</t>
  </si>
  <si>
    <t>TBI Leasing AD</t>
  </si>
  <si>
    <t>Eurolease Auto 2</t>
  </si>
  <si>
    <t>Eurolease Auto 3</t>
  </si>
  <si>
    <t>Роял Потейтос</t>
  </si>
  <si>
    <t>BG2100014054</t>
  </si>
  <si>
    <t>BG2100004063</t>
  </si>
  <si>
    <t>BG2100031058</t>
  </si>
  <si>
    <t>BG2100019061</t>
  </si>
  <si>
    <t>BG2100006076</t>
  </si>
  <si>
    <t>BG2100008072</t>
  </si>
  <si>
    <t>BG2100013072</t>
  </si>
  <si>
    <t>BG2100026066</t>
  </si>
  <si>
    <t>EUR</t>
  </si>
  <si>
    <t>Изп.директор на УД КД Инвестмънтс ЕАД</t>
  </si>
  <si>
    <t xml:space="preserve">                     Изп.директор на УД КД Инвестмънтс ЕАД</t>
  </si>
  <si>
    <r>
      <t>Наименование</t>
    </r>
    <r>
      <rPr>
        <b/>
        <i/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на КИС:"КД ОБЛИГАЦИИ БЪЛГАРИЯ"</t>
    </r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</si>
  <si>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</si>
  <si>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</si>
  <si>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</si>
  <si>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</si>
  <si>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</si>
  <si>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Изп.директор на УД КД Инвестмънтс</t>
  </si>
  <si>
    <t xml:space="preserve">Съставител:…………… </t>
  </si>
  <si>
    <t xml:space="preserve">Изп.директор на УД КД Инвестмънтс </t>
  </si>
  <si>
    <t>Отчетен период:30.06.2008</t>
  </si>
  <si>
    <t>/Б.Данова/</t>
  </si>
  <si>
    <t>/Г.Бисерински/</t>
  </si>
  <si>
    <t>Monbat AD - block.shares</t>
  </si>
  <si>
    <t>BG1100075065 - bl.</t>
  </si>
  <si>
    <t>/Н. Петрова/</t>
  </si>
  <si>
    <t>/Н.Петрова/</t>
  </si>
  <si>
    <t>Дата:13.10.2008</t>
  </si>
  <si>
    <t xml:space="preserve">Дата:13.10.2008             Съставител:…………... </t>
  </si>
</sst>
</file>

<file path=xl/styles.xml><?xml version="1.0" encoding="utf-8"?>
<styleSheet xmlns="http://schemas.openxmlformats.org/spreadsheetml/2006/main">
  <numFmts count="2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.0"/>
    <numFmt numFmtId="165" formatCode="#,##0.00_ ;[Red]\-#,##0.00\,"/>
    <numFmt numFmtId="166" formatCode="0.000"/>
    <numFmt numFmtId="167" formatCode="0.00000000"/>
    <numFmt numFmtId="168" formatCode="0.0000000"/>
    <numFmt numFmtId="169" formatCode="0.000000"/>
    <numFmt numFmtId="170" formatCode="0.00000"/>
    <numFmt numFmtId="171" formatCode="0.0000"/>
    <numFmt numFmtId="172" formatCode="#,##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1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msCyr"/>
      <family val="0"/>
    </font>
    <font>
      <sz val="11"/>
      <name val="Arial"/>
      <family val="0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sz val="8"/>
      <name val="Arial"/>
      <family val="0"/>
    </font>
    <font>
      <strike/>
      <sz val="11"/>
      <name val="Times New Roman"/>
      <family val="1"/>
    </font>
    <font>
      <b/>
      <strike/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48"/>
      <name val="Times New Roman"/>
      <family val="1"/>
    </font>
    <font>
      <i/>
      <sz val="11"/>
      <name val="Times New Roman"/>
      <family val="1"/>
    </font>
    <font>
      <b/>
      <i/>
      <u val="single"/>
      <sz val="11"/>
      <name val="Times New Roman"/>
      <family val="1"/>
    </font>
    <font>
      <i/>
      <sz val="8"/>
      <name val="Times New Roman"/>
      <family val="1"/>
    </font>
    <font>
      <strike/>
      <sz val="8"/>
      <name val="Times New Roman"/>
      <family val="1"/>
    </font>
    <font>
      <b/>
      <strike/>
      <sz val="8"/>
      <name val="Times New Roman"/>
      <family val="1"/>
    </font>
    <font>
      <b/>
      <i/>
      <sz val="8"/>
      <name val="Times New Roman"/>
      <family val="1"/>
    </font>
    <font>
      <b/>
      <u val="single"/>
      <sz val="8"/>
      <name val="Times New Roman"/>
      <family val="1"/>
    </font>
    <font>
      <sz val="8"/>
      <color indexed="10"/>
      <name val="Times New Roman"/>
      <family val="1"/>
    </font>
    <font>
      <sz val="7.5"/>
      <name val="Arial"/>
      <family val="2"/>
    </font>
    <font>
      <sz val="8"/>
      <color indexed="8"/>
      <name val="Arial"/>
      <family val="2"/>
    </font>
    <font>
      <sz val="8"/>
      <color indexed="9"/>
      <name val="Times New Roman"/>
      <family val="1"/>
    </font>
    <font>
      <sz val="7.5"/>
      <color indexed="10"/>
      <name val="Arial"/>
      <family val="2"/>
    </font>
    <font>
      <b/>
      <sz val="8"/>
      <color indexed="10"/>
      <name val="Times New Roman"/>
      <family val="1"/>
    </font>
    <font>
      <sz val="7"/>
      <name val="Arial"/>
      <family val="2"/>
    </font>
    <font>
      <sz val="7"/>
      <color indexed="8"/>
      <name val="Arial"/>
      <family val="2"/>
    </font>
    <font>
      <sz val="7"/>
      <name val="Times New Roman"/>
      <family val="1"/>
    </font>
    <font>
      <b/>
      <i/>
      <sz val="10"/>
      <name val="Times New Roman"/>
      <family val="1"/>
    </font>
    <font>
      <b/>
      <strike/>
      <sz val="10"/>
      <name val="Times New Roman"/>
      <family val="1"/>
    </font>
    <font>
      <strike/>
      <sz val="10"/>
      <name val="Times New Roman"/>
      <family val="1"/>
    </font>
    <font>
      <i/>
      <sz val="8"/>
      <name val="Arial"/>
      <family val="2"/>
    </font>
    <font>
      <i/>
      <sz val="8"/>
      <color indexed="63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42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6" fillId="0" borderId="0" xfId="25" applyFont="1" applyBorder="1" applyAlignment="1" applyProtection="1">
      <alignment vertical="top" wrapText="1"/>
      <protection locked="0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/>
    </xf>
    <xf numFmtId="0" fontId="6" fillId="0" borderId="0" xfId="28" applyFont="1" applyFill="1" applyAlignment="1">
      <alignment horizontal="left" vertical="justify" wrapText="1"/>
      <protection/>
    </xf>
    <xf numFmtId="0" fontId="6" fillId="0" borderId="0" xfId="28" applyFont="1" applyFill="1" applyAlignment="1">
      <alignment horizontal="left" vertical="justify"/>
      <protection/>
    </xf>
    <xf numFmtId="0" fontId="7" fillId="0" borderId="0" xfId="28" applyFont="1" applyFill="1" applyAlignment="1">
      <alignment horizontal="left" vertical="justify"/>
      <protection/>
    </xf>
    <xf numFmtId="0" fontId="6" fillId="0" borderId="0" xfId="25" applyFont="1" applyFill="1" applyBorder="1" applyAlignment="1" applyProtection="1">
      <alignment horizontal="left" vertical="justify" wrapText="1"/>
      <protection locked="0"/>
    </xf>
    <xf numFmtId="0" fontId="6" fillId="0" borderId="0" xfId="28" applyFont="1" applyFill="1" applyBorder="1" applyAlignment="1" applyProtection="1">
      <alignment horizontal="left" vertical="justify" wrapText="1"/>
      <protection/>
    </xf>
    <xf numFmtId="0" fontId="6" fillId="0" borderId="2" xfId="25" applyFont="1" applyFill="1" applyBorder="1" applyAlignment="1" applyProtection="1">
      <alignment horizontal="left" vertical="justify" wrapText="1"/>
      <protection locked="0"/>
    </xf>
    <xf numFmtId="0" fontId="6" fillId="0" borderId="0" xfId="28" applyFont="1" applyFill="1" applyBorder="1" applyAlignment="1">
      <alignment horizontal="left" vertical="justify" wrapText="1"/>
      <protection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right"/>
    </xf>
    <xf numFmtId="0" fontId="5" fillId="0" borderId="0" xfId="25" applyFont="1" applyBorder="1" applyAlignment="1" applyProtection="1">
      <alignment vertical="top" wrapText="1"/>
      <protection locked="0"/>
    </xf>
    <xf numFmtId="0" fontId="5" fillId="0" borderId="0" xfId="25" applyFont="1" applyFill="1" applyBorder="1" applyAlignment="1" applyProtection="1">
      <alignment horizontal="left" vertical="justify" wrapText="1"/>
      <protection locked="0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4" fillId="2" borderId="0" xfId="0" applyFont="1" applyFill="1" applyAlignment="1">
      <alignment/>
    </xf>
    <xf numFmtId="0" fontId="5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indent="1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13" fillId="0" borderId="0" xfId="0" applyFont="1" applyAlignment="1">
      <alignment/>
    </xf>
    <xf numFmtId="0" fontId="4" fillId="0" borderId="0" xfId="0" applyFont="1" applyBorder="1" applyAlignment="1">
      <alignment horizontal="left" vertical="top"/>
    </xf>
    <xf numFmtId="0" fontId="12" fillId="0" borderId="0" xfId="0" applyFont="1" applyAlignment="1">
      <alignment/>
    </xf>
    <xf numFmtId="0" fontId="3" fillId="0" borderId="0" xfId="25" applyFont="1" applyFill="1" applyAlignment="1" applyProtection="1">
      <alignment vertical="top"/>
      <protection locked="0"/>
    </xf>
    <xf numFmtId="0" fontId="3" fillId="0" borderId="0" xfId="25" applyFont="1" applyFill="1" applyAlignment="1" applyProtection="1">
      <alignment vertical="top" wrapText="1"/>
      <protection locked="0"/>
    </xf>
    <xf numFmtId="0" fontId="4" fillId="0" borderId="0" xfId="25" applyFont="1" applyFill="1" applyAlignment="1" applyProtection="1">
      <alignment vertical="top"/>
      <protection locked="0"/>
    </xf>
    <xf numFmtId="0" fontId="4" fillId="0" borderId="0" xfId="0" applyFont="1" applyFill="1" applyAlignment="1">
      <alignment/>
    </xf>
    <xf numFmtId="0" fontId="12" fillId="0" borderId="0" xfId="0" applyFont="1" applyFill="1" applyAlignment="1">
      <alignment vertical="center"/>
    </xf>
    <xf numFmtId="0" fontId="3" fillId="0" borderId="0" xfId="25" applyFont="1" applyFill="1" applyAlignment="1" applyProtection="1">
      <alignment horizontal="left" vertical="justify" wrapText="1"/>
      <protection locked="0"/>
    </xf>
    <xf numFmtId="0" fontId="5" fillId="0" borderId="0" xfId="26" applyFont="1" applyFill="1" applyAlignment="1">
      <alignment horizontal="center" vertical="justify" wrapText="1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25" applyFont="1" applyBorder="1" applyAlignment="1" applyProtection="1">
      <alignment vertical="top" wrapText="1"/>
      <protection locked="0"/>
    </xf>
    <xf numFmtId="0" fontId="1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Alignment="1">
      <alignment horizontal="left" vertical="center" wrapText="1"/>
    </xf>
    <xf numFmtId="0" fontId="1" fillId="0" borderId="0" xfId="25" applyFont="1" applyFill="1" applyBorder="1" applyAlignment="1" applyProtection="1">
      <alignment vertical="top" wrapText="1"/>
      <protection locked="0"/>
    </xf>
    <xf numFmtId="0" fontId="1" fillId="0" borderId="0" xfId="26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1" fillId="0" borderId="1" xfId="28" applyFont="1" applyFill="1" applyBorder="1" applyAlignment="1">
      <alignment horizontal="center" vertical="justify" wrapText="1"/>
      <protection/>
    </xf>
    <xf numFmtId="0" fontId="1" fillId="0" borderId="1" xfId="28" applyFont="1" applyFill="1" applyBorder="1" applyAlignment="1">
      <alignment horizontal="left" vertical="justify" wrapText="1"/>
      <protection/>
    </xf>
    <xf numFmtId="3" fontId="3" fillId="0" borderId="1" xfId="28" applyNumberFormat="1" applyFont="1" applyFill="1" applyBorder="1" applyAlignment="1" applyProtection="1">
      <alignment horizontal="left" vertical="justify"/>
      <protection/>
    </xf>
    <xf numFmtId="1" fontId="3" fillId="0" borderId="1" xfId="28" applyNumberFormat="1" applyFont="1" applyFill="1" applyBorder="1" applyAlignment="1" applyProtection="1">
      <alignment horizontal="left" vertical="justify"/>
      <protection locked="0"/>
    </xf>
    <xf numFmtId="1" fontId="3" fillId="0" borderId="1" xfId="28" applyNumberFormat="1" applyFont="1" applyFill="1" applyBorder="1" applyAlignment="1" applyProtection="1">
      <alignment horizontal="left" vertical="justify"/>
      <protection/>
    </xf>
    <xf numFmtId="0" fontId="3" fillId="0" borderId="1" xfId="28" applyFont="1" applyFill="1" applyBorder="1" applyAlignment="1">
      <alignment horizontal="left" vertical="justify" wrapText="1"/>
      <protection/>
    </xf>
    <xf numFmtId="0" fontId="1" fillId="2" borderId="1" xfId="28" applyFont="1" applyFill="1" applyBorder="1" applyAlignment="1">
      <alignment horizontal="left" vertical="justify" wrapText="1"/>
      <protection/>
    </xf>
    <xf numFmtId="0" fontId="3" fillId="0" borderId="0" xfId="0" applyFont="1" applyFill="1" applyAlignment="1">
      <alignment/>
    </xf>
    <xf numFmtId="0" fontId="1" fillId="0" borderId="0" xfId="28" applyFont="1" applyFill="1" applyBorder="1" applyAlignment="1" applyProtection="1">
      <alignment horizontal="left" vertical="justify" wrapText="1"/>
      <protection locked="0"/>
    </xf>
    <xf numFmtId="3" fontId="3" fillId="0" borderId="0" xfId="28" applyNumberFormat="1" applyFont="1" applyFill="1" applyBorder="1" applyAlignment="1" applyProtection="1">
      <alignment horizontal="left" vertical="justify"/>
      <protection locked="0"/>
    </xf>
    <xf numFmtId="0" fontId="3" fillId="0" borderId="0" xfId="28" applyFont="1" applyFill="1" applyBorder="1" applyAlignment="1" applyProtection="1">
      <alignment horizontal="left" vertical="justify"/>
      <protection locked="0"/>
    </xf>
    <xf numFmtId="0" fontId="4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3" fontId="3" fillId="0" borderId="0" xfId="28" applyNumberFormat="1" applyFont="1" applyFill="1" applyBorder="1" applyAlignment="1" applyProtection="1">
      <alignment horizontal="left" vertical="justify"/>
      <protection/>
    </xf>
    <xf numFmtId="1" fontId="3" fillId="0" borderId="0" xfId="28" applyNumberFormat="1" applyFont="1" applyFill="1" applyBorder="1" applyAlignment="1" applyProtection="1">
      <alignment horizontal="left" vertical="justify"/>
      <protection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right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1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/>
    </xf>
    <xf numFmtId="0" fontId="3" fillId="0" borderId="0" xfId="0" applyFont="1" applyBorder="1" applyAlignment="1">
      <alignment horizontal="right" vertical="center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right" vertical="top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justify" wrapText="1"/>
    </xf>
    <xf numFmtId="0" fontId="16" fillId="0" borderId="0" xfId="0" applyFont="1" applyBorder="1" applyAlignment="1">
      <alignment horizontal="left" vertical="top"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5" fillId="0" borderId="0" xfId="0" applyFont="1" applyBorder="1" applyAlignment="1">
      <alignment horizontal="left" vertical="top" wrapText="1"/>
    </xf>
    <xf numFmtId="0" fontId="15" fillId="0" borderId="0" xfId="0" applyFont="1" applyFill="1" applyBorder="1" applyAlignment="1">
      <alignment horizontal="left" vertical="top" wrapText="1"/>
    </xf>
    <xf numFmtId="0" fontId="1" fillId="0" borderId="0" xfId="0" applyFont="1" applyAlignment="1">
      <alignment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/>
    </xf>
    <xf numFmtId="0" fontId="3" fillId="0" borderId="0" xfId="0" applyFont="1" applyBorder="1" applyAlignment="1">
      <alignment horizontal="right" vertical="top" wrapText="1"/>
    </xf>
    <xf numFmtId="0" fontId="3" fillId="0" borderId="0" xfId="0" applyFont="1" applyFill="1" applyBorder="1" applyAlignment="1">
      <alignment horizontal="right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0" xfId="28" applyFont="1" applyFill="1" applyBorder="1" applyAlignment="1" applyProtection="1">
      <alignment horizontal="left" wrapText="1"/>
      <protection locked="0"/>
    </xf>
    <xf numFmtId="0" fontId="1" fillId="0" borderId="0" xfId="28" applyFont="1" applyFill="1" applyBorder="1" applyAlignment="1" applyProtection="1">
      <alignment horizontal="left"/>
      <protection locked="0"/>
    </xf>
    <xf numFmtId="0" fontId="3" fillId="0" borderId="0" xfId="28" applyFont="1" applyFill="1" applyBorder="1" applyAlignment="1" applyProtection="1">
      <alignment horizontal="left"/>
      <protection locked="0"/>
    </xf>
    <xf numFmtId="0" fontId="9" fillId="0" borderId="0" xfId="24" applyFont="1">
      <alignment/>
      <protection/>
    </xf>
    <xf numFmtId="0" fontId="8" fillId="0" borderId="0" xfId="21" applyFont="1" applyAlignment="1" applyProtection="1">
      <alignment horizontal="center" vertical="center" wrapText="1"/>
      <protection locked="0"/>
    </xf>
    <xf numFmtId="0" fontId="8" fillId="0" borderId="0" xfId="21" applyFont="1" applyAlignment="1" applyProtection="1">
      <alignment horizontal="center" vertical="center"/>
      <protection locked="0"/>
    </xf>
    <xf numFmtId="0" fontId="9" fillId="0" borderId="0" xfId="0" applyFont="1" applyAlignment="1">
      <alignment horizontal="center" vertical="center"/>
    </xf>
    <xf numFmtId="0" fontId="8" fillId="0" borderId="0" xfId="21" applyFont="1" applyAlignment="1" applyProtection="1">
      <alignment horizontal="centerContinuous"/>
      <protection locked="0"/>
    </xf>
    <xf numFmtId="0" fontId="9" fillId="0" borderId="0" xfId="24" applyFont="1" applyProtection="1">
      <alignment/>
      <protection locked="0"/>
    </xf>
    <xf numFmtId="0" fontId="9" fillId="0" borderId="0" xfId="0" applyFont="1" applyAlignment="1">
      <alignment/>
    </xf>
    <xf numFmtId="0" fontId="8" fillId="0" borderId="0" xfId="21" applyFont="1" applyAlignment="1" applyProtection="1">
      <alignment horizontal="center"/>
      <protection locked="0"/>
    </xf>
    <xf numFmtId="0" fontId="9" fillId="0" borderId="0" xfId="25" applyFont="1" applyAlignment="1" applyProtection="1">
      <alignment vertical="top"/>
      <protection locked="0"/>
    </xf>
    <xf numFmtId="0" fontId="8" fillId="0" borderId="0" xfId="21" applyFont="1" applyBorder="1" applyAlignment="1" applyProtection="1">
      <alignment vertical="justify" wrapText="1"/>
      <protection locked="0"/>
    </xf>
    <xf numFmtId="0" fontId="9" fillId="0" borderId="0" xfId="21" applyFont="1" applyBorder="1" applyAlignment="1" applyProtection="1">
      <alignment vertical="justify" wrapText="1"/>
      <protection locked="0"/>
    </xf>
    <xf numFmtId="0" fontId="9" fillId="0" borderId="0" xfId="25" applyFont="1" applyAlignment="1" applyProtection="1">
      <alignment vertical="top" wrapText="1"/>
      <protection locked="0"/>
    </xf>
    <xf numFmtId="0" fontId="8" fillId="0" borderId="0" xfId="21" applyFont="1" applyAlignment="1" applyProtection="1">
      <alignment horizontal="left" vertical="center" wrapText="1"/>
      <protection locked="0"/>
    </xf>
    <xf numFmtId="0" fontId="8" fillId="0" borderId="1" xfId="21" applyFont="1" applyBorder="1" applyAlignment="1" applyProtection="1">
      <alignment horizontal="centerContinuous" vertical="center" wrapText="1"/>
      <protection/>
    </xf>
    <xf numFmtId="0" fontId="8" fillId="0" borderId="0" xfId="24" applyFont="1">
      <alignment/>
      <protection/>
    </xf>
    <xf numFmtId="0" fontId="8" fillId="0" borderId="1" xfId="21" applyFont="1" applyBorder="1" applyAlignment="1" applyProtection="1">
      <alignment horizontal="center" vertical="center" wrapText="1"/>
      <protection/>
    </xf>
    <xf numFmtId="0" fontId="8" fillId="0" borderId="1" xfId="21" applyFont="1" applyBorder="1" applyAlignment="1" applyProtection="1">
      <alignment horizontal="centerContinuous"/>
      <protection/>
    </xf>
    <xf numFmtId="1" fontId="9" fillId="0" borderId="1" xfId="21" applyNumberFormat="1" applyFont="1" applyFill="1" applyBorder="1" applyAlignment="1" applyProtection="1">
      <alignment vertical="center" wrapText="1"/>
      <protection/>
    </xf>
    <xf numFmtId="1" fontId="9" fillId="0" borderId="1" xfId="21" applyNumberFormat="1" applyFont="1" applyFill="1" applyBorder="1" applyAlignment="1" applyProtection="1">
      <alignment horizontal="center" vertical="center" wrapText="1"/>
      <protection/>
    </xf>
    <xf numFmtId="1" fontId="9" fillId="0" borderId="1" xfId="21" applyNumberFormat="1" applyFont="1" applyFill="1" applyBorder="1" applyAlignment="1" applyProtection="1">
      <alignment horizontal="left" vertical="center" wrapText="1"/>
      <protection/>
    </xf>
    <xf numFmtId="0" fontId="9" fillId="0" borderId="0" xfId="24" applyFont="1" applyFill="1">
      <alignment/>
      <protection/>
    </xf>
    <xf numFmtId="0" fontId="9" fillId="0" borderId="1" xfId="21" applyFont="1" applyBorder="1" applyAlignment="1" applyProtection="1">
      <alignment horizontal="left" wrapText="1"/>
      <protection/>
    </xf>
    <xf numFmtId="0" fontId="9" fillId="0" borderId="1" xfId="0" applyFont="1" applyBorder="1" applyAlignment="1">
      <alignment wrapText="1"/>
    </xf>
    <xf numFmtId="0" fontId="9" fillId="0" borderId="3" xfId="21" applyFont="1" applyFill="1" applyBorder="1" applyAlignment="1" applyProtection="1">
      <alignment vertical="center" wrapText="1"/>
      <protection/>
    </xf>
    <xf numFmtId="0" fontId="9" fillId="0" borderId="3" xfId="21" applyFont="1" applyFill="1" applyBorder="1" applyAlignment="1" applyProtection="1">
      <alignment horizontal="center" vertical="center" wrapText="1"/>
      <protection/>
    </xf>
    <xf numFmtId="0" fontId="9" fillId="0" borderId="0" xfId="24" applyFont="1" applyFill="1" applyProtection="1">
      <alignment/>
      <protection/>
    </xf>
    <xf numFmtId="0" fontId="9" fillId="0" borderId="1" xfId="21" applyFont="1" applyFill="1" applyBorder="1" applyAlignment="1" applyProtection="1">
      <alignment vertical="center" wrapText="1"/>
      <protection/>
    </xf>
    <xf numFmtId="0" fontId="9" fillId="0" borderId="1" xfId="21" applyFont="1" applyFill="1" applyBorder="1" applyAlignment="1" applyProtection="1">
      <alignment horizontal="center" vertical="center" wrapText="1"/>
      <protection/>
    </xf>
    <xf numFmtId="0" fontId="9" fillId="0" borderId="0" xfId="24" applyFont="1" applyAlignment="1">
      <alignment horizontal="left" wrapText="1"/>
      <protection/>
    </xf>
    <xf numFmtId="0" fontId="23" fillId="0" borderId="1" xfId="0" applyFont="1" applyBorder="1" applyAlignment="1">
      <alignment wrapText="1"/>
    </xf>
    <xf numFmtId="1" fontId="9" fillId="0" borderId="1" xfId="21" applyNumberFormat="1" applyFont="1" applyFill="1" applyBorder="1" applyAlignment="1" applyProtection="1">
      <alignment vertical="center" wrapText="1"/>
      <protection locked="0"/>
    </xf>
    <xf numFmtId="1" fontId="9" fillId="0" borderId="1" xfId="21" applyNumberFormat="1" applyFont="1" applyFill="1" applyBorder="1" applyAlignment="1" applyProtection="1">
      <alignment horizontal="left" vertical="center" wrapText="1"/>
      <protection locked="0"/>
    </xf>
    <xf numFmtId="0" fontId="8" fillId="0" borderId="1" xfId="21" applyFont="1" applyBorder="1" applyAlignment="1" applyProtection="1">
      <alignment horizontal="right"/>
      <protection/>
    </xf>
    <xf numFmtId="0" fontId="24" fillId="0" borderId="0" xfId="21" applyFont="1" applyBorder="1" applyAlignment="1" applyProtection="1">
      <alignment horizontal="left" wrapText="1"/>
      <protection/>
    </xf>
    <xf numFmtId="1" fontId="9" fillId="0" borderId="0" xfId="21" applyNumberFormat="1" applyFont="1" applyFill="1" applyBorder="1" applyAlignment="1" applyProtection="1">
      <alignment vertical="center" wrapText="1"/>
      <protection locked="0"/>
    </xf>
    <xf numFmtId="0" fontId="9" fillId="0" borderId="0" xfId="21" applyFont="1" applyFill="1" applyBorder="1" applyAlignment="1" applyProtection="1">
      <alignment horizontal="center" vertical="center" wrapText="1"/>
      <protection/>
    </xf>
    <xf numFmtId="1" fontId="9" fillId="0" borderId="0" xfId="21" applyNumberFormat="1" applyFont="1" applyFill="1" applyBorder="1" applyAlignment="1" applyProtection="1">
      <alignment horizontal="left" vertical="center" wrapText="1"/>
      <protection locked="0"/>
    </xf>
    <xf numFmtId="0" fontId="9" fillId="0" borderId="0" xfId="24" applyFont="1" applyFill="1" applyBorder="1" applyProtection="1">
      <alignment/>
      <protection/>
    </xf>
    <xf numFmtId="0" fontId="9" fillId="0" borderId="0" xfId="21" applyFont="1" applyProtection="1">
      <alignment/>
      <protection locked="0"/>
    </xf>
    <xf numFmtId="0" fontId="9" fillId="0" borderId="0" xfId="24" applyFont="1" applyFill="1" applyAlignment="1" applyProtection="1">
      <alignment/>
      <protection locked="0"/>
    </xf>
    <xf numFmtId="0" fontId="9" fillId="0" borderId="0" xfId="24" applyFont="1" applyFill="1" applyProtection="1">
      <alignment/>
      <protection locked="0"/>
    </xf>
    <xf numFmtId="0" fontId="9" fillId="0" borderId="0" xfId="21" applyFont="1" applyFill="1" applyProtection="1">
      <alignment/>
      <protection locked="0"/>
    </xf>
    <xf numFmtId="0" fontId="9" fillId="0" borderId="0" xfId="24" applyFont="1" applyBorder="1">
      <alignment/>
      <protection/>
    </xf>
    <xf numFmtId="0" fontId="25" fillId="0" borderId="0" xfId="21" applyFont="1" applyFill="1" applyBorder="1" applyAlignment="1" applyProtection="1">
      <alignment vertical="center" wrapText="1"/>
      <protection/>
    </xf>
    <xf numFmtId="0" fontId="25" fillId="0" borderId="0" xfId="21" applyFont="1" applyFill="1" applyBorder="1" applyAlignment="1" applyProtection="1">
      <alignment horizontal="center" vertical="center" wrapText="1"/>
      <protection/>
    </xf>
    <xf numFmtId="0" fontId="9" fillId="0" borderId="0" xfId="24" applyFont="1" applyBorder="1" applyAlignment="1">
      <alignment horizontal="left" wrapText="1"/>
      <protection/>
    </xf>
    <xf numFmtId="0" fontId="9" fillId="0" borderId="0" xfId="21" applyFont="1" applyFill="1" applyBorder="1" applyAlignment="1" applyProtection="1">
      <alignment horizontal="left" vertical="center" wrapText="1"/>
      <protection/>
    </xf>
    <xf numFmtId="0" fontId="9" fillId="0" borderId="0" xfId="24" applyFont="1" applyFill="1" applyBorder="1" applyAlignment="1" applyProtection="1">
      <alignment horizontal="left" wrapText="1"/>
      <protection/>
    </xf>
    <xf numFmtId="0" fontId="9" fillId="0" borderId="0" xfId="24" applyFont="1" applyFill="1" applyAlignment="1" applyProtection="1">
      <alignment horizontal="left" wrapText="1"/>
      <protection/>
    </xf>
    <xf numFmtId="0" fontId="9" fillId="0" borderId="0" xfId="24" applyFont="1" applyFill="1" applyAlignment="1">
      <alignment horizontal="left" wrapText="1"/>
      <protection/>
    </xf>
    <xf numFmtId="0" fontId="9" fillId="0" borderId="0" xfId="21" applyFont="1" applyBorder="1" applyAlignment="1" applyProtection="1">
      <alignment horizontal="left" wrapText="1"/>
      <protection/>
    </xf>
    <xf numFmtId="0" fontId="8" fillId="0" borderId="0" xfId="21" applyFont="1" applyBorder="1" applyAlignment="1" applyProtection="1">
      <alignment horizontal="left" wrapText="1"/>
      <protection/>
    </xf>
    <xf numFmtId="0" fontId="8" fillId="2" borderId="0" xfId="21" applyFont="1" applyFill="1" applyBorder="1" applyAlignment="1" applyProtection="1">
      <alignment horizontal="right"/>
      <protection/>
    </xf>
    <xf numFmtId="1" fontId="8" fillId="0" borderId="0" xfId="21" applyNumberFormat="1" applyFont="1" applyFill="1" applyBorder="1" applyAlignment="1" applyProtection="1">
      <alignment vertical="center" wrapText="1"/>
      <protection/>
    </xf>
    <xf numFmtId="0" fontId="9" fillId="0" borderId="0" xfId="21" applyFont="1" applyBorder="1" applyProtection="1">
      <alignment/>
      <protection locked="0"/>
    </xf>
    <xf numFmtId="0" fontId="9" fillId="0" borderId="0" xfId="24" applyFont="1" applyFill="1" applyBorder="1">
      <alignment/>
      <protection/>
    </xf>
    <xf numFmtId="0" fontId="8" fillId="0" borderId="0" xfId="21" applyFont="1" applyFill="1" applyAlignment="1" applyProtection="1">
      <alignment horizontal="centerContinuous"/>
      <protection locked="0"/>
    </xf>
    <xf numFmtId="0" fontId="8" fillId="0" borderId="0" xfId="24" applyFont="1" applyProtection="1">
      <alignment/>
      <protection locked="0"/>
    </xf>
    <xf numFmtId="0" fontId="9" fillId="0" borderId="0" xfId="24" applyFont="1" applyFill="1" applyAlignment="1">
      <alignment/>
      <protection/>
    </xf>
    <xf numFmtId="0" fontId="9" fillId="0" borderId="0" xfId="24" applyFont="1" applyAlignment="1">
      <alignment/>
      <protection/>
    </xf>
    <xf numFmtId="0" fontId="8" fillId="0" borderId="1" xfId="24" applyFont="1" applyBorder="1">
      <alignment/>
      <protection/>
    </xf>
    <xf numFmtId="0" fontId="9" fillId="0" borderId="1" xfId="24" applyFont="1" applyBorder="1" applyAlignment="1">
      <alignment horizontal="left" wrapText="1"/>
      <protection/>
    </xf>
    <xf numFmtId="0" fontId="9" fillId="0" borderId="0" xfId="0" applyFont="1" applyAlignment="1">
      <alignment/>
    </xf>
    <xf numFmtId="0" fontId="22" fillId="0" borderId="0" xfId="0" applyFont="1" applyAlignment="1">
      <alignment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9" fillId="0" borderId="0" xfId="25" applyFont="1" applyFill="1" applyAlignment="1" applyProtection="1">
      <alignment horizontal="left" vertical="top"/>
      <protection locked="0"/>
    </xf>
    <xf numFmtId="0" fontId="9" fillId="0" borderId="0" xfId="25" applyFont="1" applyFill="1" applyAlignment="1" applyProtection="1">
      <alignment horizontal="right" vertical="top"/>
      <protection locked="0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 vertical="top"/>
    </xf>
    <xf numFmtId="0" fontId="9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left" vertical="top" wrapText="1"/>
    </xf>
    <xf numFmtId="0" fontId="22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/>
    </xf>
    <xf numFmtId="0" fontId="9" fillId="2" borderId="1" xfId="0" applyFont="1" applyFill="1" applyBorder="1" applyAlignment="1">
      <alignment horizontal="left" vertical="top" wrapText="1"/>
    </xf>
    <xf numFmtId="0" fontId="8" fillId="0" borderId="1" xfId="0" applyFont="1" applyBorder="1" applyAlignment="1">
      <alignment horizontal="right" vertical="top" wrapText="1"/>
    </xf>
    <xf numFmtId="0" fontId="8" fillId="0" borderId="0" xfId="0" applyFont="1" applyAlignment="1">
      <alignment/>
    </xf>
    <xf numFmtId="0" fontId="8" fillId="0" borderId="1" xfId="0" applyFont="1" applyBorder="1" applyAlignment="1">
      <alignment horizontal="right" wrapText="1"/>
    </xf>
    <xf numFmtId="0" fontId="8" fillId="0" borderId="1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left" vertical="top" wrapText="1"/>
    </xf>
    <xf numFmtId="0" fontId="22" fillId="0" borderId="1" xfId="0" applyFont="1" applyFill="1" applyBorder="1" applyAlignment="1">
      <alignment horizontal="left" vertical="top" wrapText="1"/>
    </xf>
    <xf numFmtId="0" fontId="23" fillId="0" borderId="1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vertical="top" wrapText="1"/>
    </xf>
    <xf numFmtId="0" fontId="9" fillId="0" borderId="0" xfId="0" applyFont="1" applyBorder="1" applyAlignment="1">
      <alignment horizontal="left" vertical="top"/>
    </xf>
    <xf numFmtId="0" fontId="22" fillId="0" borderId="0" xfId="0" applyFont="1" applyBorder="1" applyAlignment="1">
      <alignment horizontal="left" vertical="top" wrapText="1"/>
    </xf>
    <xf numFmtId="0" fontId="24" fillId="0" borderId="0" xfId="0" applyFont="1" applyBorder="1" applyAlignment="1">
      <alignment horizontal="right"/>
    </xf>
    <xf numFmtId="0" fontId="24" fillId="0" borderId="0" xfId="0" applyFont="1" applyBorder="1" applyAlignment="1">
      <alignment wrapText="1"/>
    </xf>
    <xf numFmtId="0" fontId="23" fillId="0" borderId="0" xfId="0" applyFont="1" applyBorder="1" applyAlignment="1">
      <alignment horizontal="left" vertical="top" wrapText="1"/>
    </xf>
    <xf numFmtId="0" fontId="24" fillId="0" borderId="0" xfId="0" applyFont="1" applyBorder="1" applyAlignment="1">
      <alignment horizontal="left" vertical="top" wrapText="1"/>
    </xf>
    <xf numFmtId="0" fontId="24" fillId="0" borderId="0" xfId="0" applyFont="1" applyBorder="1" applyAlignment="1">
      <alignment horizontal="right" vertical="top" wrapText="1"/>
    </xf>
    <xf numFmtId="0" fontId="25" fillId="0" borderId="0" xfId="0" applyFont="1" applyBorder="1" applyAlignment="1">
      <alignment horizontal="left" vertical="top" wrapText="1"/>
    </xf>
    <xf numFmtId="1" fontId="7" fillId="0" borderId="1" xfId="0" applyNumberFormat="1" applyFont="1" applyBorder="1" applyAlignment="1">
      <alignment/>
    </xf>
    <xf numFmtId="1" fontId="3" fillId="0" borderId="1" xfId="0" applyNumberFormat="1" applyFont="1" applyBorder="1" applyAlignment="1">
      <alignment wrapText="1"/>
    </xf>
    <xf numFmtId="1" fontId="3" fillId="0" borderId="1" xfId="0" applyNumberFormat="1" applyFont="1" applyBorder="1" applyAlignment="1">
      <alignment horizontal="right" vertical="center" wrapText="1"/>
    </xf>
    <xf numFmtId="1" fontId="4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right" vertical="center" wrapText="1"/>
    </xf>
    <xf numFmtId="1" fontId="1" fillId="0" borderId="1" xfId="0" applyNumberFormat="1" applyFont="1" applyBorder="1" applyAlignment="1">
      <alignment horizontal="right" vertical="center" wrapText="1"/>
    </xf>
    <xf numFmtId="1" fontId="1" fillId="0" borderId="1" xfId="28" applyNumberFormat="1" applyFont="1" applyFill="1" applyBorder="1" applyAlignment="1">
      <alignment horizontal="center" vertical="justify" wrapText="1"/>
      <protection/>
    </xf>
    <xf numFmtId="3" fontId="1" fillId="0" borderId="1" xfId="28" applyNumberFormat="1" applyFont="1" applyFill="1" applyBorder="1" applyAlignment="1" applyProtection="1">
      <alignment horizontal="left" vertical="justify"/>
      <protection/>
    </xf>
    <xf numFmtId="1" fontId="1" fillId="0" borderId="1" xfId="28" applyNumberFormat="1" applyFont="1" applyFill="1" applyBorder="1" applyAlignment="1" applyProtection="1">
      <alignment horizontal="left" vertical="justify"/>
      <protection/>
    </xf>
    <xf numFmtId="1" fontId="1" fillId="0" borderId="1" xfId="28" applyNumberFormat="1" applyFont="1" applyFill="1" applyBorder="1" applyAlignment="1" applyProtection="1">
      <alignment horizontal="left" vertical="justify"/>
      <protection locked="0"/>
    </xf>
    <xf numFmtId="0" fontId="7" fillId="0" borderId="1" xfId="0" applyFont="1" applyBorder="1" applyAlignment="1">
      <alignment horizontal="right" vertical="top" wrapText="1"/>
    </xf>
    <xf numFmtId="1" fontId="3" fillId="0" borderId="1" xfId="0" applyNumberFormat="1" applyFont="1" applyBorder="1" applyAlignment="1">
      <alignment horizontal="right" vertical="top" wrapText="1"/>
    </xf>
    <xf numFmtId="0" fontId="1" fillId="0" borderId="0" xfId="26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165" fontId="14" fillId="0" borderId="1" xfId="0" applyNumberFormat="1" applyFont="1" applyFill="1" applyBorder="1" applyAlignment="1">
      <alignment horizontal="left"/>
    </xf>
    <xf numFmtId="0" fontId="29" fillId="0" borderId="1" xfId="0" applyNumberFormat="1" applyFont="1" applyFill="1" applyBorder="1" applyAlignment="1">
      <alignment/>
    </xf>
    <xf numFmtId="0" fontId="4" fillId="0" borderId="1" xfId="0" applyFont="1" applyFill="1" applyBorder="1" applyAlignment="1">
      <alignment horizontal="left" vertical="top" wrapText="1"/>
    </xf>
    <xf numFmtId="0" fontId="9" fillId="0" borderId="1" xfId="0" applyFont="1" applyBorder="1" applyAlignment="1">
      <alignment horizontal="right" vertical="top" wrapText="1"/>
    </xf>
    <xf numFmtId="1" fontId="9" fillId="0" borderId="1" xfId="0" applyNumberFormat="1" applyFont="1" applyBorder="1" applyAlignment="1">
      <alignment horizontal="right" vertical="top" wrapText="1"/>
    </xf>
    <xf numFmtId="1" fontId="8" fillId="0" borderId="1" xfId="0" applyNumberFormat="1" applyFont="1" applyBorder="1" applyAlignment="1">
      <alignment horizontal="right" vertical="top" wrapText="1"/>
    </xf>
    <xf numFmtId="2" fontId="8" fillId="0" borderId="1" xfId="0" applyNumberFormat="1" applyFont="1" applyBorder="1" applyAlignment="1">
      <alignment horizontal="right" vertical="top" wrapText="1"/>
    </xf>
    <xf numFmtId="0" fontId="28" fillId="0" borderId="0" xfId="0" applyFont="1" applyAlignment="1">
      <alignment/>
    </xf>
    <xf numFmtId="10" fontId="30" fillId="0" borderId="0" xfId="0" applyNumberFormat="1" applyFont="1" applyAlignment="1">
      <alignment/>
    </xf>
    <xf numFmtId="10" fontId="9" fillId="0" borderId="1" xfId="0" applyNumberFormat="1" applyFont="1" applyBorder="1" applyAlignment="1">
      <alignment/>
    </xf>
    <xf numFmtId="1" fontId="5" fillId="0" borderId="1" xfId="0" applyNumberFormat="1" applyFont="1" applyBorder="1" applyAlignment="1">
      <alignment wrapText="1"/>
    </xf>
    <xf numFmtId="1" fontId="4" fillId="0" borderId="1" xfId="0" applyNumberFormat="1" applyFont="1" applyBorder="1" applyAlignment="1">
      <alignment wrapText="1"/>
    </xf>
    <xf numFmtId="1" fontId="4" fillId="0" borderId="1" xfId="0" applyNumberFormat="1" applyFont="1" applyFill="1" applyBorder="1" applyAlignment="1">
      <alignment/>
    </xf>
    <xf numFmtId="1" fontId="4" fillId="2" borderId="1" xfId="0" applyNumberFormat="1" applyFont="1" applyFill="1" applyBorder="1" applyAlignment="1">
      <alignment/>
    </xf>
    <xf numFmtId="1" fontId="5" fillId="0" borderId="1" xfId="0" applyNumberFormat="1" applyFont="1" applyBorder="1" applyAlignment="1">
      <alignment horizontal="right" vertical="center" wrapText="1"/>
    </xf>
    <xf numFmtId="1" fontId="3" fillId="0" borderId="1" xfId="0" applyNumberFormat="1" applyFont="1" applyBorder="1" applyAlignment="1">
      <alignment/>
    </xf>
    <xf numFmtId="1" fontId="1" fillId="0" borderId="1" xfId="0" applyNumberFormat="1" applyFont="1" applyBorder="1" applyAlignment="1">
      <alignment horizontal="right" vertical="top" wrapText="1"/>
    </xf>
    <xf numFmtId="1" fontId="1" fillId="0" borderId="1" xfId="0" applyNumberFormat="1" applyFont="1" applyBorder="1" applyAlignment="1">
      <alignment/>
    </xf>
    <xf numFmtId="165" fontId="14" fillId="0" borderId="3" xfId="0" applyNumberFormat="1" applyFont="1" applyBorder="1" applyAlignment="1">
      <alignment horizontal="left"/>
    </xf>
    <xf numFmtId="0" fontId="14" fillId="0" borderId="4" xfId="0" applyFont="1" applyBorder="1" applyAlignment="1">
      <alignment horizontal="left"/>
    </xf>
    <xf numFmtId="3" fontId="14" fillId="2" borderId="1" xfId="0" applyNumberFormat="1" applyFont="1" applyFill="1" applyBorder="1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10" fontId="27" fillId="0" borderId="0" xfId="0" applyNumberFormat="1" applyFont="1" applyAlignment="1">
      <alignment/>
    </xf>
    <xf numFmtId="0" fontId="30" fillId="0" borderId="0" xfId="0" applyFont="1" applyAlignment="1">
      <alignment/>
    </xf>
    <xf numFmtId="0" fontId="35" fillId="0" borderId="0" xfId="0" applyFont="1" applyAlignment="1">
      <alignment horizontal="left"/>
    </xf>
    <xf numFmtId="0" fontId="33" fillId="0" borderId="1" xfId="22" applyFont="1" applyFill="1" applyBorder="1">
      <alignment/>
      <protection/>
    </xf>
    <xf numFmtId="0" fontId="34" fillId="0" borderId="1" xfId="23" applyNumberFormat="1" applyFont="1" applyFill="1" applyBorder="1">
      <alignment/>
      <protection/>
    </xf>
    <xf numFmtId="0" fontId="33" fillId="0" borderId="5" xfId="22" applyFont="1" applyFill="1" applyBorder="1">
      <alignment/>
      <protection/>
    </xf>
    <xf numFmtId="0" fontId="33" fillId="0" borderId="1" xfId="22" applyFont="1" applyFill="1" applyBorder="1" applyAlignment="1">
      <alignment horizontal="left"/>
      <protection/>
    </xf>
    <xf numFmtId="0" fontId="33" fillId="0" borderId="1" xfId="23" applyFont="1" applyFill="1" applyBorder="1" applyAlignment="1">
      <alignment horizontal="left"/>
      <protection/>
    </xf>
    <xf numFmtId="0" fontId="14" fillId="0" borderId="1" xfId="0" applyFont="1" applyFill="1" applyBorder="1" applyAlignment="1">
      <alignment/>
    </xf>
    <xf numFmtId="0" fontId="14" fillId="0" borderId="3" xfId="0" applyFont="1" applyFill="1" applyBorder="1" applyAlignment="1">
      <alignment/>
    </xf>
    <xf numFmtId="0" fontId="14" fillId="0" borderId="1" xfId="23" applyFont="1" applyBorder="1" applyAlignment="1">
      <alignment horizontal="left"/>
      <protection/>
    </xf>
    <xf numFmtId="0" fontId="14" fillId="0" borderId="1" xfId="23" applyFont="1" applyFill="1" applyBorder="1" applyAlignment="1">
      <alignment horizontal="left"/>
      <protection/>
    </xf>
    <xf numFmtId="0" fontId="29" fillId="2" borderId="6" xfId="0" applyNumberFormat="1" applyFont="1" applyFill="1" applyBorder="1" applyAlignment="1">
      <alignment/>
    </xf>
    <xf numFmtId="0" fontId="14" fillId="0" borderId="1" xfId="0" applyFont="1" applyBorder="1" applyAlignment="1">
      <alignment/>
    </xf>
    <xf numFmtId="38" fontId="14" fillId="0" borderId="1" xfId="0" applyNumberFormat="1" applyFont="1" applyFill="1" applyBorder="1" applyAlignment="1">
      <alignment horizontal="right"/>
    </xf>
    <xf numFmtId="38" fontId="14" fillId="0" borderId="6" xfId="0" applyNumberFormat="1" applyFont="1" applyFill="1" applyBorder="1" applyAlignment="1">
      <alignment horizontal="right"/>
    </xf>
    <xf numFmtId="0" fontId="9" fillId="0" borderId="1" xfId="0" applyFont="1" applyBorder="1" applyAlignment="1">
      <alignment horizontal="center" vertical="top" wrapText="1"/>
    </xf>
    <xf numFmtId="2" fontId="9" fillId="0" borderId="1" xfId="0" applyNumberFormat="1" applyFont="1" applyBorder="1" applyAlignment="1">
      <alignment horizontal="right" vertical="top" wrapText="1"/>
    </xf>
    <xf numFmtId="1" fontId="4" fillId="0" borderId="1" xfId="0" applyNumberFormat="1" applyFont="1" applyFill="1" applyBorder="1" applyAlignment="1">
      <alignment horizontal="right" vertical="center" wrapText="1"/>
    </xf>
    <xf numFmtId="1" fontId="5" fillId="0" borderId="1" xfId="0" applyNumberFormat="1" applyFont="1" applyFill="1" applyBorder="1" applyAlignment="1">
      <alignment horizontal="right" vertical="center" wrapText="1"/>
    </xf>
    <xf numFmtId="0" fontId="35" fillId="0" borderId="0" xfId="0" applyFont="1" applyAlignment="1">
      <alignment/>
    </xf>
    <xf numFmtId="0" fontId="35" fillId="0" borderId="0" xfId="0" applyFont="1" applyBorder="1" applyAlignment="1">
      <alignment/>
    </xf>
    <xf numFmtId="0" fontId="5" fillId="0" borderId="0" xfId="25" applyFont="1" applyBorder="1" applyAlignment="1" applyProtection="1">
      <alignment horizontal="center" vertical="center" wrapText="1"/>
      <protection locked="0"/>
    </xf>
    <xf numFmtId="0" fontId="5" fillId="0" borderId="0" xfId="25" applyFont="1" applyAlignment="1" applyProtection="1">
      <alignment horizontal="center" vertical="center" wrapText="1"/>
      <protection locked="0"/>
    </xf>
    <xf numFmtId="0" fontId="5" fillId="0" borderId="0" xfId="25" applyFont="1" applyBorder="1" applyAlignment="1" applyProtection="1">
      <alignment horizontal="left" vertical="center" wrapText="1"/>
      <protection locked="0"/>
    </xf>
    <xf numFmtId="0" fontId="4" fillId="0" borderId="0" xfId="25" applyFont="1" applyAlignment="1" applyProtection="1">
      <alignment horizontal="center" vertical="center" wrapText="1"/>
      <protection locked="0"/>
    </xf>
    <xf numFmtId="0" fontId="4" fillId="0" borderId="0" xfId="0" applyFont="1" applyAlignment="1">
      <alignment vertical="center" wrapText="1"/>
    </xf>
    <xf numFmtId="0" fontId="5" fillId="0" borderId="0" xfId="26" applyFont="1" applyAlignment="1" applyProtection="1">
      <alignment horizontal="center" vertical="center" wrapText="1"/>
      <protection locked="0"/>
    </xf>
    <xf numFmtId="0" fontId="5" fillId="0" borderId="0" xfId="27" applyFont="1" applyAlignment="1" applyProtection="1">
      <alignment horizontal="center"/>
      <protection locked="0"/>
    </xf>
    <xf numFmtId="0" fontId="5" fillId="0" borderId="1" xfId="25" applyFont="1" applyBorder="1" applyAlignment="1" applyProtection="1">
      <alignment horizontal="center" vertical="center" wrapText="1"/>
      <protection/>
    </xf>
    <xf numFmtId="14" fontId="5" fillId="0" borderId="1" xfId="25" applyNumberFormat="1" applyFont="1" applyBorder="1" applyAlignment="1" applyProtection="1">
      <alignment horizontal="center" vertical="center" wrapText="1"/>
      <protection/>
    </xf>
    <xf numFmtId="49" fontId="5" fillId="0" borderId="1" xfId="25" applyNumberFormat="1" applyFont="1" applyBorder="1" applyAlignment="1" applyProtection="1">
      <alignment horizontal="center" vertical="center" wrapText="1"/>
      <protection/>
    </xf>
    <xf numFmtId="0" fontId="5" fillId="3" borderId="1" xfId="25" applyFont="1" applyFill="1" applyBorder="1" applyAlignment="1" applyProtection="1">
      <alignment horizontal="left" vertical="top" wrapText="1"/>
      <protection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0" xfId="0" applyFont="1" applyAlignment="1">
      <alignment wrapText="1"/>
    </xf>
    <xf numFmtId="0" fontId="5" fillId="0" borderId="1" xfId="0" applyFont="1" applyBorder="1" applyAlignment="1">
      <alignment horizontal="right" wrapText="1"/>
    </xf>
    <xf numFmtId="0" fontId="5" fillId="0" borderId="1" xfId="0" applyFont="1" applyBorder="1" applyAlignment="1">
      <alignment horizontal="right"/>
    </xf>
    <xf numFmtId="0" fontId="13" fillId="0" borderId="1" xfId="0" applyFont="1" applyBorder="1" applyAlignment="1">
      <alignment/>
    </xf>
    <xf numFmtId="0" fontId="4" fillId="0" borderId="1" xfId="0" applyFont="1" applyBorder="1" applyAlignment="1">
      <alignment horizontal="left" wrapText="1"/>
    </xf>
    <xf numFmtId="1" fontId="5" fillId="0" borderId="1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Alignment="1">
      <alignment horizontal="left"/>
    </xf>
    <xf numFmtId="0" fontId="5" fillId="0" borderId="0" xfId="27" applyFont="1" applyBorder="1" applyAlignment="1" applyProtection="1">
      <alignment horizontal="center" vertical="center" wrapText="1"/>
      <protection locked="0"/>
    </xf>
    <xf numFmtId="0" fontId="4" fillId="0" borderId="0" xfId="27" applyFont="1" applyBorder="1" applyAlignment="1" applyProtection="1">
      <alignment horizontal="centerContinuous"/>
      <protection locked="0"/>
    </xf>
    <xf numFmtId="0" fontId="4" fillId="0" borderId="0" xfId="25" applyFont="1" applyAlignment="1" applyProtection="1">
      <alignment horizontal="right" vertical="top"/>
      <protection locked="0"/>
    </xf>
    <xf numFmtId="0" fontId="5" fillId="0" borderId="0" xfId="27" applyFont="1" applyBorder="1" applyAlignment="1" applyProtection="1">
      <alignment horizontal="center" vertical="center" wrapText="1"/>
      <protection/>
    </xf>
    <xf numFmtId="0" fontId="4" fillId="0" borderId="0" xfId="27" applyFont="1" applyBorder="1" applyProtection="1">
      <alignment/>
      <protection locked="0"/>
    </xf>
    <xf numFmtId="0" fontId="4" fillId="0" borderId="0" xfId="27" applyFont="1" applyBorder="1" applyAlignment="1" applyProtection="1">
      <alignment wrapText="1"/>
      <protection locked="0"/>
    </xf>
    <xf numFmtId="0" fontId="4" fillId="0" borderId="0" xfId="27" applyFont="1" applyProtection="1">
      <alignment/>
      <protection locked="0"/>
    </xf>
    <xf numFmtId="0" fontId="5" fillId="0" borderId="1" xfId="27" applyFont="1" applyBorder="1" applyAlignment="1" applyProtection="1">
      <alignment horizontal="center" vertical="center" wrapText="1"/>
      <protection/>
    </xf>
    <xf numFmtId="0" fontId="5" fillId="0" borderId="1" xfId="27" applyFont="1" applyBorder="1" applyAlignment="1" applyProtection="1">
      <alignment vertical="center" wrapText="1"/>
      <protection/>
    </xf>
    <xf numFmtId="0" fontId="7" fillId="0" borderId="0" xfId="0" applyFont="1" applyAlignment="1">
      <alignment horizontal="left"/>
    </xf>
    <xf numFmtId="3" fontId="5" fillId="0" borderId="1" xfId="27" applyNumberFormat="1" applyFont="1" applyBorder="1" applyAlignment="1" applyProtection="1">
      <alignment vertical="center"/>
      <protection/>
    </xf>
    <xf numFmtId="0" fontId="4" fillId="0" borderId="1" xfId="27" applyFont="1" applyBorder="1" applyProtection="1">
      <alignment/>
      <protection/>
    </xf>
    <xf numFmtId="41" fontId="4" fillId="0" borderId="1" xfId="0" applyNumberFormat="1" applyFont="1" applyBorder="1" applyAlignment="1">
      <alignment wrapText="1"/>
    </xf>
    <xf numFmtId="3" fontId="4" fillId="0" borderId="1" xfId="0" applyNumberFormat="1" applyFont="1" applyBorder="1" applyAlignment="1">
      <alignment wrapText="1"/>
    </xf>
    <xf numFmtId="0" fontId="5" fillId="0" borderId="0" xfId="0" applyFont="1" applyAlignment="1">
      <alignment wrapText="1"/>
    </xf>
    <xf numFmtId="0" fontId="4" fillId="2" borderId="1" xfId="0" applyFont="1" applyFill="1" applyBorder="1" applyAlignment="1">
      <alignment wrapText="1"/>
    </xf>
    <xf numFmtId="41" fontId="4" fillId="0" borderId="1" xfId="0" applyNumberFormat="1" applyFont="1" applyBorder="1" applyAlignment="1">
      <alignment horizontal="right" wrapText="1"/>
    </xf>
    <xf numFmtId="0" fontId="5" fillId="0" borderId="1" xfId="0" applyFont="1" applyFill="1" applyBorder="1" applyAlignment="1">
      <alignment wrapText="1"/>
    </xf>
    <xf numFmtId="0" fontId="37" fillId="0" borderId="0" xfId="0" applyFont="1" applyFill="1" applyBorder="1" applyAlignment="1">
      <alignment wrapText="1"/>
    </xf>
    <xf numFmtId="0" fontId="37" fillId="0" borderId="0" xfId="0" applyFont="1" applyBorder="1" applyAlignment="1">
      <alignment wrapText="1"/>
    </xf>
    <xf numFmtId="0" fontId="38" fillId="0" borderId="0" xfId="0" applyFont="1" applyBorder="1" applyAlignment="1">
      <alignment wrapText="1"/>
    </xf>
    <xf numFmtId="0" fontId="37" fillId="0" borderId="0" xfId="0" applyFont="1" applyBorder="1" applyAlignment="1">
      <alignment horizontal="right" wrapText="1"/>
    </xf>
    <xf numFmtId="0" fontId="0" fillId="0" borderId="0" xfId="0" applyAlignment="1">
      <alignment horizontal="left"/>
    </xf>
    <xf numFmtId="0" fontId="9" fillId="0" borderId="0" xfId="0" applyFont="1" applyFill="1" applyAlignment="1">
      <alignment/>
    </xf>
    <xf numFmtId="3" fontId="9" fillId="0" borderId="0" xfId="28" applyNumberFormat="1" applyFont="1" applyFill="1" applyBorder="1" applyAlignment="1" applyProtection="1">
      <alignment horizontal="left" vertical="justify"/>
      <protection locked="0"/>
    </xf>
    <xf numFmtId="0" fontId="9" fillId="0" borderId="0" xfId="28" applyFont="1" applyFill="1" applyBorder="1" applyAlignment="1" applyProtection="1">
      <alignment horizontal="left" vertical="justify"/>
      <protection locked="0"/>
    </xf>
    <xf numFmtId="0" fontId="35" fillId="0" borderId="0" xfId="0" applyFont="1" applyFill="1" applyAlignment="1">
      <alignment/>
    </xf>
    <xf numFmtId="0" fontId="35" fillId="0" borderId="0" xfId="0" applyFont="1" applyBorder="1" applyAlignment="1">
      <alignment horizontal="left" vertical="top" wrapText="1"/>
    </xf>
    <xf numFmtId="3" fontId="35" fillId="0" borderId="0" xfId="28" applyNumberFormat="1" applyFont="1" applyFill="1" applyBorder="1" applyAlignment="1" applyProtection="1">
      <alignment horizontal="left" vertical="justify"/>
      <protection locked="0"/>
    </xf>
    <xf numFmtId="0" fontId="35" fillId="0" borderId="0" xfId="28" applyFont="1" applyFill="1" applyBorder="1" applyAlignment="1" applyProtection="1">
      <alignment horizontal="left" vertical="justify"/>
      <protection locked="0"/>
    </xf>
    <xf numFmtId="0" fontId="7" fillId="0" borderId="0" xfId="0" applyFont="1" applyBorder="1" applyAlignment="1">
      <alignment horizontal="left" vertical="top" wrapText="1"/>
    </xf>
    <xf numFmtId="3" fontId="7" fillId="0" borderId="0" xfId="28" applyNumberFormat="1" applyFont="1" applyFill="1" applyBorder="1" applyAlignment="1" applyProtection="1">
      <alignment horizontal="left" vertical="justify"/>
      <protection locked="0"/>
    </xf>
    <xf numFmtId="3" fontId="5" fillId="0" borderId="1" xfId="28" applyNumberFormat="1" applyFont="1" applyFill="1" applyBorder="1" applyAlignment="1" applyProtection="1">
      <alignment horizontal="right" vertical="justify"/>
      <protection/>
    </xf>
    <xf numFmtId="1" fontId="3" fillId="0" borderId="1" xfId="28" applyNumberFormat="1" applyFont="1" applyFill="1" applyBorder="1" applyAlignment="1" applyProtection="1">
      <alignment horizontal="right" vertical="justify"/>
      <protection/>
    </xf>
    <xf numFmtId="3" fontId="3" fillId="0" borderId="1" xfId="28" applyNumberFormat="1" applyFont="1" applyFill="1" applyBorder="1" applyAlignment="1" applyProtection="1">
      <alignment horizontal="right" vertical="justify"/>
      <protection/>
    </xf>
    <xf numFmtId="1" fontId="3" fillId="0" borderId="0" xfId="0" applyNumberFormat="1" applyFont="1" applyAlignment="1">
      <alignment/>
    </xf>
    <xf numFmtId="1" fontId="14" fillId="0" borderId="7" xfId="0" applyNumberFormat="1" applyFont="1" applyFill="1" applyBorder="1" applyAlignment="1">
      <alignment/>
    </xf>
    <xf numFmtId="1" fontId="3" fillId="0" borderId="1" xfId="0" applyNumberFormat="1" applyFont="1" applyFill="1" applyBorder="1" applyAlignment="1">
      <alignment horizontal="right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9" fillId="0" borderId="0" xfId="25" applyFont="1" applyAlignment="1" applyProtection="1">
      <alignment vertical="top"/>
      <protection locked="0"/>
    </xf>
    <xf numFmtId="0" fontId="8" fillId="0" borderId="0" xfId="21" applyFont="1" applyAlignment="1" applyProtection="1">
      <alignment horizontal="center" vertical="center" wrapText="1"/>
      <protection locked="0"/>
    </xf>
    <xf numFmtId="0" fontId="8" fillId="0" borderId="1" xfId="21" applyFont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/>
    </xf>
    <xf numFmtId="0" fontId="3" fillId="0" borderId="0" xfId="0" applyFont="1" applyAlignment="1">
      <alignment/>
    </xf>
    <xf numFmtId="0" fontId="8" fillId="0" borderId="6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/>
    </xf>
    <xf numFmtId="0" fontId="7" fillId="0" borderId="1" xfId="0" applyFont="1" applyBorder="1" applyAlignment="1">
      <alignment wrapText="1"/>
    </xf>
    <xf numFmtId="1" fontId="7" fillId="0" borderId="1" xfId="0" applyNumberFormat="1" applyFont="1" applyBorder="1" applyAlignment="1">
      <alignment wrapText="1"/>
    </xf>
    <xf numFmtId="1" fontId="6" fillId="0" borderId="1" xfId="0" applyNumberFormat="1" applyFont="1" applyBorder="1" applyAlignment="1">
      <alignment wrapText="1"/>
    </xf>
    <xf numFmtId="1" fontId="6" fillId="0" borderId="1" xfId="0" applyNumberFormat="1" applyFont="1" applyBorder="1" applyAlignment="1">
      <alignment/>
    </xf>
    <xf numFmtId="0" fontId="9" fillId="0" borderId="0" xfId="0" applyFont="1" applyAlignment="1">
      <alignment/>
    </xf>
    <xf numFmtId="0" fontId="8" fillId="0" borderId="0" xfId="21" applyFont="1" applyBorder="1" applyAlignment="1" applyProtection="1">
      <alignment vertical="justify" wrapText="1"/>
      <protection locked="0"/>
    </xf>
    <xf numFmtId="0" fontId="9" fillId="0" borderId="0" xfId="0" applyFont="1" applyAlignment="1">
      <alignment vertical="justify" wrapText="1"/>
    </xf>
    <xf numFmtId="0" fontId="8" fillId="0" borderId="6" xfId="21" applyFont="1" applyBorder="1" applyAlignment="1" applyProtection="1">
      <alignment horizontal="center" vertical="center" wrapText="1"/>
      <protection/>
    </xf>
    <xf numFmtId="0" fontId="8" fillId="0" borderId="3" xfId="21" applyFont="1" applyBorder="1" applyAlignment="1" applyProtection="1">
      <alignment horizontal="center" vertical="center" wrapText="1"/>
      <protection/>
    </xf>
    <xf numFmtId="1" fontId="3" fillId="0" borderId="0" xfId="0" applyNumberFormat="1" applyFont="1" applyBorder="1" applyAlignment="1">
      <alignment horizontal="right" vertical="center" wrapText="1"/>
    </xf>
    <xf numFmtId="164" fontId="39" fillId="4" borderId="9" xfId="0" applyNumberFormat="1" applyFont="1" applyFill="1" applyBorder="1" applyAlignment="1">
      <alignment/>
    </xf>
    <xf numFmtId="164" fontId="40" fillId="4" borderId="10" xfId="0" applyNumberFormat="1" applyFont="1" applyFill="1" applyBorder="1" applyAlignment="1">
      <alignment/>
    </xf>
    <xf numFmtId="164" fontId="40" fillId="4" borderId="9" xfId="0" applyNumberFormat="1" applyFont="1" applyFill="1" applyBorder="1" applyAlignment="1">
      <alignment/>
    </xf>
    <xf numFmtId="0" fontId="6" fillId="0" borderId="1" xfId="0" applyFont="1" applyBorder="1" applyAlignment="1">
      <alignment/>
    </xf>
    <xf numFmtId="0" fontId="12" fillId="0" borderId="0" xfId="0" applyFont="1" applyAlignment="1">
      <alignment vertical="center" wrapText="1"/>
    </xf>
    <xf numFmtId="0" fontId="4" fillId="0" borderId="0" xfId="25" applyFont="1" applyAlignment="1" applyProtection="1">
      <alignment horizontal="left" vertical="center" wrapText="1"/>
      <protection locked="0"/>
    </xf>
    <xf numFmtId="0" fontId="5" fillId="0" borderId="0" xfId="25" applyFont="1" applyBorder="1" applyAlignment="1" applyProtection="1">
      <alignment horizontal="left" vertical="center" wrapText="1"/>
      <protection locked="0"/>
    </xf>
    <xf numFmtId="0" fontId="4" fillId="0" borderId="0" xfId="0" applyFont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12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26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1" fillId="0" borderId="6" xfId="28" applyFont="1" applyFill="1" applyBorder="1" applyAlignment="1">
      <alignment horizontal="center" vertical="center" wrapText="1"/>
      <protection/>
    </xf>
    <xf numFmtId="0" fontId="1" fillId="0" borderId="8" xfId="28" applyFont="1" applyFill="1" applyBorder="1" applyAlignment="1">
      <alignment horizontal="center" vertical="center" wrapText="1"/>
      <protection/>
    </xf>
    <xf numFmtId="0" fontId="3" fillId="0" borderId="3" xfId="0" applyFont="1" applyBorder="1" applyAlignment="1">
      <alignment horizontal="center" vertical="center" wrapText="1"/>
    </xf>
    <xf numFmtId="0" fontId="1" fillId="0" borderId="0" xfId="28" applyFont="1" applyFill="1" applyAlignment="1">
      <alignment horizontal="center" vertical="justify" wrapText="1"/>
      <protection/>
    </xf>
    <xf numFmtId="0" fontId="1" fillId="0" borderId="7" xfId="28" applyFont="1" applyFill="1" applyBorder="1" applyAlignment="1">
      <alignment horizontal="center" vertical="center" wrapText="1"/>
      <protection/>
    </xf>
    <xf numFmtId="0" fontId="1" fillId="0" borderId="11" xfId="28" applyFont="1" applyFill="1" applyBorder="1" applyAlignment="1">
      <alignment horizontal="center" vertical="center" wrapText="1"/>
      <protection/>
    </xf>
    <xf numFmtId="0" fontId="1" fillId="0" borderId="3" xfId="28" applyFont="1" applyFill="1" applyBorder="1" applyAlignment="1">
      <alignment horizontal="center" vertical="center" wrapText="1"/>
      <protection/>
    </xf>
    <xf numFmtId="0" fontId="1" fillId="0" borderId="6" xfId="28" applyFont="1" applyFill="1" applyBorder="1" applyAlignment="1">
      <alignment horizontal="center" vertical="justify" wrapText="1"/>
      <protection/>
    </xf>
    <xf numFmtId="0" fontId="1" fillId="0" borderId="3" xfId="28" applyFont="1" applyFill="1" applyBorder="1" applyAlignment="1">
      <alignment horizontal="center" vertical="justify" wrapText="1"/>
      <protection/>
    </xf>
    <xf numFmtId="0" fontId="3" fillId="0" borderId="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5" fillId="0" borderId="0" xfId="25" applyFont="1" applyAlignment="1" applyProtection="1">
      <alignment horizontal="left" vertical="center" wrapText="1"/>
      <protection locked="0"/>
    </xf>
    <xf numFmtId="0" fontId="22" fillId="0" borderId="0" xfId="24" applyFont="1" applyAlignment="1">
      <alignment/>
      <protection/>
    </xf>
    <xf numFmtId="0" fontId="8" fillId="0" borderId="0" xfId="25" applyFont="1" applyFill="1" applyBorder="1" applyAlignment="1" applyProtection="1">
      <alignment horizontal="left" vertical="justify" wrapText="1"/>
      <protection locked="0"/>
    </xf>
    <xf numFmtId="0" fontId="8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top" wrapText="1"/>
    </xf>
    <xf numFmtId="0" fontId="8" fillId="0" borderId="1" xfId="0" applyFont="1" applyBorder="1" applyAlignment="1">
      <alignment vertical="top"/>
    </xf>
    <xf numFmtId="0" fontId="8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/>
    </xf>
    <xf numFmtId="0" fontId="26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9" fillId="0" borderId="1" xfId="0" applyFont="1" applyBorder="1" applyAlignment="1">
      <alignment horizontal="center" vertical="center" wrapText="1"/>
    </xf>
    <xf numFmtId="0" fontId="35" fillId="0" borderId="0" xfId="0" applyFont="1" applyAlignment="1">
      <alignment horizontal="left"/>
    </xf>
    <xf numFmtId="0" fontId="33" fillId="0" borderId="0" xfId="0" applyFont="1" applyAlignment="1">
      <alignment horizontal="left"/>
    </xf>
    <xf numFmtId="0" fontId="4" fillId="0" borderId="0" xfId="0" applyFont="1" applyAlignment="1">
      <alignment horizontal="left" vertical="center" wrapText="1"/>
    </xf>
    <xf numFmtId="0" fontId="1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 horizontal="left"/>
    </xf>
    <xf numFmtId="0" fontId="14" fillId="0" borderId="0" xfId="0" applyFont="1" applyAlignment="1">
      <alignment horizontal="left"/>
    </xf>
  </cellXfs>
  <cellStyles count="16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El.7.2" xfId="21"/>
    <cellStyle name="Normal_NAV Bonds 06 08 04" xfId="22"/>
    <cellStyle name="Normal_NAV PELIKAN" xfId="23"/>
    <cellStyle name="Normal_Spravki_kod" xfId="24"/>
    <cellStyle name="Normal_Баланс" xfId="25"/>
    <cellStyle name="Normal_Отч.парич.поток" xfId="26"/>
    <cellStyle name="Normal_Отч.прих-разх" xfId="27"/>
    <cellStyle name="Normal_Отч.собств.кап." xfId="28"/>
    <cellStyle name="Percent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3"/>
  <sheetViews>
    <sheetView workbookViewId="0" topLeftCell="A18">
      <selection activeCell="B28" sqref="B28"/>
    </sheetView>
  </sheetViews>
  <sheetFormatPr defaultColWidth="9.140625" defaultRowHeight="12.75"/>
  <cols>
    <col min="1" max="1" width="36.00390625" style="1" customWidth="1"/>
    <col min="2" max="2" width="12.7109375" style="1" customWidth="1"/>
    <col min="3" max="3" width="10.57421875" style="1" bestFit="1" customWidth="1"/>
    <col min="4" max="4" width="40.00390625" style="1" customWidth="1"/>
    <col min="5" max="5" width="10.28125" style="1" customWidth="1"/>
    <col min="6" max="6" width="11.28125" style="1" customWidth="1"/>
    <col min="7" max="16384" width="9.140625" style="1" customWidth="1"/>
  </cols>
  <sheetData>
    <row r="1" spans="5:6" ht="12.75">
      <c r="E1" s="370" t="s">
        <v>268</v>
      </c>
      <c r="F1" s="370"/>
    </row>
    <row r="2" spans="1:6" ht="18" customHeight="1">
      <c r="A2" s="276"/>
      <c r="B2" s="277"/>
      <c r="C2" s="372" t="s">
        <v>0</v>
      </c>
      <c r="D2" s="372"/>
      <c r="E2" s="279"/>
      <c r="F2" s="279"/>
    </row>
    <row r="3" spans="1:6" ht="22.5" customHeight="1">
      <c r="A3" s="278" t="s">
        <v>351</v>
      </c>
      <c r="B3" s="280"/>
      <c r="C3" s="276"/>
      <c r="D3" s="276"/>
      <c r="E3" s="371" t="s">
        <v>331</v>
      </c>
      <c r="F3" s="371"/>
    </row>
    <row r="4" spans="1:6" ht="21.75" customHeight="1">
      <c r="A4" s="278" t="s">
        <v>360</v>
      </c>
      <c r="B4" s="280"/>
      <c r="C4" s="281"/>
      <c r="D4" s="281"/>
      <c r="E4" s="279"/>
      <c r="F4" s="282" t="s">
        <v>83</v>
      </c>
    </row>
    <row r="5" spans="1:6" ht="50.25" customHeight="1">
      <c r="A5" s="283" t="s">
        <v>1</v>
      </c>
      <c r="B5" s="284" t="s">
        <v>2</v>
      </c>
      <c r="C5" s="284" t="s">
        <v>3</v>
      </c>
      <c r="D5" s="285" t="s">
        <v>7</v>
      </c>
      <c r="E5" s="284" t="s">
        <v>4</v>
      </c>
      <c r="F5" s="284" t="s">
        <v>5</v>
      </c>
    </row>
    <row r="6" spans="1:6" ht="12.75">
      <c r="A6" s="283" t="s">
        <v>6</v>
      </c>
      <c r="B6" s="283">
        <v>1</v>
      </c>
      <c r="C6" s="283">
        <v>2</v>
      </c>
      <c r="D6" s="285" t="s">
        <v>6</v>
      </c>
      <c r="E6" s="283">
        <v>1</v>
      </c>
      <c r="F6" s="283">
        <v>2</v>
      </c>
    </row>
    <row r="7" spans="1:6" ht="12.75">
      <c r="A7" s="286" t="s">
        <v>8</v>
      </c>
      <c r="B7" s="355"/>
      <c r="C7" s="2"/>
      <c r="D7" s="287" t="s">
        <v>28</v>
      </c>
      <c r="E7" s="355"/>
      <c r="F7" s="2"/>
    </row>
    <row r="8" spans="1:30" ht="12.75">
      <c r="A8" s="288" t="s">
        <v>29</v>
      </c>
      <c r="B8" s="356"/>
      <c r="C8" s="289"/>
      <c r="D8" s="288" t="s">
        <v>30</v>
      </c>
      <c r="E8" s="358">
        <v>622082.76</v>
      </c>
      <c r="F8" s="241">
        <v>618842.24</v>
      </c>
      <c r="G8" s="290"/>
      <c r="H8" s="290"/>
      <c r="I8" s="290"/>
      <c r="J8" s="290"/>
      <c r="K8" s="290"/>
      <c r="L8" s="290"/>
      <c r="M8" s="290"/>
      <c r="N8" s="290"/>
      <c r="O8" s="290"/>
      <c r="P8" s="290"/>
      <c r="Q8" s="290"/>
      <c r="R8" s="290"/>
      <c r="S8" s="290"/>
      <c r="T8" s="290"/>
      <c r="U8" s="290"/>
      <c r="V8" s="290"/>
      <c r="W8" s="290"/>
      <c r="X8" s="290"/>
      <c r="Y8" s="290"/>
      <c r="Z8" s="290"/>
      <c r="AA8" s="290"/>
      <c r="AB8" s="290"/>
      <c r="AC8" s="290"/>
      <c r="AD8" s="290"/>
    </row>
    <row r="9" spans="1:30" ht="12.75">
      <c r="A9" s="289" t="s">
        <v>262</v>
      </c>
      <c r="B9" s="356"/>
      <c r="C9" s="289"/>
      <c r="D9" s="288" t="s">
        <v>31</v>
      </c>
      <c r="E9" s="356"/>
      <c r="F9" s="289"/>
      <c r="G9" s="290"/>
      <c r="H9" s="290"/>
      <c r="I9" s="290"/>
      <c r="J9" s="290"/>
      <c r="K9" s="290"/>
      <c r="L9" s="290"/>
      <c r="M9" s="290"/>
      <c r="N9" s="290"/>
      <c r="O9" s="290"/>
      <c r="P9" s="290"/>
      <c r="Q9" s="290"/>
      <c r="R9" s="290"/>
      <c r="S9" s="290"/>
      <c r="T9" s="290"/>
      <c r="U9" s="290"/>
      <c r="V9" s="290"/>
      <c r="W9" s="290"/>
      <c r="X9" s="290"/>
      <c r="Y9" s="290"/>
      <c r="Z9" s="290"/>
      <c r="AA9" s="290"/>
      <c r="AB9" s="290"/>
      <c r="AC9" s="290"/>
      <c r="AD9" s="290"/>
    </row>
    <row r="10" spans="1:30" ht="25.5">
      <c r="A10" s="289" t="s">
        <v>170</v>
      </c>
      <c r="B10" s="356"/>
      <c r="C10" s="289"/>
      <c r="D10" s="289" t="s">
        <v>261</v>
      </c>
      <c r="E10" s="357">
        <f>61406.97-121084.01</f>
        <v>-59677.03999999999</v>
      </c>
      <c r="F10" s="242">
        <v>-60410.55</v>
      </c>
      <c r="G10" s="290"/>
      <c r="H10" s="290"/>
      <c r="I10" s="290"/>
      <c r="J10" s="290"/>
      <c r="K10" s="290"/>
      <c r="L10" s="290"/>
      <c r="M10" s="290"/>
      <c r="N10" s="290"/>
      <c r="O10" s="290"/>
      <c r="P10" s="290"/>
      <c r="Q10" s="290"/>
      <c r="R10" s="290"/>
      <c r="S10" s="290"/>
      <c r="T10" s="290"/>
      <c r="U10" s="290"/>
      <c r="V10" s="290"/>
      <c r="W10" s="290"/>
      <c r="X10" s="290"/>
      <c r="Y10" s="290"/>
      <c r="Z10" s="290"/>
      <c r="AA10" s="290"/>
      <c r="AB10" s="290"/>
      <c r="AC10" s="290"/>
      <c r="AD10" s="290"/>
    </row>
    <row r="11" spans="1:30" ht="20.25" customHeight="1">
      <c r="A11" s="289" t="s">
        <v>187</v>
      </c>
      <c r="B11" s="356"/>
      <c r="C11" s="289"/>
      <c r="D11" s="289" t="s">
        <v>32</v>
      </c>
      <c r="E11" s="356"/>
      <c r="F11" s="289"/>
      <c r="G11" s="290"/>
      <c r="H11" s="290"/>
      <c r="I11" s="290"/>
      <c r="J11" s="290"/>
      <c r="K11" s="290"/>
      <c r="L11" s="290"/>
      <c r="M11" s="290"/>
      <c r="N11" s="290"/>
      <c r="O11" s="290"/>
      <c r="P11" s="290"/>
      <c r="Q11" s="290"/>
      <c r="R11" s="290"/>
      <c r="S11" s="290"/>
      <c r="T11" s="290"/>
      <c r="U11" s="290"/>
      <c r="V11" s="290"/>
      <c r="W11" s="290"/>
      <c r="X11" s="290"/>
      <c r="Y11" s="290"/>
      <c r="Z11" s="290"/>
      <c r="AA11" s="290"/>
      <c r="AB11" s="290"/>
      <c r="AC11" s="290"/>
      <c r="AD11" s="290"/>
    </row>
    <row r="12" spans="1:30" ht="12.75">
      <c r="A12" s="289" t="s">
        <v>253</v>
      </c>
      <c r="B12" s="356"/>
      <c r="C12" s="289"/>
      <c r="D12" s="289" t="s">
        <v>211</v>
      </c>
      <c r="E12" s="356"/>
      <c r="F12" s="289"/>
      <c r="G12" s="290"/>
      <c r="H12" s="290"/>
      <c r="I12" s="290"/>
      <c r="J12" s="290"/>
      <c r="K12" s="290"/>
      <c r="L12" s="290"/>
      <c r="M12" s="290"/>
      <c r="N12" s="290"/>
      <c r="O12" s="290"/>
      <c r="P12" s="290"/>
      <c r="Q12" s="290"/>
      <c r="R12" s="290"/>
      <c r="S12" s="290"/>
      <c r="T12" s="290"/>
      <c r="U12" s="290"/>
      <c r="V12" s="290"/>
      <c r="W12" s="290"/>
      <c r="X12" s="290"/>
      <c r="Y12" s="290"/>
      <c r="Z12" s="290"/>
      <c r="AA12" s="290"/>
      <c r="AB12" s="290"/>
      <c r="AC12" s="290"/>
      <c r="AD12" s="290"/>
    </row>
    <row r="13" spans="1:30" ht="12.75">
      <c r="A13" s="291" t="s">
        <v>12</v>
      </c>
      <c r="B13" s="356"/>
      <c r="C13" s="289"/>
      <c r="D13" s="291" t="s">
        <v>27</v>
      </c>
      <c r="E13" s="358">
        <f>SUM(E10:E12)</f>
        <v>-59677.03999999999</v>
      </c>
      <c r="F13" s="241">
        <f>SUM(F10:F12)</f>
        <v>-60410.55</v>
      </c>
      <c r="G13" s="290"/>
      <c r="H13" s="290"/>
      <c r="I13" s="290"/>
      <c r="J13" s="290"/>
      <c r="K13" s="290"/>
      <c r="L13" s="290"/>
      <c r="M13" s="290"/>
      <c r="N13" s="290"/>
      <c r="O13" s="290"/>
      <c r="P13" s="290"/>
      <c r="Q13" s="290"/>
      <c r="R13" s="290"/>
      <c r="S13" s="290"/>
      <c r="T13" s="290"/>
      <c r="U13" s="290"/>
      <c r="V13" s="290"/>
      <c r="W13" s="290"/>
      <c r="X13" s="290"/>
      <c r="Y13" s="290"/>
      <c r="Z13" s="290"/>
      <c r="AA13" s="290"/>
      <c r="AB13" s="290"/>
      <c r="AC13" s="290"/>
      <c r="AD13" s="290"/>
    </row>
    <row r="14" spans="1:30" ht="12.75">
      <c r="A14" s="288" t="s">
        <v>314</v>
      </c>
      <c r="B14" s="356"/>
      <c r="C14" s="289"/>
      <c r="D14" s="288" t="s">
        <v>33</v>
      </c>
      <c r="E14" s="356"/>
      <c r="F14" s="289"/>
      <c r="G14" s="290"/>
      <c r="H14" s="290"/>
      <c r="I14" s="290"/>
      <c r="J14" s="290"/>
      <c r="K14" s="290"/>
      <c r="L14" s="290"/>
      <c r="M14" s="290"/>
      <c r="N14" s="290"/>
      <c r="O14" s="290"/>
      <c r="P14" s="290"/>
      <c r="Q14" s="290"/>
      <c r="R14" s="290"/>
      <c r="S14" s="290"/>
      <c r="T14" s="290"/>
      <c r="U14" s="290"/>
      <c r="V14" s="290"/>
      <c r="W14" s="290"/>
      <c r="X14" s="290"/>
      <c r="Y14" s="290"/>
      <c r="Z14" s="290"/>
      <c r="AA14" s="290"/>
      <c r="AB14" s="290"/>
      <c r="AC14" s="290"/>
      <c r="AD14" s="290"/>
    </row>
    <row r="15" spans="1:30" ht="12.75">
      <c r="A15" s="291" t="s">
        <v>39</v>
      </c>
      <c r="B15" s="356"/>
      <c r="C15" s="289"/>
      <c r="D15" s="289" t="s">
        <v>34</v>
      </c>
      <c r="E15" s="357">
        <f>E16+E17</f>
        <v>216474.61</v>
      </c>
      <c r="F15" s="242">
        <f>F16+F17</f>
        <v>31534.48</v>
      </c>
      <c r="G15" s="290"/>
      <c r="H15" s="290"/>
      <c r="I15" s="290"/>
      <c r="J15" s="290"/>
      <c r="K15" s="290"/>
      <c r="L15" s="290"/>
      <c r="M15" s="290"/>
      <c r="N15" s="290"/>
      <c r="O15" s="290"/>
      <c r="P15" s="290"/>
      <c r="Q15" s="290"/>
      <c r="R15" s="290"/>
      <c r="S15" s="290"/>
      <c r="T15" s="290"/>
      <c r="U15" s="290"/>
      <c r="V15" s="290"/>
      <c r="W15" s="290"/>
      <c r="X15" s="290"/>
      <c r="Y15" s="290"/>
      <c r="Z15" s="290"/>
      <c r="AA15" s="290"/>
      <c r="AB15" s="290"/>
      <c r="AC15" s="290"/>
      <c r="AD15" s="290"/>
    </row>
    <row r="16" spans="1:30" ht="12.75">
      <c r="A16" s="287" t="s">
        <v>41</v>
      </c>
      <c r="B16" s="356"/>
      <c r="C16" s="289"/>
      <c r="D16" s="289" t="s">
        <v>35</v>
      </c>
      <c r="E16" s="357">
        <v>216474.61</v>
      </c>
      <c r="F16" s="242">
        <v>31534.48</v>
      </c>
      <c r="G16" s="290"/>
      <c r="H16" s="290"/>
      <c r="I16" s="290"/>
      <c r="J16" s="290"/>
      <c r="K16" s="290"/>
      <c r="L16" s="290"/>
      <c r="M16" s="290"/>
      <c r="N16" s="290"/>
      <c r="O16" s="290"/>
      <c r="P16" s="290"/>
      <c r="Q16" s="290"/>
      <c r="R16" s="290"/>
      <c r="S16" s="290"/>
      <c r="T16" s="290"/>
      <c r="U16" s="290"/>
      <c r="V16" s="290"/>
      <c r="W16" s="290"/>
      <c r="X16" s="290"/>
      <c r="Y16" s="290"/>
      <c r="Z16" s="290"/>
      <c r="AA16" s="290"/>
      <c r="AB16" s="290"/>
      <c r="AC16" s="290"/>
      <c r="AD16" s="290"/>
    </row>
    <row r="17" spans="1:30" ht="12.75">
      <c r="A17" s="287" t="s">
        <v>43</v>
      </c>
      <c r="B17" s="356"/>
      <c r="C17" s="289"/>
      <c r="D17" s="289" t="s">
        <v>36</v>
      </c>
      <c r="E17" s="356"/>
      <c r="F17" s="289"/>
      <c r="G17" s="290"/>
      <c r="H17" s="290"/>
      <c r="I17" s="290"/>
      <c r="J17" s="290"/>
      <c r="K17" s="290"/>
      <c r="L17" s="290"/>
      <c r="M17" s="290"/>
      <c r="N17" s="290"/>
      <c r="O17" s="290"/>
      <c r="P17" s="290"/>
      <c r="Q17" s="290"/>
      <c r="R17" s="290"/>
      <c r="S17" s="290"/>
      <c r="T17" s="290"/>
      <c r="U17" s="290"/>
      <c r="V17" s="290"/>
      <c r="W17" s="290"/>
      <c r="X17" s="290"/>
      <c r="Y17" s="290"/>
      <c r="Z17" s="290"/>
      <c r="AA17" s="290"/>
      <c r="AB17" s="290"/>
      <c r="AC17" s="290"/>
      <c r="AD17" s="290"/>
    </row>
    <row r="18" spans="1:30" ht="12.75">
      <c r="A18" s="2" t="s">
        <v>9</v>
      </c>
      <c r="B18" s="356"/>
      <c r="C18" s="289"/>
      <c r="D18" s="2" t="s">
        <v>37</v>
      </c>
      <c r="E18" s="357">
        <v>-17821.65</v>
      </c>
      <c r="F18" s="242">
        <v>184940.13</v>
      </c>
      <c r="G18" s="290"/>
      <c r="H18" s="290"/>
      <c r="I18" s="290"/>
      <c r="J18" s="290"/>
      <c r="K18" s="290"/>
      <c r="L18" s="290"/>
      <c r="M18" s="290"/>
      <c r="N18" s="290"/>
      <c r="O18" s="290"/>
      <c r="P18" s="290"/>
      <c r="Q18" s="290"/>
      <c r="R18" s="290"/>
      <c r="S18" s="290"/>
      <c r="T18" s="290"/>
      <c r="U18" s="290"/>
      <c r="V18" s="290"/>
      <c r="W18" s="290"/>
      <c r="X18" s="290"/>
      <c r="Y18" s="290"/>
      <c r="Z18" s="290"/>
      <c r="AA18" s="290"/>
      <c r="AB18" s="290"/>
      <c r="AC18" s="290"/>
      <c r="AD18" s="290"/>
    </row>
    <row r="19" spans="1:30" ht="12.75">
      <c r="A19" s="2" t="s">
        <v>10</v>
      </c>
      <c r="B19" s="357">
        <f>38596.77+57605.31</f>
        <v>96202.07999999999</v>
      </c>
      <c r="C19" s="220">
        <v>14142.53</v>
      </c>
      <c r="D19" s="291" t="s">
        <v>38</v>
      </c>
      <c r="E19" s="358">
        <f>SUM(E15+E18)</f>
        <v>198652.96</v>
      </c>
      <c r="F19" s="241">
        <f>F15+F18</f>
        <v>216474.61000000002</v>
      </c>
      <c r="G19" s="290"/>
      <c r="H19" s="290"/>
      <c r="I19" s="290"/>
      <c r="J19" s="290"/>
      <c r="K19" s="290"/>
      <c r="L19" s="290"/>
      <c r="M19" s="290"/>
      <c r="N19" s="290"/>
      <c r="O19" s="290"/>
      <c r="P19" s="290"/>
      <c r="Q19" s="290"/>
      <c r="R19" s="290"/>
      <c r="S19" s="290"/>
      <c r="T19" s="290"/>
      <c r="U19" s="290"/>
      <c r="V19" s="290"/>
      <c r="W19" s="290"/>
      <c r="X19" s="290"/>
      <c r="Y19" s="290"/>
      <c r="Z19" s="290"/>
      <c r="AA19" s="290"/>
      <c r="AB19" s="290"/>
      <c r="AC19" s="290"/>
      <c r="AD19" s="290"/>
    </row>
    <row r="20" spans="1:30" ht="12.75">
      <c r="A20" s="2" t="s">
        <v>315</v>
      </c>
      <c r="B20" s="357">
        <v>380524.14</v>
      </c>
      <c r="C20" s="220">
        <v>233443.75</v>
      </c>
      <c r="D20" s="292" t="s">
        <v>40</v>
      </c>
      <c r="E20" s="358">
        <f>E8+E13+E19</f>
        <v>761058.6799999999</v>
      </c>
      <c r="F20" s="241">
        <f>F8+F13+F19</f>
        <v>774906.2999999999</v>
      </c>
      <c r="G20" s="290"/>
      <c r="H20" s="290"/>
      <c r="I20" s="290"/>
      <c r="J20" s="290"/>
      <c r="K20" s="290"/>
      <c r="L20" s="290"/>
      <c r="M20" s="290"/>
      <c r="N20" s="290"/>
      <c r="O20" s="290"/>
      <c r="P20" s="290"/>
      <c r="Q20" s="290"/>
      <c r="R20" s="290"/>
      <c r="S20" s="290"/>
      <c r="T20" s="290"/>
      <c r="U20" s="290"/>
      <c r="V20" s="290"/>
      <c r="W20" s="290"/>
      <c r="X20" s="290"/>
      <c r="Y20" s="290"/>
      <c r="Z20" s="290"/>
      <c r="AA20" s="290"/>
      <c r="AB20" s="290"/>
      <c r="AC20" s="290"/>
      <c r="AD20" s="290"/>
    </row>
    <row r="21" spans="1:30" ht="12.75">
      <c r="A21" s="2" t="s">
        <v>252</v>
      </c>
      <c r="B21" s="356"/>
      <c r="C21" s="289"/>
      <c r="D21" s="293"/>
      <c r="E21" s="356"/>
      <c r="F21" s="289"/>
      <c r="G21" s="290"/>
      <c r="H21" s="290"/>
      <c r="I21" s="290"/>
      <c r="J21" s="290"/>
      <c r="K21" s="290"/>
      <c r="L21" s="290"/>
      <c r="M21" s="290"/>
      <c r="N21" s="290"/>
      <c r="O21" s="290"/>
      <c r="P21" s="290"/>
      <c r="Q21" s="290"/>
      <c r="R21" s="290"/>
      <c r="S21" s="290"/>
      <c r="T21" s="290"/>
      <c r="U21" s="290"/>
      <c r="V21" s="290"/>
      <c r="W21" s="290"/>
      <c r="X21" s="290"/>
      <c r="Y21" s="290"/>
      <c r="Z21" s="290"/>
      <c r="AA21" s="290"/>
      <c r="AB21" s="290"/>
      <c r="AC21" s="290"/>
      <c r="AD21" s="290"/>
    </row>
    <row r="22" spans="1:30" ht="12.75">
      <c r="A22" s="292" t="s">
        <v>12</v>
      </c>
      <c r="B22" s="358">
        <f>SUM(B18:B21)</f>
        <v>476726.22</v>
      </c>
      <c r="C22" s="241">
        <f>SUM(C18:C21)</f>
        <v>247586.28</v>
      </c>
      <c r="D22" s="2"/>
      <c r="E22" s="356"/>
      <c r="F22" s="289"/>
      <c r="G22" s="290"/>
      <c r="H22" s="290"/>
      <c r="I22" s="290"/>
      <c r="J22" s="290"/>
      <c r="K22" s="290"/>
      <c r="L22" s="290"/>
      <c r="M22" s="290"/>
      <c r="N22" s="290"/>
      <c r="O22" s="290"/>
      <c r="P22" s="290"/>
      <c r="Q22" s="290"/>
      <c r="R22" s="290"/>
      <c r="S22" s="290"/>
      <c r="T22" s="290"/>
      <c r="U22" s="290"/>
      <c r="V22" s="290"/>
      <c r="W22" s="290"/>
      <c r="X22" s="290"/>
      <c r="Y22" s="290"/>
      <c r="Z22" s="290"/>
      <c r="AA22" s="290"/>
      <c r="AB22" s="290"/>
      <c r="AC22" s="290"/>
      <c r="AD22" s="290"/>
    </row>
    <row r="23" spans="1:30" ht="12.75">
      <c r="A23" s="287" t="s">
        <v>213</v>
      </c>
      <c r="B23" s="356"/>
      <c r="C23" s="289"/>
      <c r="D23" s="287" t="s">
        <v>42</v>
      </c>
      <c r="E23" s="356"/>
      <c r="F23" s="289"/>
      <c r="G23" s="290"/>
      <c r="H23" s="290"/>
      <c r="I23" s="290"/>
      <c r="J23" s="290"/>
      <c r="K23" s="290"/>
      <c r="L23" s="290"/>
      <c r="M23" s="290"/>
      <c r="N23" s="290"/>
      <c r="O23" s="290"/>
      <c r="P23" s="290"/>
      <c r="Q23" s="290"/>
      <c r="R23" s="290"/>
      <c r="S23" s="290"/>
      <c r="T23" s="290"/>
      <c r="U23" s="290"/>
      <c r="V23" s="290"/>
      <c r="W23" s="290"/>
      <c r="X23" s="290"/>
      <c r="Y23" s="290"/>
      <c r="Z23" s="290"/>
      <c r="AA23" s="290"/>
      <c r="AB23" s="290"/>
      <c r="AC23" s="290"/>
      <c r="AD23" s="290"/>
    </row>
    <row r="24" spans="1:30" ht="12.75">
      <c r="A24" s="2" t="s">
        <v>262</v>
      </c>
      <c r="B24" s="357">
        <f>SUM(B25:B28)</f>
        <v>280533.42000000004</v>
      </c>
      <c r="C24" s="242">
        <f>SUM(C25:C28)</f>
        <v>532266.0900000001</v>
      </c>
      <c r="D24" s="294" t="s">
        <v>263</v>
      </c>
      <c r="E24" s="356"/>
      <c r="F24" s="289"/>
      <c r="G24" s="290"/>
      <c r="H24" s="290"/>
      <c r="I24" s="290"/>
      <c r="J24" s="290"/>
      <c r="K24" s="290"/>
      <c r="L24" s="290"/>
      <c r="M24" s="290"/>
      <c r="N24" s="290"/>
      <c r="O24" s="290"/>
      <c r="P24" s="290"/>
      <c r="Q24" s="290"/>
      <c r="R24" s="290"/>
      <c r="S24" s="290"/>
      <c r="T24" s="290"/>
      <c r="U24" s="290"/>
      <c r="V24" s="290"/>
      <c r="W24" s="290"/>
      <c r="X24" s="290"/>
      <c r="Y24" s="290"/>
      <c r="Z24" s="290"/>
      <c r="AA24" s="290"/>
      <c r="AB24" s="290"/>
      <c r="AC24" s="290"/>
      <c r="AD24" s="290"/>
    </row>
    <row r="25" spans="1:30" ht="25.5">
      <c r="A25" s="2" t="s">
        <v>170</v>
      </c>
      <c r="B25" s="357">
        <v>27345</v>
      </c>
      <c r="C25" s="220">
        <v>151920.64</v>
      </c>
      <c r="D25" s="289" t="s">
        <v>247</v>
      </c>
      <c r="E25" s="357">
        <f>E26+E27+E28</f>
        <v>981.03</v>
      </c>
      <c r="F25" s="242">
        <f>F26+F27+F28</f>
        <v>11142.630000000001</v>
      </c>
      <c r="G25" s="290"/>
      <c r="H25" s="290"/>
      <c r="I25" s="290"/>
      <c r="J25" s="290"/>
      <c r="K25" s="290"/>
      <c r="L25" s="290"/>
      <c r="M25" s="290"/>
      <c r="N25" s="290"/>
      <c r="O25" s="290"/>
      <c r="P25" s="290"/>
      <c r="Q25" s="290"/>
      <c r="R25" s="290"/>
      <c r="S25" s="290"/>
      <c r="T25" s="290"/>
      <c r="U25" s="290"/>
      <c r="V25" s="290"/>
      <c r="W25" s="290"/>
      <c r="X25" s="290"/>
      <c r="Y25" s="290"/>
      <c r="Z25" s="290"/>
      <c r="AA25" s="290"/>
      <c r="AB25" s="290"/>
      <c r="AC25" s="290"/>
      <c r="AD25" s="290"/>
    </row>
    <row r="26" spans="1:6" ht="12.75">
      <c r="A26" s="2" t="s">
        <v>206</v>
      </c>
      <c r="B26" s="217"/>
      <c r="C26" s="2"/>
      <c r="D26" s="289" t="s">
        <v>316</v>
      </c>
      <c r="E26" s="217">
        <v>335.03</v>
      </c>
      <c r="F26" s="243">
        <v>430.04</v>
      </c>
    </row>
    <row r="27" spans="1:6" ht="12.75">
      <c r="A27" s="2" t="s">
        <v>187</v>
      </c>
      <c r="B27" s="217">
        <v>253188.42</v>
      </c>
      <c r="C27" s="244">
        <v>380345.45</v>
      </c>
      <c r="D27" s="289" t="s">
        <v>172</v>
      </c>
      <c r="E27" s="217">
        <v>646</v>
      </c>
      <c r="F27" s="243">
        <v>10712.59</v>
      </c>
    </row>
    <row r="28" spans="1:6" ht="12.75">
      <c r="A28" s="2" t="s">
        <v>11</v>
      </c>
      <c r="B28" s="355"/>
      <c r="C28" s="2"/>
      <c r="D28" s="1" t="s">
        <v>204</v>
      </c>
      <c r="E28" s="355"/>
      <c r="F28" s="220"/>
    </row>
    <row r="29" spans="1:6" ht="12.75">
      <c r="A29" s="2" t="s">
        <v>254</v>
      </c>
      <c r="B29" s="355"/>
      <c r="C29" s="2"/>
      <c r="D29" s="294" t="s">
        <v>231</v>
      </c>
      <c r="E29" s="217">
        <v>46.43</v>
      </c>
      <c r="F29" s="243">
        <v>262.81</v>
      </c>
    </row>
    <row r="30" spans="1:6" ht="12.75">
      <c r="A30" s="2" t="s">
        <v>255</v>
      </c>
      <c r="B30" s="355"/>
      <c r="C30" s="2"/>
      <c r="D30" s="1" t="s">
        <v>264</v>
      </c>
      <c r="E30" s="355"/>
      <c r="F30" s="220"/>
    </row>
    <row r="31" spans="1:6" ht="12.75">
      <c r="A31" s="2" t="s">
        <v>256</v>
      </c>
      <c r="B31" s="355"/>
      <c r="C31" s="2"/>
      <c r="D31" s="294" t="s">
        <v>189</v>
      </c>
      <c r="E31" s="355"/>
      <c r="F31" s="220"/>
    </row>
    <row r="32" spans="1:6" ht="12.75">
      <c r="A32" s="2" t="s">
        <v>257</v>
      </c>
      <c r="B32" s="355"/>
      <c r="C32" s="2"/>
      <c r="D32" s="294" t="s">
        <v>190</v>
      </c>
      <c r="E32" s="355"/>
      <c r="F32" s="220"/>
    </row>
    <row r="33" spans="1:6" ht="12.75">
      <c r="A33" s="2" t="s">
        <v>258</v>
      </c>
      <c r="B33" s="355"/>
      <c r="C33" s="2"/>
      <c r="D33" s="294" t="s">
        <v>265</v>
      </c>
      <c r="E33" s="355">
        <v>0</v>
      </c>
      <c r="F33" s="220"/>
    </row>
    <row r="34" spans="1:6" ht="12.75">
      <c r="A34" s="292" t="s">
        <v>13</v>
      </c>
      <c r="B34" s="359">
        <f>SUM(B24+B29+B30+B31+B32+B33)</f>
        <v>280533.42000000004</v>
      </c>
      <c r="C34" s="295">
        <f>C24+C29+C30+C31+C32+C33</f>
        <v>532266.0900000001</v>
      </c>
      <c r="D34" s="2" t="s">
        <v>266</v>
      </c>
      <c r="E34" s="355"/>
      <c r="F34" s="220"/>
    </row>
    <row r="35" spans="1:6" ht="15" customHeight="1">
      <c r="A35" s="287" t="s">
        <v>210</v>
      </c>
      <c r="B35" s="355"/>
      <c r="C35" s="2"/>
      <c r="D35" s="294" t="s">
        <v>267</v>
      </c>
      <c r="E35" s="355"/>
      <c r="F35" s="220"/>
    </row>
    <row r="36" spans="1:6" ht="13.5" customHeight="1">
      <c r="A36" s="289" t="s">
        <v>259</v>
      </c>
      <c r="B36" s="217">
        <v>4507.03</v>
      </c>
      <c r="C36" s="220"/>
      <c r="D36" s="294" t="s">
        <v>212</v>
      </c>
      <c r="E36" s="217">
        <v>162.6</v>
      </c>
      <c r="F36" s="2"/>
    </row>
    <row r="37" spans="1:6" ht="25.5">
      <c r="A37" s="289" t="s">
        <v>171</v>
      </c>
      <c r="B37" s="217"/>
      <c r="C37" s="242">
        <v>6459.38</v>
      </c>
      <c r="D37" s="292" t="s">
        <v>12</v>
      </c>
      <c r="E37" s="359">
        <f>E24+E25+E29+E30+E31+E32+E33+E34+E35+E36</f>
        <v>1190.06</v>
      </c>
      <c r="F37" s="295">
        <f>F24+F25+F29+F33+F34+F35</f>
        <v>11405.44</v>
      </c>
    </row>
    <row r="38" spans="1:6" ht="12.75">
      <c r="A38" s="289" t="s">
        <v>260</v>
      </c>
      <c r="B38" s="355"/>
      <c r="C38" s="2"/>
      <c r="D38" s="292" t="s">
        <v>45</v>
      </c>
      <c r="E38" s="359">
        <f>E37</f>
        <v>1190.06</v>
      </c>
      <c r="F38" s="295">
        <f>F37</f>
        <v>11405.44</v>
      </c>
    </row>
    <row r="39" spans="1:6" ht="12.75">
      <c r="A39" s="289" t="s">
        <v>188</v>
      </c>
      <c r="B39" s="217">
        <v>167.11</v>
      </c>
      <c r="C39" s="2"/>
      <c r="D39" s="2"/>
      <c r="E39" s="355"/>
      <c r="F39" s="2"/>
    </row>
    <row r="40" spans="1:6" ht="12.75">
      <c r="A40" s="291" t="s">
        <v>14</v>
      </c>
      <c r="B40" s="359">
        <f>SUM(B36:B39)</f>
        <v>4674.139999999999</v>
      </c>
      <c r="C40" s="295">
        <f>SUM(C36:C39)</f>
        <v>6459.38</v>
      </c>
      <c r="D40" s="2"/>
      <c r="E40" s="355"/>
      <c r="F40" s="2"/>
    </row>
    <row r="41" spans="1:6" ht="12.75">
      <c r="A41" s="288" t="s">
        <v>44</v>
      </c>
      <c r="B41" s="359">
        <v>314.85</v>
      </c>
      <c r="C41" s="2"/>
      <c r="D41" s="2"/>
      <c r="E41" s="355"/>
      <c r="F41" s="2"/>
    </row>
    <row r="42" spans="1:6" ht="12.75">
      <c r="A42" s="291" t="s">
        <v>45</v>
      </c>
      <c r="B42" s="359">
        <f>B22+B34+B40</f>
        <v>761933.78</v>
      </c>
      <c r="C42" s="295">
        <f>C22+C34+C40</f>
        <v>786311.7500000001</v>
      </c>
      <c r="D42" s="2"/>
      <c r="E42" s="355"/>
      <c r="F42" s="2"/>
    </row>
    <row r="43" spans="2:6" ht="12.75" customHeight="1">
      <c r="B43" s="369"/>
      <c r="C43" s="2"/>
      <c r="D43" s="2"/>
      <c r="E43" s="355"/>
      <c r="F43" s="2"/>
    </row>
    <row r="44" spans="1:6" ht="12.75">
      <c r="A44" s="291" t="s">
        <v>47</v>
      </c>
      <c r="B44" s="358">
        <f>B15+B42+B41</f>
        <v>762248.63</v>
      </c>
      <c r="C44" s="241">
        <f>C7+C42+C41</f>
        <v>786311.7500000001</v>
      </c>
      <c r="D44" s="291" t="s">
        <v>46</v>
      </c>
      <c r="E44" s="359">
        <f>E20+E38</f>
        <v>762248.74</v>
      </c>
      <c r="F44" s="295">
        <f>F20+F38</f>
        <v>786311.7399999999</v>
      </c>
    </row>
    <row r="45" spans="2:7" ht="12.75">
      <c r="B45" s="16"/>
      <c r="C45" s="16"/>
      <c r="D45" s="16"/>
      <c r="E45" s="16"/>
      <c r="F45" s="16"/>
      <c r="G45" s="16"/>
    </row>
    <row r="46" spans="1:7" ht="12.75">
      <c r="A46" s="290" t="s">
        <v>367</v>
      </c>
      <c r="B46" s="373" t="s">
        <v>330</v>
      </c>
      <c r="C46" s="373"/>
      <c r="D46" s="373" t="s">
        <v>349</v>
      </c>
      <c r="E46" s="373"/>
      <c r="F46" s="290"/>
      <c r="G46" s="16"/>
    </row>
    <row r="47" spans="1:7" ht="12.75">
      <c r="A47" s="290"/>
      <c r="B47" s="25"/>
      <c r="C47" s="25"/>
      <c r="D47" s="25"/>
      <c r="E47" s="25"/>
      <c r="F47" s="290"/>
      <c r="G47" s="16"/>
    </row>
    <row r="48" spans="2:7" ht="12.75">
      <c r="B48" s="16"/>
      <c r="C48" s="16" t="s">
        <v>361</v>
      </c>
      <c r="D48" s="16"/>
      <c r="E48" s="16" t="s">
        <v>362</v>
      </c>
      <c r="F48" s="16"/>
      <c r="G48" s="16"/>
    </row>
    <row r="49" spans="2:7" ht="12.75">
      <c r="B49" s="16"/>
      <c r="C49" s="16"/>
      <c r="D49" s="296" t="s">
        <v>350</v>
      </c>
      <c r="E49" s="16"/>
      <c r="F49" s="16"/>
      <c r="G49" s="16"/>
    </row>
    <row r="50" spans="2:7" ht="12.75">
      <c r="B50" s="16"/>
      <c r="C50" s="16"/>
      <c r="D50" s="296"/>
      <c r="E50" s="16"/>
      <c r="F50" s="16"/>
      <c r="G50" s="16"/>
    </row>
    <row r="51" spans="3:6" ht="12.75">
      <c r="C51" s="16"/>
      <c r="D51" s="16"/>
      <c r="E51" s="16" t="s">
        <v>365</v>
      </c>
      <c r="F51" s="297"/>
    </row>
    <row r="52" spans="1:7" ht="12.75">
      <c r="A52" s="16"/>
      <c r="B52" s="16"/>
      <c r="C52" s="16"/>
      <c r="D52" s="16"/>
      <c r="F52" s="16"/>
      <c r="G52" s="16"/>
    </row>
    <row r="53" ht="12.75">
      <c r="G53" s="16"/>
    </row>
    <row r="54" spans="1:7" ht="12.75">
      <c r="A54" s="16"/>
      <c r="B54" s="16"/>
      <c r="C54" s="16"/>
      <c r="D54" s="16"/>
      <c r="E54" s="16"/>
      <c r="F54" s="16"/>
      <c r="G54" s="16"/>
    </row>
    <row r="55" spans="1:7" ht="12.75">
      <c r="A55" s="16"/>
      <c r="B55" s="16"/>
      <c r="C55" s="16"/>
      <c r="D55" s="16"/>
      <c r="E55" s="16"/>
      <c r="F55" s="16"/>
      <c r="G55" s="16"/>
    </row>
    <row r="56" spans="1:7" ht="12.75">
      <c r="A56" s="16"/>
      <c r="B56" s="16"/>
      <c r="C56" s="16"/>
      <c r="D56" s="16"/>
      <c r="E56" s="16"/>
      <c r="F56" s="16"/>
      <c r="G56" s="16"/>
    </row>
    <row r="57" spans="1:7" ht="12.75">
      <c r="A57" s="16"/>
      <c r="B57" s="16"/>
      <c r="C57" s="16"/>
      <c r="D57" s="16"/>
      <c r="E57" s="16"/>
      <c r="F57" s="16"/>
      <c r="G57" s="16"/>
    </row>
    <row r="58" spans="1:7" ht="12.75">
      <c r="A58" s="16"/>
      <c r="B58" s="16"/>
      <c r="C58" s="16"/>
      <c r="D58" s="16"/>
      <c r="E58" s="16"/>
      <c r="F58" s="16"/>
      <c r="G58" s="16"/>
    </row>
    <row r="59" spans="1:7" ht="12.75">
      <c r="A59" s="16"/>
      <c r="B59" s="16"/>
      <c r="C59" s="16"/>
      <c r="D59" s="16"/>
      <c r="E59" s="16"/>
      <c r="F59" s="16"/>
      <c r="G59" s="16"/>
    </row>
    <row r="60" spans="1:7" ht="12.75">
      <c r="A60" s="16"/>
      <c r="B60" s="16"/>
      <c r="C60" s="16"/>
      <c r="D60" s="16"/>
      <c r="E60" s="16"/>
      <c r="F60" s="16"/>
      <c r="G60" s="16"/>
    </row>
    <row r="61" spans="1:7" ht="12.75">
      <c r="A61" s="16"/>
      <c r="B61" s="16"/>
      <c r="C61" s="16"/>
      <c r="D61" s="297"/>
      <c r="E61" s="16"/>
      <c r="F61" s="16"/>
      <c r="G61" s="16"/>
    </row>
    <row r="62" spans="1:7" s="290" customFormat="1" ht="12.75">
      <c r="A62" s="297"/>
      <c r="B62" s="297"/>
      <c r="C62" s="297"/>
      <c r="D62" s="297"/>
      <c r="E62" s="297"/>
      <c r="F62" s="297"/>
      <c r="G62" s="297"/>
    </row>
    <row r="63" spans="1:7" s="290" customFormat="1" ht="12.75">
      <c r="A63" s="297"/>
      <c r="B63" s="297"/>
      <c r="C63" s="297"/>
      <c r="D63" s="298"/>
      <c r="E63" s="297"/>
      <c r="F63" s="297"/>
      <c r="G63" s="297"/>
    </row>
    <row r="64" s="290" customFormat="1" ht="12.75"/>
    <row r="65" s="290" customFormat="1" ht="12.75"/>
    <row r="66" s="290" customFormat="1" ht="12.75"/>
    <row r="67" s="290" customFormat="1" ht="12.75"/>
    <row r="68" s="290" customFormat="1" ht="12.75"/>
    <row r="69" s="290" customFormat="1" ht="12.75"/>
    <row r="70" s="290" customFormat="1" ht="12.75"/>
    <row r="71" s="290" customFormat="1" ht="12.75"/>
    <row r="72" s="290" customFormat="1" ht="12.75"/>
    <row r="73" s="290" customFormat="1" ht="12.75"/>
    <row r="74" s="290" customFormat="1" ht="12.75"/>
  </sheetData>
  <mergeCells count="5">
    <mergeCell ref="E1:F1"/>
    <mergeCell ref="E3:F3"/>
    <mergeCell ref="C2:D2"/>
    <mergeCell ref="B46:C46"/>
    <mergeCell ref="D46:E46"/>
  </mergeCells>
  <printOptions/>
  <pageMargins left="0.36" right="0.24" top="0.67" bottom="0.86" header="0.5" footer="0.5"/>
  <pageSetup horizontalDpi="300" verticalDpi="300" orientation="portrait" paperSize="9" scale="80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50"/>
  <sheetViews>
    <sheetView workbookViewId="0" topLeftCell="A13">
      <selection activeCell="B23" sqref="B23"/>
    </sheetView>
  </sheetViews>
  <sheetFormatPr defaultColWidth="9.140625" defaultRowHeight="12.75"/>
  <cols>
    <col min="1" max="1" width="33.28125" style="1" customWidth="1"/>
    <col min="2" max="2" width="14.140625" style="1" customWidth="1"/>
    <col min="3" max="3" width="10.00390625" style="1" bestFit="1" customWidth="1"/>
    <col min="4" max="4" width="42.57421875" style="1" bestFit="1" customWidth="1"/>
    <col min="5" max="5" width="9.28125" style="1" customWidth="1"/>
    <col min="6" max="6" width="12.00390625" style="1" customWidth="1"/>
    <col min="7" max="16384" width="9.140625" style="1" customWidth="1"/>
  </cols>
  <sheetData>
    <row r="1" spans="5:6" ht="25.5" customHeight="1">
      <c r="E1" s="374" t="s">
        <v>269</v>
      </c>
      <c r="F1" s="374"/>
    </row>
    <row r="2" spans="1:6" ht="16.5" customHeight="1">
      <c r="A2" s="14"/>
      <c r="C2" s="375" t="s">
        <v>15</v>
      </c>
      <c r="D2" s="375"/>
      <c r="E2" s="13"/>
      <c r="F2" s="13"/>
    </row>
    <row r="3" spans="1:6" ht="12.75" customHeight="1">
      <c r="A3" s="14"/>
      <c r="C3" s="299"/>
      <c r="D3" s="299"/>
      <c r="E3" s="13"/>
      <c r="F3" s="13"/>
    </row>
    <row r="4" spans="1:6" ht="15" customHeight="1">
      <c r="A4" s="375" t="str">
        <f>'справка № 1-КИС-БАЛАНС'!A3</f>
        <v>Наименование на КИС:"КД ОБЛИГАЦИИ БЪЛГАРИЯ"</v>
      </c>
      <c r="B4" s="375"/>
      <c r="E4" s="13"/>
      <c r="F4" s="13"/>
    </row>
    <row r="5" spans="1:6" ht="15.75" customHeight="1">
      <c r="A5" s="22" t="str">
        <f>'справка № 1-КИС-БАЛАНС'!A4</f>
        <v>Отчетен период:30.06.2008</v>
      </c>
      <c r="B5" s="300"/>
      <c r="C5" s="301"/>
      <c r="D5" s="302"/>
      <c r="E5" s="373" t="str">
        <f>'справка № 1-КИС-БАЛАНС'!E3:F3</f>
        <v>ЕИК по БУЛСТАТ:175064573</v>
      </c>
      <c r="F5" s="373"/>
    </row>
    <row r="6" spans="1:6" ht="12.75">
      <c r="A6" s="22"/>
      <c r="B6" s="300"/>
      <c r="C6" s="301"/>
      <c r="D6" s="302"/>
      <c r="E6" s="25"/>
      <c r="F6" s="25"/>
    </row>
    <row r="7" spans="1:7" ht="12.75">
      <c r="A7" s="303"/>
      <c r="B7" s="304"/>
      <c r="C7" s="304"/>
      <c r="D7" s="305"/>
      <c r="E7" s="306"/>
      <c r="F7" s="282" t="s">
        <v>83</v>
      </c>
      <c r="G7" s="16"/>
    </row>
    <row r="8" spans="1:7" ht="25.5">
      <c r="A8" s="307" t="s">
        <v>16</v>
      </c>
      <c r="B8" s="307" t="s">
        <v>2</v>
      </c>
      <c r="C8" s="307" t="s">
        <v>5</v>
      </c>
      <c r="D8" s="307" t="s">
        <v>17</v>
      </c>
      <c r="E8" s="307" t="s">
        <v>2</v>
      </c>
      <c r="F8" s="307" t="s">
        <v>5</v>
      </c>
      <c r="G8" s="16"/>
    </row>
    <row r="9" spans="1:7" ht="12.75">
      <c r="A9" s="307" t="s">
        <v>6</v>
      </c>
      <c r="B9" s="307">
        <v>1</v>
      </c>
      <c r="C9" s="307">
        <v>2</v>
      </c>
      <c r="D9" s="307" t="s">
        <v>6</v>
      </c>
      <c r="E9" s="307">
        <v>1</v>
      </c>
      <c r="F9" s="307">
        <v>2</v>
      </c>
      <c r="G9" s="16"/>
    </row>
    <row r="10" spans="1:7" ht="18" customHeight="1">
      <c r="A10" s="308" t="s">
        <v>18</v>
      </c>
      <c r="B10" s="310"/>
      <c r="C10" s="310"/>
      <c r="D10" s="308" t="s">
        <v>19</v>
      </c>
      <c r="E10" s="311"/>
      <c r="F10" s="311"/>
      <c r="G10" s="16"/>
    </row>
    <row r="11" spans="1:7" ht="12.75">
      <c r="A11" s="287" t="s">
        <v>20</v>
      </c>
      <c r="B11" s="2"/>
      <c r="C11" s="2"/>
      <c r="D11" s="287" t="s">
        <v>48</v>
      </c>
      <c r="E11" s="2"/>
      <c r="F11" s="2"/>
      <c r="G11" s="16"/>
    </row>
    <row r="12" spans="1:7" s="290" customFormat="1" ht="12.75">
      <c r="A12" s="289" t="s">
        <v>21</v>
      </c>
      <c r="B12" s="289"/>
      <c r="C12" s="289"/>
      <c r="D12" s="289" t="s">
        <v>49</v>
      </c>
      <c r="E12" s="242"/>
      <c r="F12" s="312"/>
      <c r="G12" s="297"/>
    </row>
    <row r="13" spans="1:7" s="290" customFormat="1" ht="31.5" customHeight="1">
      <c r="A13" s="289" t="s">
        <v>270</v>
      </c>
      <c r="B13" s="242">
        <f>B14+7285.95</f>
        <v>118429.64</v>
      </c>
      <c r="C13" s="313">
        <f>1269+56563</f>
        <v>57832</v>
      </c>
      <c r="D13" s="289" t="s">
        <v>50</v>
      </c>
      <c r="E13" s="242">
        <f>E14+10952.25</f>
        <v>89065.25</v>
      </c>
      <c r="F13" s="313">
        <f>1044+74590</f>
        <v>75634</v>
      </c>
      <c r="G13" s="297"/>
    </row>
    <row r="14" spans="1:7" s="290" customFormat="1" ht="15.75" customHeight="1">
      <c r="A14" s="289" t="s">
        <v>22</v>
      </c>
      <c r="B14" s="242">
        <v>111143.69</v>
      </c>
      <c r="C14" s="313">
        <v>56563</v>
      </c>
      <c r="D14" s="289" t="s">
        <v>51</v>
      </c>
      <c r="E14" s="242">
        <v>78113</v>
      </c>
      <c r="F14" s="313">
        <v>74590</v>
      </c>
      <c r="G14" s="297"/>
    </row>
    <row r="15" spans="1:7" s="290" customFormat="1" ht="25.5">
      <c r="A15" s="289" t="s">
        <v>271</v>
      </c>
      <c r="B15" s="242"/>
      <c r="C15" s="313"/>
      <c r="D15" s="289" t="s">
        <v>276</v>
      </c>
      <c r="E15" s="242"/>
      <c r="F15" s="313"/>
      <c r="G15" s="297"/>
    </row>
    <row r="16" spans="1:7" s="290" customFormat="1" ht="12.75">
      <c r="A16" s="289" t="s">
        <v>23</v>
      </c>
      <c r="B16" s="242">
        <v>181.4</v>
      </c>
      <c r="C16" s="313">
        <v>12</v>
      </c>
      <c r="D16" s="294" t="s">
        <v>52</v>
      </c>
      <c r="E16" s="242">
        <v>22105.28</v>
      </c>
      <c r="F16" s="313">
        <v>8899</v>
      </c>
      <c r="G16" s="297"/>
    </row>
    <row r="17" spans="1:7" s="290" customFormat="1" ht="12.75">
      <c r="A17" s="291"/>
      <c r="B17" s="289"/>
      <c r="C17" s="289"/>
      <c r="D17" s="289" t="s">
        <v>26</v>
      </c>
      <c r="E17" s="242"/>
      <c r="F17" s="312"/>
      <c r="G17" s="297"/>
    </row>
    <row r="18" spans="1:7" s="290" customFormat="1" ht="12.75">
      <c r="A18" s="291" t="s">
        <v>24</v>
      </c>
      <c r="B18" s="241">
        <f>B13+B15+B16</f>
        <v>118611.04</v>
      </c>
      <c r="C18" s="241">
        <f>C13+C15+C16</f>
        <v>57844</v>
      </c>
      <c r="D18" s="291" t="s">
        <v>24</v>
      </c>
      <c r="E18" s="241">
        <f>E13+E16+E12</f>
        <v>111170.53</v>
      </c>
      <c r="F18" s="241">
        <f>F12+F13+F15+F16+F17</f>
        <v>84533</v>
      </c>
      <c r="G18" s="297"/>
    </row>
    <row r="19" spans="1:6" s="290" customFormat="1" ht="25.5">
      <c r="A19" s="314" t="s">
        <v>181</v>
      </c>
      <c r="B19" s="242"/>
      <c r="C19" s="241"/>
      <c r="D19" s="314" t="s">
        <v>181</v>
      </c>
      <c r="E19" s="241"/>
      <c r="F19" s="289"/>
    </row>
    <row r="20" spans="1:6" s="290" customFormat="1" ht="12.75">
      <c r="A20" s="288" t="s">
        <v>214</v>
      </c>
      <c r="B20" s="289"/>
      <c r="C20" s="289"/>
      <c r="D20" s="288" t="s">
        <v>53</v>
      </c>
      <c r="E20" s="289"/>
      <c r="F20" s="289"/>
    </row>
    <row r="21" spans="1:6" s="290" customFormat="1" ht="12.75">
      <c r="A21" s="315" t="s">
        <v>352</v>
      </c>
      <c r="B21" s="289"/>
      <c r="C21" s="289"/>
      <c r="D21" s="314"/>
      <c r="E21" s="289"/>
      <c r="F21" s="289"/>
    </row>
    <row r="22" spans="1:6" s="290" customFormat="1" ht="12.75">
      <c r="A22" s="289" t="s">
        <v>243</v>
      </c>
      <c r="B22" s="242">
        <v>10381</v>
      </c>
      <c r="C22" s="316">
        <v>3184</v>
      </c>
      <c r="D22" s="288"/>
      <c r="E22" s="289"/>
      <c r="F22" s="289"/>
    </row>
    <row r="23" spans="1:6" s="290" customFormat="1" ht="12.75">
      <c r="A23" s="289" t="s">
        <v>25</v>
      </c>
      <c r="B23" s="289"/>
      <c r="C23" s="312"/>
      <c r="D23" s="291"/>
      <c r="E23" s="289"/>
      <c r="F23" s="289"/>
    </row>
    <row r="24" spans="1:6" s="290" customFormat="1" ht="12.75">
      <c r="A24" s="289" t="s">
        <v>272</v>
      </c>
      <c r="B24" s="289"/>
      <c r="C24" s="312"/>
      <c r="D24" s="289"/>
      <c r="E24" s="289"/>
      <c r="F24" s="289"/>
    </row>
    <row r="25" spans="1:6" s="290" customFormat="1" ht="12.75">
      <c r="A25" s="289" t="s">
        <v>26</v>
      </c>
      <c r="B25" s="289"/>
      <c r="C25" s="312"/>
      <c r="D25" s="289"/>
      <c r="E25" s="289"/>
      <c r="F25" s="289"/>
    </row>
    <row r="26" spans="1:6" s="290" customFormat="1" ht="12.75">
      <c r="A26" s="291" t="s">
        <v>27</v>
      </c>
      <c r="B26" s="241">
        <f>SUM(B21:B25)</f>
        <v>10381</v>
      </c>
      <c r="C26" s="241">
        <f>SUM(C21:C25)</f>
        <v>3184</v>
      </c>
      <c r="D26" s="291" t="s">
        <v>27</v>
      </c>
      <c r="E26" s="289"/>
      <c r="F26" s="289"/>
    </row>
    <row r="27" spans="1:6" s="290" customFormat="1" ht="25.5">
      <c r="A27" s="314" t="s">
        <v>182</v>
      </c>
      <c r="B27" s="242"/>
      <c r="C27" s="289"/>
      <c r="D27" s="288" t="s">
        <v>182</v>
      </c>
      <c r="E27" s="241"/>
      <c r="F27" s="289"/>
    </row>
    <row r="28" spans="1:6" s="290" customFormat="1" ht="12.75">
      <c r="A28" s="288" t="s">
        <v>273</v>
      </c>
      <c r="B28" s="241">
        <f>B18+B26</f>
        <v>128992.04</v>
      </c>
      <c r="C28" s="241">
        <f>C18+C26</f>
        <v>61028</v>
      </c>
      <c r="D28" s="288" t="s">
        <v>54</v>
      </c>
      <c r="E28" s="241">
        <f>E18+E26</f>
        <v>111170.53</v>
      </c>
      <c r="F28" s="241">
        <f>F18+F26</f>
        <v>84533</v>
      </c>
    </row>
    <row r="29" spans="1:6" s="290" customFormat="1" ht="12.75">
      <c r="A29" s="288" t="s">
        <v>353</v>
      </c>
      <c r="B29" s="241"/>
      <c r="C29" s="241">
        <f>F28-C28</f>
        <v>23505</v>
      </c>
      <c r="D29" s="288" t="s">
        <v>354</v>
      </c>
      <c r="E29" s="241">
        <f>B28-E28</f>
        <v>17821.509999999995</v>
      </c>
      <c r="F29" s="289"/>
    </row>
    <row r="30" spans="1:6" s="290" customFormat="1" ht="18.75" customHeight="1">
      <c r="A30" s="288" t="s">
        <v>274</v>
      </c>
      <c r="B30" s="289"/>
      <c r="C30" s="289"/>
      <c r="D30" s="289"/>
      <c r="E30" s="289"/>
      <c r="F30" s="289"/>
    </row>
    <row r="31" spans="1:6" s="290" customFormat="1" ht="24" customHeight="1">
      <c r="A31" s="288" t="s">
        <v>275</v>
      </c>
      <c r="B31" s="242"/>
      <c r="C31" s="242"/>
      <c r="D31" s="288" t="s">
        <v>277</v>
      </c>
      <c r="E31" s="241">
        <f>E29</f>
        <v>17821.509999999995</v>
      </c>
      <c r="F31" s="289"/>
    </row>
    <row r="32" spans="1:6" s="290" customFormat="1" ht="14.25" customHeight="1">
      <c r="A32" s="317" t="s">
        <v>355</v>
      </c>
      <c r="B32" s="241">
        <f>B28+B30+B31</f>
        <v>128992.04</v>
      </c>
      <c r="C32" s="241">
        <f>C28+C30+C31</f>
        <v>61028</v>
      </c>
      <c r="D32" s="288" t="s">
        <v>356</v>
      </c>
      <c r="E32" s="241">
        <f>E28+E31</f>
        <v>128992.04</v>
      </c>
      <c r="F32" s="241">
        <f>F28+F31</f>
        <v>84533</v>
      </c>
    </row>
    <row r="33" spans="1:6" s="290" customFormat="1" ht="13.5" customHeight="1">
      <c r="A33" s="318"/>
      <c r="B33" s="297"/>
      <c r="C33" s="297"/>
      <c r="D33" s="319"/>
      <c r="E33" s="297"/>
      <c r="F33" s="297"/>
    </row>
    <row r="34" spans="1:6" s="290" customFormat="1" ht="13.5" customHeight="1">
      <c r="A34" s="318"/>
      <c r="B34" s="297"/>
      <c r="C34" s="297"/>
      <c r="D34" s="319"/>
      <c r="E34" s="297"/>
      <c r="F34" s="297"/>
    </row>
    <row r="35" spans="1:6" s="290" customFormat="1" ht="13.5" customHeight="1">
      <c r="A35" s="318"/>
      <c r="B35" s="297"/>
      <c r="C35" s="297"/>
      <c r="D35" s="319"/>
      <c r="E35" s="297"/>
      <c r="F35" s="297"/>
    </row>
    <row r="36" spans="1:5" s="290" customFormat="1" ht="24.75" customHeight="1">
      <c r="A36" s="290" t="str">
        <f>'справка № 1-КИС-БАЛАНС'!A46</f>
        <v>Дата:13.10.2008</v>
      </c>
      <c r="B36" s="373" t="s">
        <v>330</v>
      </c>
      <c r="C36" s="373"/>
      <c r="D36" s="373" t="s">
        <v>349</v>
      </c>
      <c r="E36" s="373"/>
    </row>
    <row r="37" spans="1:5" s="290" customFormat="1" ht="15.75" customHeight="1">
      <c r="A37" s="297"/>
      <c r="B37" s="25"/>
      <c r="C37" s="25"/>
      <c r="D37" s="25"/>
      <c r="E37" s="25"/>
    </row>
    <row r="38" spans="1:7" s="290" customFormat="1" ht="15.75" customHeight="1">
      <c r="A38" s="320"/>
      <c r="B38" s="16"/>
      <c r="C38" s="16" t="s">
        <v>361</v>
      </c>
      <c r="D38" s="16"/>
      <c r="E38" s="16" t="s">
        <v>362</v>
      </c>
      <c r="F38" s="16"/>
      <c r="G38" s="16"/>
    </row>
    <row r="39" spans="1:7" s="290" customFormat="1" ht="15.75" customHeight="1">
      <c r="A39" s="320"/>
      <c r="B39" s="16"/>
      <c r="C39" s="16"/>
      <c r="D39" s="296" t="s">
        <v>350</v>
      </c>
      <c r="E39" s="16"/>
      <c r="F39" s="16"/>
      <c r="G39" s="16"/>
    </row>
    <row r="40" spans="1:7" s="290" customFormat="1" ht="15.75" customHeight="1">
      <c r="A40" s="321"/>
      <c r="B40" s="16"/>
      <c r="C40" s="16"/>
      <c r="D40" s="296"/>
      <c r="E40" s="16"/>
      <c r="F40" s="16"/>
      <c r="G40" s="16"/>
    </row>
    <row r="41" spans="1:7" s="290" customFormat="1" ht="15" customHeight="1">
      <c r="A41" s="297"/>
      <c r="B41" s="1"/>
      <c r="C41" s="16"/>
      <c r="D41" s="16"/>
      <c r="E41" s="16" t="s">
        <v>365</v>
      </c>
      <c r="F41" s="297"/>
      <c r="G41" s="297"/>
    </row>
    <row r="42" spans="1:6" s="290" customFormat="1" ht="17.25" customHeight="1">
      <c r="A42" s="297"/>
      <c r="B42" s="297"/>
      <c r="C42" s="297"/>
      <c r="D42" s="297"/>
      <c r="E42" s="297"/>
      <c r="F42" s="297"/>
    </row>
    <row r="43" s="290" customFormat="1" ht="12.75"/>
    <row r="44" s="290" customFormat="1" ht="12.75"/>
    <row r="45" s="290" customFormat="1" ht="12.75" customHeight="1"/>
    <row r="46" s="290" customFormat="1" ht="12.75"/>
    <row r="47" s="290" customFormat="1" ht="12.75"/>
    <row r="48" s="290" customFormat="1" ht="12.75"/>
    <row r="49" s="290" customFormat="1" ht="12.75"/>
    <row r="50" s="290" customFormat="1" ht="12.75">
      <c r="A50" s="1"/>
    </row>
  </sheetData>
  <mergeCells count="6">
    <mergeCell ref="B36:C36"/>
    <mergeCell ref="D36:E36"/>
    <mergeCell ref="E1:F1"/>
    <mergeCell ref="A4:B4"/>
    <mergeCell ref="C2:D2"/>
    <mergeCell ref="E5:F5"/>
  </mergeCells>
  <printOptions/>
  <pageMargins left="0.2755905511811024" right="0" top="1.1811023622047245" bottom="0.7874015748031497" header="0.2755905511811024" footer="0.31496062992125984"/>
  <pageSetup horizontalDpi="300" verticalDpi="300" orientation="portrait" paperSize="9" scale="80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51"/>
  <sheetViews>
    <sheetView workbookViewId="0" topLeftCell="A23">
      <selection activeCell="D41" sqref="D41:G41"/>
    </sheetView>
  </sheetViews>
  <sheetFormatPr defaultColWidth="9.140625" defaultRowHeight="12.75"/>
  <cols>
    <col min="1" max="1" width="47.28125" style="1" customWidth="1"/>
    <col min="2" max="2" width="11.28125" style="1" customWidth="1"/>
    <col min="3" max="3" width="11.140625" style="1" customWidth="1"/>
    <col min="4" max="4" width="10.421875" style="1" customWidth="1"/>
    <col min="5" max="5" width="9.140625" style="1" customWidth="1"/>
    <col min="6" max="6" width="9.8515625" style="1" customWidth="1"/>
    <col min="7" max="7" width="9.28125" style="1" customWidth="1"/>
    <col min="8" max="16384" width="9.140625" style="1" customWidth="1"/>
  </cols>
  <sheetData>
    <row r="1" spans="1:7" ht="12.75">
      <c r="A1" s="24"/>
      <c r="B1" s="24"/>
      <c r="C1" s="24"/>
      <c r="D1" s="24"/>
      <c r="E1" s="378" t="s">
        <v>278</v>
      </c>
      <c r="F1" s="378"/>
      <c r="G1" s="24"/>
    </row>
    <row r="2" spans="1:7" ht="15">
      <c r="A2" s="381" t="s">
        <v>98</v>
      </c>
      <c r="B2" s="382"/>
      <c r="C2" s="382"/>
      <c r="D2" s="382"/>
      <c r="E2" s="382"/>
      <c r="F2" s="382"/>
      <c r="G2" s="24"/>
    </row>
    <row r="3" spans="1:7" ht="15">
      <c r="A3" s="229"/>
      <c r="B3" s="230"/>
      <c r="C3" s="230"/>
      <c r="D3" s="230"/>
      <c r="E3" s="230"/>
      <c r="F3" s="230"/>
      <c r="G3" s="24"/>
    </row>
    <row r="4" spans="1:7" ht="25.5">
      <c r="A4" s="22" t="str">
        <f>'справка № 1-КИС-БАЛАНС'!A3</f>
        <v>Наименование на КИС:"КД ОБЛИГАЦИИ БЪЛГАРИЯ"</v>
      </c>
      <c r="B4" s="3"/>
      <c r="D4" s="39"/>
      <c r="E4" s="1" t="str">
        <f>'справка № 1-КИС-БАЛАНС'!E3:F3</f>
        <v>ЕИК по БУЛСТАТ:175064573</v>
      </c>
      <c r="F4" s="37"/>
      <c r="G4" s="24"/>
    </row>
    <row r="5" spans="1:7" ht="15">
      <c r="A5" s="46" t="str">
        <f>'справка № 1-КИС-БАЛАНС'!A4</f>
        <v>Отчетен период:30.06.2008</v>
      </c>
      <c r="B5" s="46"/>
      <c r="C5" s="44"/>
      <c r="D5" s="44"/>
      <c r="E5" s="38"/>
      <c r="F5" s="38"/>
      <c r="G5" s="49"/>
    </row>
    <row r="6" spans="1:7" ht="15">
      <c r="A6" s="46"/>
      <c r="B6" s="46"/>
      <c r="C6" s="44"/>
      <c r="D6" s="44"/>
      <c r="E6" s="38"/>
      <c r="F6" s="38"/>
      <c r="G6" s="49"/>
    </row>
    <row r="7" spans="1:7" ht="15">
      <c r="A7" s="46"/>
      <c r="B7" s="46"/>
      <c r="C7" s="50"/>
      <c r="D7" s="51"/>
      <c r="E7" s="49"/>
      <c r="F7" s="49"/>
      <c r="G7" s="52" t="s">
        <v>83</v>
      </c>
    </row>
    <row r="8" spans="1:7" ht="13.5" customHeight="1">
      <c r="A8" s="379" t="s">
        <v>84</v>
      </c>
      <c r="B8" s="379" t="s">
        <v>4</v>
      </c>
      <c r="C8" s="379"/>
      <c r="D8" s="379"/>
      <c r="E8" s="379" t="s">
        <v>5</v>
      </c>
      <c r="F8" s="379"/>
      <c r="G8" s="379"/>
    </row>
    <row r="9" spans="1:7" ht="30.75" customHeight="1">
      <c r="A9" s="380"/>
      <c r="B9" s="53" t="s">
        <v>85</v>
      </c>
      <c r="C9" s="53" t="s">
        <v>86</v>
      </c>
      <c r="D9" s="53" t="s">
        <v>87</v>
      </c>
      <c r="E9" s="53" t="s">
        <v>85</v>
      </c>
      <c r="F9" s="53" t="s">
        <v>86</v>
      </c>
      <c r="G9" s="53" t="s">
        <v>87</v>
      </c>
    </row>
    <row r="10" spans="1:7" s="19" customFormat="1" ht="14.25">
      <c r="A10" s="53" t="s">
        <v>6</v>
      </c>
      <c r="B10" s="53">
        <v>1</v>
      </c>
      <c r="C10" s="53">
        <v>2</v>
      </c>
      <c r="D10" s="53">
        <v>3</v>
      </c>
      <c r="E10" s="53">
        <v>4</v>
      </c>
      <c r="F10" s="53">
        <v>5</v>
      </c>
      <c r="G10" s="53">
        <v>6</v>
      </c>
    </row>
    <row r="11" spans="1:7" ht="15">
      <c r="A11" s="54" t="s">
        <v>279</v>
      </c>
      <c r="B11" s="55"/>
      <c r="C11" s="55"/>
      <c r="D11" s="55"/>
      <c r="E11" s="55"/>
      <c r="F11" s="55"/>
      <c r="G11" s="55"/>
    </row>
    <row r="12" spans="1:7" ht="15">
      <c r="A12" s="56" t="s">
        <v>217</v>
      </c>
      <c r="B12" s="55">
        <f>14597+15170</f>
        <v>29767</v>
      </c>
      <c r="C12" s="219">
        <f>25655.07</f>
        <v>25655.07</v>
      </c>
      <c r="D12" s="219">
        <f>B12-C12</f>
        <v>4111.93</v>
      </c>
      <c r="E12" s="272">
        <v>510455</v>
      </c>
      <c r="F12" s="272">
        <v>10982</v>
      </c>
      <c r="G12" s="272">
        <f>E12-F12</f>
        <v>499473</v>
      </c>
    </row>
    <row r="13" spans="1:7" ht="30">
      <c r="A13" s="56" t="s">
        <v>280</v>
      </c>
      <c r="B13" s="55"/>
      <c r="C13" s="55"/>
      <c r="D13" s="219"/>
      <c r="E13" s="55"/>
      <c r="F13" s="55"/>
      <c r="G13" s="55"/>
    </row>
    <row r="14" spans="1:7" ht="15">
      <c r="A14" s="56" t="s">
        <v>97</v>
      </c>
      <c r="B14" s="2"/>
      <c r="C14" s="2"/>
      <c r="D14" s="219">
        <f>B14-C14</f>
        <v>0</v>
      </c>
      <c r="E14" s="2"/>
      <c r="F14" s="55"/>
      <c r="G14" s="55"/>
    </row>
    <row r="15" spans="1:7" ht="15">
      <c r="A15" s="48" t="s">
        <v>221</v>
      </c>
      <c r="B15" s="2"/>
      <c r="C15" s="2"/>
      <c r="D15" s="219">
        <f>B15-C15</f>
        <v>0</v>
      </c>
      <c r="E15" s="2"/>
      <c r="F15" s="55"/>
      <c r="G15" s="55"/>
    </row>
    <row r="16" spans="1:7" ht="15">
      <c r="A16" s="48" t="s">
        <v>248</v>
      </c>
      <c r="B16" s="2"/>
      <c r="C16" s="2"/>
      <c r="D16" s="219">
        <f>B16-C16</f>
        <v>0</v>
      </c>
      <c r="E16" s="2"/>
      <c r="F16" s="55"/>
      <c r="G16" s="55"/>
    </row>
    <row r="17" spans="1:7" ht="15">
      <c r="A17" s="56" t="s">
        <v>218</v>
      </c>
      <c r="B17" s="82"/>
      <c r="C17" s="55"/>
      <c r="D17" s="219">
        <f>B17-C17</f>
        <v>0</v>
      </c>
      <c r="E17" s="55"/>
      <c r="F17" s="55"/>
      <c r="G17" s="55"/>
    </row>
    <row r="18" spans="1:7" ht="28.5">
      <c r="A18" s="54" t="s">
        <v>215</v>
      </c>
      <c r="B18" s="221">
        <f>SUM(B12:B17)</f>
        <v>29767</v>
      </c>
      <c r="C18" s="222">
        <f>SUM(C12:C17)</f>
        <v>25655.07</v>
      </c>
      <c r="D18" s="222">
        <f>B18-C18</f>
        <v>4111.93</v>
      </c>
      <c r="E18" s="245">
        <f>SUM(E12:E17)</f>
        <v>510455</v>
      </c>
      <c r="F18" s="245">
        <f>SUM(F12:F17)</f>
        <v>10982</v>
      </c>
      <c r="G18" s="245">
        <f>SUM(G12:G17)</f>
        <v>499473</v>
      </c>
    </row>
    <row r="19" spans="1:7" ht="28.5">
      <c r="A19" s="54" t="s">
        <v>244</v>
      </c>
      <c r="B19" s="55"/>
      <c r="C19" s="55"/>
      <c r="D19" s="55"/>
      <c r="E19" s="55"/>
      <c r="F19" s="55"/>
      <c r="G19" s="55"/>
    </row>
    <row r="20" spans="1:7" ht="30">
      <c r="A20" s="56" t="s">
        <v>88</v>
      </c>
      <c r="B20" s="219">
        <v>225899</v>
      </c>
      <c r="C20" s="219">
        <v>13676</v>
      </c>
      <c r="D20" s="219">
        <f aca="true" t="shared" si="0" ref="D20:D25">B20-C20</f>
        <v>212223</v>
      </c>
      <c r="E20" s="272">
        <v>64478</v>
      </c>
      <c r="F20" s="272">
        <v>184898</v>
      </c>
      <c r="G20" s="272">
        <f>E20-F20</f>
        <v>-120420</v>
      </c>
    </row>
    <row r="21" spans="1:7" ht="30">
      <c r="A21" s="56" t="s">
        <v>89</v>
      </c>
      <c r="B21" s="55"/>
      <c r="C21" s="55"/>
      <c r="D21" s="219">
        <f t="shared" si="0"/>
        <v>0</v>
      </c>
      <c r="E21" s="55"/>
      <c r="F21" s="55"/>
      <c r="G21" s="55"/>
    </row>
    <row r="22" spans="1:7" ht="18" customHeight="1">
      <c r="A22" s="57" t="s">
        <v>95</v>
      </c>
      <c r="B22" s="219">
        <v>20002</v>
      </c>
      <c r="C22" s="335">
        <f>181.4</f>
        <v>181.4</v>
      </c>
      <c r="D22" s="219">
        <f t="shared" si="0"/>
        <v>19820.6</v>
      </c>
      <c r="E22" s="272">
        <v>15099</v>
      </c>
      <c r="F22" s="272">
        <v>57</v>
      </c>
      <c r="G22" s="272">
        <v>15042</v>
      </c>
    </row>
    <row r="23" spans="1:7" ht="15">
      <c r="A23" s="56" t="s">
        <v>93</v>
      </c>
      <c r="B23" s="55"/>
      <c r="C23" s="55"/>
      <c r="D23" s="219">
        <f t="shared" si="0"/>
        <v>0</v>
      </c>
      <c r="E23" s="55"/>
      <c r="F23" s="55"/>
      <c r="G23" s="55"/>
    </row>
    <row r="24" spans="1:7" ht="15">
      <c r="A24" s="83" t="s">
        <v>173</v>
      </c>
      <c r="B24" s="55"/>
      <c r="C24" s="219">
        <v>4297.38</v>
      </c>
      <c r="D24" s="219">
        <f t="shared" si="0"/>
        <v>-4297.38</v>
      </c>
      <c r="E24" s="55"/>
      <c r="F24" s="2"/>
      <c r="G24" s="2"/>
    </row>
    <row r="25" spans="1:7" ht="15">
      <c r="A25" s="83" t="s">
        <v>174</v>
      </c>
      <c r="B25" s="55"/>
      <c r="C25" s="220">
        <v>2243.4</v>
      </c>
      <c r="D25" s="219">
        <f t="shared" si="0"/>
        <v>-2243.4</v>
      </c>
      <c r="E25" s="2"/>
      <c r="F25" s="2"/>
      <c r="G25" s="2"/>
    </row>
    <row r="26" spans="1:7" ht="15">
      <c r="A26" s="48" t="s">
        <v>281</v>
      </c>
      <c r="B26" s="55"/>
      <c r="C26" s="219"/>
      <c r="D26" s="219"/>
      <c r="E26" s="55"/>
      <c r="F26" s="55"/>
      <c r="G26" s="55"/>
    </row>
    <row r="27" spans="1:7" ht="15">
      <c r="A27" s="56" t="s">
        <v>94</v>
      </c>
      <c r="B27" s="55"/>
      <c r="C27" s="219"/>
      <c r="D27" s="219"/>
      <c r="E27" s="272">
        <v>6213</v>
      </c>
      <c r="F27" s="272">
        <f>92</f>
        <v>92</v>
      </c>
      <c r="G27" s="272">
        <f>E27-F27</f>
        <v>6121</v>
      </c>
    </row>
    <row r="28" spans="1:7" ht="28.5">
      <c r="A28" s="54" t="s">
        <v>216</v>
      </c>
      <c r="B28" s="222">
        <f>SUM(B20:B27)</f>
        <v>245901</v>
      </c>
      <c r="C28" s="222">
        <f>SUM(C20:C27)</f>
        <v>20398.18</v>
      </c>
      <c r="D28" s="222">
        <f>B28-C28</f>
        <v>225502.82</v>
      </c>
      <c r="E28" s="273">
        <f>SUM(E20:E27)</f>
        <v>85790</v>
      </c>
      <c r="F28" s="273">
        <f>SUM(F20:F27)</f>
        <v>185047</v>
      </c>
      <c r="G28" s="273">
        <f>SUM(G20:G27)</f>
        <v>-99257</v>
      </c>
    </row>
    <row r="29" spans="1:7" ht="28.5">
      <c r="A29" s="58" t="s">
        <v>245</v>
      </c>
      <c r="B29" s="55"/>
      <c r="C29" s="55"/>
      <c r="D29" s="55"/>
      <c r="E29" s="55"/>
      <c r="F29" s="55"/>
      <c r="G29" s="55"/>
    </row>
    <row r="30" spans="1:7" ht="15">
      <c r="A30" s="56" t="s">
        <v>219</v>
      </c>
      <c r="B30" s="55"/>
      <c r="C30" s="337">
        <v>475</v>
      </c>
      <c r="D30" s="219">
        <f>B30-C30</f>
        <v>-475</v>
      </c>
      <c r="E30" s="55"/>
      <c r="F30" s="272">
        <v>10491</v>
      </c>
      <c r="G30" s="272">
        <f>E30-F30</f>
        <v>-10491</v>
      </c>
    </row>
    <row r="31" spans="1:7" ht="15">
      <c r="A31" s="56" t="s">
        <v>90</v>
      </c>
      <c r="B31" s="55"/>
      <c r="C31" s="55"/>
      <c r="D31" s="55"/>
      <c r="E31" s="55"/>
      <c r="F31" s="55"/>
      <c r="G31" s="55"/>
    </row>
    <row r="32" spans="1:7" ht="15">
      <c r="A32" s="56" t="s">
        <v>96</v>
      </c>
      <c r="B32" s="55"/>
      <c r="C32" s="55"/>
      <c r="D32" s="55"/>
      <c r="E32" s="55"/>
      <c r="F32" s="55"/>
      <c r="G32" s="55"/>
    </row>
    <row r="33" spans="1:7" ht="15">
      <c r="A33" s="56" t="s">
        <v>282</v>
      </c>
      <c r="B33" s="55"/>
      <c r="C33" s="55"/>
      <c r="D33" s="55"/>
      <c r="E33" s="55"/>
      <c r="F33" s="55"/>
      <c r="G33" s="55"/>
    </row>
    <row r="34" spans="1:7" ht="30">
      <c r="A34" s="56" t="s">
        <v>220</v>
      </c>
      <c r="B34" s="55"/>
      <c r="C34" s="55"/>
      <c r="D34" s="55"/>
      <c r="E34" s="55"/>
      <c r="F34" s="55"/>
      <c r="G34" s="55"/>
    </row>
    <row r="35" spans="1:7" ht="28.5">
      <c r="A35" s="54" t="s">
        <v>283</v>
      </c>
      <c r="B35" s="221"/>
      <c r="C35" s="222">
        <f>SUM(C30:C34)</f>
        <v>475</v>
      </c>
      <c r="D35" s="222">
        <f>B35-C35</f>
        <v>-475</v>
      </c>
      <c r="E35" s="55"/>
      <c r="F35" s="273">
        <f>SUM(F30:F34)</f>
        <v>10491</v>
      </c>
      <c r="G35" s="273">
        <f>SUM(G30:G34)</f>
        <v>-10491</v>
      </c>
    </row>
    <row r="36" spans="1:7" ht="28.5">
      <c r="A36" s="54" t="s">
        <v>91</v>
      </c>
      <c r="B36" s="222">
        <f>B18+B28+B35</f>
        <v>275668</v>
      </c>
      <c r="C36" s="222">
        <f>C18+C28+C35</f>
        <v>46528.25</v>
      </c>
      <c r="D36" s="222">
        <f>B36-C36</f>
        <v>229139.75</v>
      </c>
      <c r="E36" s="222">
        <f>E18+E28+E35</f>
        <v>596245</v>
      </c>
      <c r="F36" s="222">
        <f>F18+F28+F35</f>
        <v>206520</v>
      </c>
      <c r="G36" s="222">
        <f>G18+G28+G35</f>
        <v>389725</v>
      </c>
    </row>
    <row r="37" spans="1:7" ht="15">
      <c r="A37" s="54" t="s">
        <v>92</v>
      </c>
      <c r="B37" s="55"/>
      <c r="C37" s="55"/>
      <c r="D37" s="245">
        <v>247586</v>
      </c>
      <c r="E37" s="55"/>
      <c r="F37" s="55"/>
      <c r="G37" s="245">
        <v>149221</v>
      </c>
    </row>
    <row r="38" spans="1:7" ht="28.5">
      <c r="A38" s="58" t="s">
        <v>168</v>
      </c>
      <c r="B38" s="55"/>
      <c r="C38" s="55"/>
      <c r="D38" s="222">
        <f>D37+D36</f>
        <v>476725.75</v>
      </c>
      <c r="E38" s="55"/>
      <c r="F38" s="55"/>
      <c r="G38" s="222">
        <f>G36+G37</f>
        <v>538946</v>
      </c>
    </row>
    <row r="39" spans="1:7" ht="15">
      <c r="A39" s="56" t="s">
        <v>169</v>
      </c>
      <c r="B39" s="55"/>
      <c r="C39" s="55"/>
      <c r="D39" s="242">
        <f>57605.31+38596.77</f>
        <v>96202.07999999999</v>
      </c>
      <c r="E39" s="55"/>
      <c r="F39" s="55"/>
      <c r="G39" s="220">
        <v>134478</v>
      </c>
    </row>
    <row r="40" spans="2:8" ht="15">
      <c r="B40" s="84"/>
      <c r="C40" s="84"/>
      <c r="D40" s="84"/>
      <c r="E40" s="365"/>
      <c r="F40" s="84"/>
      <c r="G40" s="84"/>
      <c r="H40" s="16"/>
    </row>
    <row r="41" spans="1:8" ht="27" customHeight="1">
      <c r="A41" s="49" t="str">
        <f>'справка № 1-КИС-БАЛАНС'!A46</f>
        <v>Дата:13.10.2008</v>
      </c>
      <c r="B41" s="373" t="s">
        <v>358</v>
      </c>
      <c r="C41" s="373"/>
      <c r="D41" s="376" t="s">
        <v>357</v>
      </c>
      <c r="E41" s="377"/>
      <c r="F41" s="377"/>
      <c r="G41" s="377"/>
      <c r="H41" s="16"/>
    </row>
    <row r="42" spans="1:8" ht="10.5" customHeight="1">
      <c r="A42" s="49"/>
      <c r="B42" s="25"/>
      <c r="C42" s="25"/>
      <c r="D42" s="30"/>
      <c r="E42" s="322"/>
      <c r="F42" s="322"/>
      <c r="G42" s="322"/>
      <c r="H42" s="16"/>
    </row>
    <row r="43" spans="2:8" ht="12.75">
      <c r="B43" s="25"/>
      <c r="C43" s="25"/>
      <c r="D43" s="25"/>
      <c r="E43" s="25"/>
      <c r="F43" s="16" t="s">
        <v>362</v>
      </c>
      <c r="G43" s="16"/>
      <c r="H43" s="16"/>
    </row>
    <row r="44" spans="2:8" ht="12.75">
      <c r="B44" s="16"/>
      <c r="C44" s="16" t="s">
        <v>361</v>
      </c>
      <c r="D44" s="16"/>
      <c r="E44" s="16"/>
      <c r="F44" s="16"/>
      <c r="G44" s="16"/>
      <c r="H44" s="16"/>
    </row>
    <row r="45" spans="2:8" ht="12.75">
      <c r="B45" s="16"/>
      <c r="C45" s="16"/>
      <c r="D45" s="376" t="s">
        <v>357</v>
      </c>
      <c r="E45" s="377"/>
      <c r="F45" s="377"/>
      <c r="G45" s="377"/>
      <c r="H45" s="16"/>
    </row>
    <row r="46" spans="2:8" ht="12.75">
      <c r="B46" s="16"/>
      <c r="C46" s="16"/>
      <c r="D46" s="30"/>
      <c r="E46" s="322"/>
      <c r="F46" s="322"/>
      <c r="G46" s="322"/>
      <c r="H46" s="16"/>
    </row>
    <row r="47" spans="2:8" ht="12.75">
      <c r="B47" s="16"/>
      <c r="C47" s="16"/>
      <c r="D47" s="296"/>
      <c r="E47" s="16"/>
      <c r="F47" s="16" t="s">
        <v>366</v>
      </c>
      <c r="G47" s="297"/>
      <c r="H47" s="16"/>
    </row>
    <row r="48" spans="3:8" ht="15">
      <c r="C48" s="16"/>
      <c r="D48" s="16"/>
      <c r="E48" s="16"/>
      <c r="F48" s="297"/>
      <c r="G48" s="84"/>
      <c r="H48" s="16"/>
    </row>
    <row r="49" spans="2:8" ht="12.75">
      <c r="B49" s="16"/>
      <c r="C49" s="16"/>
      <c r="D49" s="16"/>
      <c r="E49" s="16"/>
      <c r="F49" s="16"/>
      <c r="G49" s="16"/>
      <c r="H49" s="16"/>
    </row>
    <row r="50" spans="2:7" ht="12.75">
      <c r="B50" s="24"/>
      <c r="C50" s="24"/>
      <c r="D50" s="24"/>
      <c r="E50" s="24"/>
      <c r="F50" s="24"/>
      <c r="G50" s="24"/>
    </row>
    <row r="51" spans="2:7" ht="12.75">
      <c r="B51" s="24"/>
      <c r="C51" s="24"/>
      <c r="D51" s="24"/>
      <c r="E51" s="24"/>
      <c r="F51" s="24"/>
      <c r="G51" s="24"/>
    </row>
  </sheetData>
  <mergeCells count="8">
    <mergeCell ref="D41:G41"/>
    <mergeCell ref="D45:G45"/>
    <mergeCell ref="E1:F1"/>
    <mergeCell ref="A8:A9"/>
    <mergeCell ref="A2:F2"/>
    <mergeCell ref="B41:C41"/>
    <mergeCell ref="B8:D8"/>
    <mergeCell ref="E8:G8"/>
  </mergeCells>
  <printOptions/>
  <pageMargins left="0.7480314960629921" right="0" top="0.1968503937007874" bottom="0" header="0" footer="0.31496062992125984"/>
  <pageSetup horizontalDpi="300" verticalDpi="300" orientation="portrait" paperSize="9" scale="85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188"/>
  <sheetViews>
    <sheetView workbookViewId="0" topLeftCell="A21">
      <selection activeCell="G20" sqref="G20"/>
    </sheetView>
  </sheetViews>
  <sheetFormatPr defaultColWidth="9.140625" defaultRowHeight="12.75"/>
  <cols>
    <col min="1" max="1" width="51.8515625" style="40" customWidth="1"/>
    <col min="2" max="2" width="10.28125" style="40" customWidth="1"/>
    <col min="3" max="3" width="10.7109375" style="40" customWidth="1"/>
    <col min="4" max="4" width="10.140625" style="40" customWidth="1"/>
    <col min="5" max="5" width="11.8515625" style="40" customWidth="1"/>
    <col min="6" max="6" width="9.8515625" style="40" customWidth="1"/>
    <col min="7" max="7" width="8.28125" style="40" customWidth="1"/>
    <col min="8" max="8" width="10.8515625" style="40" customWidth="1"/>
    <col min="9" max="16384" width="9.140625" style="1" customWidth="1"/>
  </cols>
  <sheetData>
    <row r="1" spans="6:8" ht="12.75">
      <c r="F1" s="41"/>
      <c r="G1" s="41" t="s">
        <v>284</v>
      </c>
      <c r="H1" s="41"/>
    </row>
    <row r="2" spans="1:8" ht="19.5" customHeight="1">
      <c r="A2" s="386" t="s">
        <v>55</v>
      </c>
      <c r="B2" s="386"/>
      <c r="C2" s="386"/>
      <c r="D2" s="386"/>
      <c r="E2" s="386"/>
      <c r="F2" s="386"/>
      <c r="G2" s="386"/>
      <c r="H2" s="386"/>
    </row>
    <row r="3" spans="1:8" ht="12.75">
      <c r="A3" s="6"/>
      <c r="B3" s="7"/>
      <c r="C3" s="7"/>
      <c r="D3" s="7"/>
      <c r="E3" s="7"/>
      <c r="F3" s="7"/>
      <c r="G3" s="7"/>
      <c r="H3" s="8"/>
    </row>
    <row r="4" spans="1:8" ht="24" customHeight="1">
      <c r="A4" s="23" t="str">
        <f>'справка № 1-КИС-БАЛАНС'!A3</f>
        <v>Наименование на КИС:"КД ОБЛИГАЦИИ БЪЛГАРИЯ"</v>
      </c>
      <c r="B4" s="9"/>
      <c r="C4" s="9"/>
      <c r="D4" s="9"/>
      <c r="E4" s="9"/>
      <c r="F4" s="1"/>
      <c r="G4" s="394" t="s">
        <v>331</v>
      </c>
      <c r="H4" s="394"/>
    </row>
    <row r="5" spans="1:8" ht="15">
      <c r="A5" s="23" t="str">
        <f>'справка № 1-КИС-БАЛАНС'!A4</f>
        <v>Отчетен период:30.06.2008</v>
      </c>
      <c r="B5" s="9"/>
      <c r="C5" s="9"/>
      <c r="D5" s="9"/>
      <c r="E5" s="10"/>
      <c r="F5" s="10"/>
      <c r="G5" s="10"/>
      <c r="H5" s="42"/>
    </row>
    <row r="6" spans="1:8" ht="12.75">
      <c r="A6" s="11"/>
      <c r="B6" s="11"/>
      <c r="C6" s="11"/>
      <c r="D6" s="11"/>
      <c r="E6" s="12"/>
      <c r="F6" s="12"/>
      <c r="G6" s="12"/>
      <c r="H6" s="43" t="s">
        <v>56</v>
      </c>
    </row>
    <row r="7" spans="1:9" ht="32.25" customHeight="1">
      <c r="A7" s="383" t="s">
        <v>57</v>
      </c>
      <c r="B7" s="383" t="s">
        <v>61</v>
      </c>
      <c r="C7" s="387" t="s">
        <v>58</v>
      </c>
      <c r="D7" s="393"/>
      <c r="E7" s="393"/>
      <c r="F7" s="387" t="s">
        <v>59</v>
      </c>
      <c r="G7" s="388"/>
      <c r="H7" s="383" t="s">
        <v>60</v>
      </c>
      <c r="I7" s="44"/>
    </row>
    <row r="8" spans="1:9" ht="12.75" customHeight="1">
      <c r="A8" s="384"/>
      <c r="B8" s="392"/>
      <c r="C8" s="390" t="s">
        <v>62</v>
      </c>
      <c r="D8" s="383" t="s">
        <v>63</v>
      </c>
      <c r="E8" s="383" t="s">
        <v>222</v>
      </c>
      <c r="F8" s="383" t="s">
        <v>64</v>
      </c>
      <c r="G8" s="383" t="s">
        <v>65</v>
      </c>
      <c r="H8" s="384"/>
      <c r="I8" s="44"/>
    </row>
    <row r="9" spans="1:9" ht="60" customHeight="1">
      <c r="A9" s="385"/>
      <c r="B9" s="385"/>
      <c r="C9" s="391"/>
      <c r="D9" s="385"/>
      <c r="E9" s="389"/>
      <c r="F9" s="389"/>
      <c r="G9" s="389"/>
      <c r="H9" s="389"/>
      <c r="I9" s="44"/>
    </row>
    <row r="10" spans="1:9" s="25" customFormat="1" ht="15">
      <c r="A10" s="60" t="s">
        <v>6</v>
      </c>
      <c r="B10" s="60">
        <v>1</v>
      </c>
      <c r="C10" s="60">
        <v>2</v>
      </c>
      <c r="D10" s="60">
        <v>3</v>
      </c>
      <c r="E10" s="60">
        <v>4</v>
      </c>
      <c r="F10" s="60">
        <v>5</v>
      </c>
      <c r="G10" s="60">
        <v>6</v>
      </c>
      <c r="H10" s="60">
        <v>7</v>
      </c>
      <c r="I10" s="59"/>
    </row>
    <row r="11" spans="1:9" s="25" customFormat="1" ht="15">
      <c r="A11" s="61" t="s">
        <v>175</v>
      </c>
      <c r="B11" s="223">
        <v>563261</v>
      </c>
      <c r="C11" s="223">
        <v>-3092</v>
      </c>
      <c r="D11" s="60"/>
      <c r="E11" s="60"/>
      <c r="F11" s="60">
        <v>31534</v>
      </c>
      <c r="G11" s="60"/>
      <c r="H11" s="223">
        <v>591703</v>
      </c>
      <c r="I11" s="59"/>
    </row>
    <row r="12" spans="1:9" s="25" customFormat="1" ht="28.5">
      <c r="A12" s="61" t="s">
        <v>176</v>
      </c>
      <c r="B12" s="223"/>
      <c r="C12" s="223"/>
      <c r="D12" s="223"/>
      <c r="E12" s="223"/>
      <c r="F12" s="223"/>
      <c r="G12" s="223"/>
      <c r="H12" s="223"/>
      <c r="I12" s="59"/>
    </row>
    <row r="13" spans="1:9" s="25" customFormat="1" ht="15">
      <c r="A13" s="61" t="s">
        <v>66</v>
      </c>
      <c r="B13" s="332">
        <v>618842.24</v>
      </c>
      <c r="C13" s="332">
        <v>-60410.55</v>
      </c>
      <c r="D13" s="223"/>
      <c r="E13" s="223"/>
      <c r="F13" s="223">
        <v>216474.61</v>
      </c>
      <c r="G13" s="60"/>
      <c r="H13" s="223">
        <v>774906.3</v>
      </c>
      <c r="I13" s="59"/>
    </row>
    <row r="14" spans="1:9" s="25" customFormat="1" ht="15">
      <c r="A14" s="61" t="s">
        <v>67</v>
      </c>
      <c r="B14" s="62"/>
      <c r="C14" s="62"/>
      <c r="D14" s="62"/>
      <c r="E14" s="62"/>
      <c r="F14" s="62"/>
      <c r="G14" s="62"/>
      <c r="H14" s="64"/>
      <c r="I14" s="59"/>
    </row>
    <row r="15" spans="1:9" ht="15">
      <c r="A15" s="65" t="s">
        <v>68</v>
      </c>
      <c r="B15" s="62"/>
      <c r="C15" s="62"/>
      <c r="D15" s="62"/>
      <c r="E15" s="62"/>
      <c r="F15" s="62"/>
      <c r="G15" s="62"/>
      <c r="H15" s="64"/>
      <c r="I15" s="44"/>
    </row>
    <row r="16" spans="1:9" ht="15">
      <c r="A16" s="65" t="s">
        <v>69</v>
      </c>
      <c r="B16" s="63"/>
      <c r="C16" s="63"/>
      <c r="D16" s="63"/>
      <c r="E16" s="63"/>
      <c r="F16" s="63"/>
      <c r="G16" s="63"/>
      <c r="H16" s="64"/>
      <c r="I16" s="44"/>
    </row>
    <row r="17" spans="1:9" ht="28.5">
      <c r="A17" s="61" t="s">
        <v>70</v>
      </c>
      <c r="B17" s="63"/>
      <c r="C17" s="63"/>
      <c r="D17" s="63"/>
      <c r="E17" s="63"/>
      <c r="F17" s="63"/>
      <c r="G17" s="63"/>
      <c r="H17" s="64"/>
      <c r="I17" s="44"/>
    </row>
    <row r="18" spans="1:9" ht="34.5" customHeight="1">
      <c r="A18" s="61" t="s">
        <v>285</v>
      </c>
      <c r="B18" s="224">
        <f aca="true" t="shared" si="0" ref="B18:H18">B19+B20</f>
        <v>3240.519999999997</v>
      </c>
      <c r="C18" s="224">
        <f t="shared" si="0"/>
        <v>733.5100000000002</v>
      </c>
      <c r="D18" s="224">
        <f t="shared" si="0"/>
        <v>0</v>
      </c>
      <c r="E18" s="224">
        <f t="shared" si="0"/>
        <v>0</v>
      </c>
      <c r="F18" s="224">
        <f t="shared" si="0"/>
        <v>0</v>
      </c>
      <c r="G18" s="224">
        <f t="shared" si="0"/>
        <v>-17821.65</v>
      </c>
      <c r="H18" s="225">
        <f t="shared" si="0"/>
        <v>-13847.620000000006</v>
      </c>
      <c r="I18" s="44"/>
    </row>
    <row r="19" spans="1:9" ht="15">
      <c r="A19" s="65" t="s">
        <v>223</v>
      </c>
      <c r="B19" s="334">
        <v>24069.42</v>
      </c>
      <c r="C19" s="334">
        <v>5431.12</v>
      </c>
      <c r="D19" s="62"/>
      <c r="E19" s="62"/>
      <c r="F19" s="62"/>
      <c r="G19" s="62">
        <v>-17821.65</v>
      </c>
      <c r="H19" s="333">
        <f>B19+C19+F19+G19</f>
        <v>11678.889999999996</v>
      </c>
      <c r="I19" s="44"/>
    </row>
    <row r="20" spans="1:9" ht="15">
      <c r="A20" s="65" t="s">
        <v>224</v>
      </c>
      <c r="B20" s="334">
        <v>-20828.9</v>
      </c>
      <c r="C20" s="334">
        <v>-4697.61</v>
      </c>
      <c r="D20" s="62"/>
      <c r="E20" s="62"/>
      <c r="F20" s="62"/>
      <c r="G20" s="62"/>
      <c r="H20" s="333">
        <f>B20+C20+F20+G20</f>
        <v>-25526.510000000002</v>
      </c>
      <c r="I20" s="44"/>
    </row>
    <row r="21" spans="1:9" ht="15">
      <c r="A21" s="61" t="s">
        <v>73</v>
      </c>
      <c r="B21" s="62"/>
      <c r="C21" s="62"/>
      <c r="D21" s="62"/>
      <c r="E21" s="62"/>
      <c r="F21" s="62"/>
      <c r="G21" s="62"/>
      <c r="H21" s="64"/>
      <c r="I21" s="44"/>
    </row>
    <row r="22" spans="1:9" ht="15">
      <c r="A22" s="65" t="s">
        <v>74</v>
      </c>
      <c r="B22" s="63"/>
      <c r="C22" s="63"/>
      <c r="D22" s="63"/>
      <c r="E22" s="63"/>
      <c r="F22" s="63"/>
      <c r="G22" s="64"/>
      <c r="H22" s="64"/>
      <c r="I22" s="44"/>
    </row>
    <row r="23" spans="1:9" ht="15">
      <c r="A23" s="65" t="s">
        <v>75</v>
      </c>
      <c r="B23" s="62"/>
      <c r="C23" s="62"/>
      <c r="D23" s="62"/>
      <c r="E23" s="62"/>
      <c r="F23" s="62"/>
      <c r="G23" s="62"/>
      <c r="H23" s="64"/>
      <c r="I23" s="44"/>
    </row>
    <row r="24" spans="1:9" ht="15">
      <c r="A24" s="65" t="s">
        <v>76</v>
      </c>
      <c r="B24" s="63"/>
      <c r="C24" s="63"/>
      <c r="D24" s="63"/>
      <c r="E24" s="63"/>
      <c r="F24" s="63"/>
      <c r="G24" s="63"/>
      <c r="H24" s="64"/>
      <c r="I24" s="44"/>
    </row>
    <row r="25" spans="1:9" ht="15">
      <c r="A25" s="65" t="s">
        <v>77</v>
      </c>
      <c r="B25" s="63"/>
      <c r="C25" s="63"/>
      <c r="D25" s="63"/>
      <c r="E25" s="63"/>
      <c r="F25" s="63"/>
      <c r="G25" s="63"/>
      <c r="H25" s="64"/>
      <c r="I25" s="44"/>
    </row>
    <row r="26" spans="1:9" ht="30">
      <c r="A26" s="65" t="s">
        <v>286</v>
      </c>
      <c r="B26" s="63"/>
      <c r="C26" s="63"/>
      <c r="D26" s="63"/>
      <c r="E26" s="63"/>
      <c r="F26" s="63"/>
      <c r="G26" s="63"/>
      <c r="H26" s="64"/>
      <c r="I26" s="44"/>
    </row>
    <row r="27" spans="1:9" ht="15">
      <c r="A27" s="65" t="s">
        <v>78</v>
      </c>
      <c r="B27" s="62"/>
      <c r="C27" s="62"/>
      <c r="D27" s="62"/>
      <c r="E27" s="62"/>
      <c r="F27" s="62"/>
      <c r="G27" s="62"/>
      <c r="H27" s="64"/>
      <c r="I27" s="44"/>
    </row>
    <row r="28" spans="1:9" ht="15">
      <c r="A28" s="65" t="s">
        <v>79</v>
      </c>
      <c r="B28" s="63"/>
      <c r="C28" s="63"/>
      <c r="D28" s="63"/>
      <c r="E28" s="63"/>
      <c r="F28" s="63"/>
      <c r="G28" s="63"/>
      <c r="H28" s="64"/>
      <c r="I28" s="44"/>
    </row>
    <row r="29" spans="1:9" ht="27.75" customHeight="1">
      <c r="A29" s="65" t="s">
        <v>287</v>
      </c>
      <c r="B29" s="63"/>
      <c r="C29" s="63"/>
      <c r="D29" s="63"/>
      <c r="E29" s="63"/>
      <c r="F29" s="63"/>
      <c r="G29" s="63"/>
      <c r="H29" s="64"/>
      <c r="I29" s="44"/>
    </row>
    <row r="30" spans="1:9" ht="15">
      <c r="A30" s="65" t="s">
        <v>78</v>
      </c>
      <c r="B30" s="62"/>
      <c r="C30" s="62"/>
      <c r="D30" s="62"/>
      <c r="E30" s="62"/>
      <c r="F30" s="62"/>
      <c r="G30" s="62"/>
      <c r="H30" s="64"/>
      <c r="I30" s="44"/>
    </row>
    <row r="31" spans="1:9" ht="15">
      <c r="A31" s="65" t="s">
        <v>79</v>
      </c>
      <c r="B31" s="63"/>
      <c r="C31" s="63"/>
      <c r="D31" s="63"/>
      <c r="E31" s="63"/>
      <c r="F31" s="63"/>
      <c r="G31" s="63"/>
      <c r="H31" s="64"/>
      <c r="I31" s="44"/>
    </row>
    <row r="32" spans="1:9" ht="15">
      <c r="A32" s="65" t="s">
        <v>225</v>
      </c>
      <c r="B32" s="63"/>
      <c r="C32" s="63"/>
      <c r="D32" s="63"/>
      <c r="E32" s="63"/>
      <c r="F32" s="63"/>
      <c r="G32" s="63"/>
      <c r="H32" s="64"/>
      <c r="I32" s="44"/>
    </row>
    <row r="33" spans="1:9" ht="17.25" customHeight="1">
      <c r="A33" s="61" t="s">
        <v>80</v>
      </c>
      <c r="B33" s="226">
        <f>B13+B18</f>
        <v>622082.76</v>
      </c>
      <c r="C33" s="226">
        <f aca="true" t="shared" si="1" ref="C33:H33">C13+C18</f>
        <v>-59677.04</v>
      </c>
      <c r="D33" s="226">
        <f t="shared" si="1"/>
        <v>0</v>
      </c>
      <c r="E33" s="226">
        <f t="shared" si="1"/>
        <v>0</v>
      </c>
      <c r="F33" s="226">
        <f t="shared" si="1"/>
        <v>216474.61</v>
      </c>
      <c r="G33" s="226">
        <f t="shared" si="1"/>
        <v>-17821.65</v>
      </c>
      <c r="H33" s="225">
        <f t="shared" si="1"/>
        <v>761058.68</v>
      </c>
      <c r="I33" s="44"/>
    </row>
    <row r="34" spans="1:9" ht="14.25" customHeight="1">
      <c r="A34" s="65" t="s">
        <v>249</v>
      </c>
      <c r="B34" s="62"/>
      <c r="C34" s="62"/>
      <c r="D34" s="62"/>
      <c r="E34" s="62"/>
      <c r="F34" s="62"/>
      <c r="G34" s="62"/>
      <c r="H34" s="64"/>
      <c r="I34" s="44"/>
    </row>
    <row r="35" spans="1:9" ht="27.75" customHeight="1">
      <c r="A35" s="66" t="s">
        <v>81</v>
      </c>
      <c r="B35" s="226">
        <f>B33</f>
        <v>622082.76</v>
      </c>
      <c r="C35" s="226">
        <f aca="true" t="shared" si="2" ref="C35:H35">C33</f>
        <v>-59677.04</v>
      </c>
      <c r="D35" s="226">
        <f t="shared" si="2"/>
        <v>0</v>
      </c>
      <c r="E35" s="226">
        <f t="shared" si="2"/>
        <v>0</v>
      </c>
      <c r="F35" s="226">
        <f t="shared" si="2"/>
        <v>216474.61</v>
      </c>
      <c r="G35" s="226">
        <f t="shared" si="2"/>
        <v>-17821.65</v>
      </c>
      <c r="H35" s="226">
        <f t="shared" si="2"/>
        <v>761058.68</v>
      </c>
      <c r="I35" s="44"/>
    </row>
    <row r="36" ht="15">
      <c r="I36" s="44"/>
    </row>
    <row r="37" spans="1:9" ht="26.25" customHeight="1">
      <c r="A37" s="107" t="str">
        <f>'справка № 1-КИС-БАЛАНС'!A46</f>
        <v>Дата:13.10.2008</v>
      </c>
      <c r="B37" s="109" t="s">
        <v>82</v>
      </c>
      <c r="C37" s="108"/>
      <c r="D37" s="109"/>
      <c r="E37" s="376" t="s">
        <v>357</v>
      </c>
      <c r="F37" s="377"/>
      <c r="G37" s="377"/>
      <c r="H37" s="377"/>
      <c r="I37" s="44"/>
    </row>
    <row r="38" spans="3:9" ht="19.5" customHeight="1">
      <c r="C38" s="40" t="s">
        <v>361</v>
      </c>
      <c r="F38" s="16"/>
      <c r="G38" s="16" t="s">
        <v>362</v>
      </c>
      <c r="I38" s="72"/>
    </row>
    <row r="39" spans="1:9" ht="15">
      <c r="A39" s="67"/>
      <c r="B39" s="73"/>
      <c r="C39" s="73"/>
      <c r="D39" s="73"/>
      <c r="E39" s="73"/>
      <c r="F39" s="73"/>
      <c r="G39" s="73"/>
      <c r="H39" s="74"/>
      <c r="I39" s="72"/>
    </row>
    <row r="40" spans="1:9" ht="15">
      <c r="A40" s="68"/>
      <c r="B40" s="69"/>
      <c r="C40" s="69"/>
      <c r="D40" s="69"/>
      <c r="E40" s="376" t="s">
        <v>357</v>
      </c>
      <c r="F40" s="377"/>
      <c r="G40" s="377"/>
      <c r="H40" s="377"/>
      <c r="I40" s="44"/>
    </row>
    <row r="41" spans="1:9" ht="15">
      <c r="A41" s="68"/>
      <c r="B41" s="69"/>
      <c r="C41" s="69"/>
      <c r="D41" s="69"/>
      <c r="E41" s="69"/>
      <c r="F41" s="69"/>
      <c r="G41" s="16" t="s">
        <v>366</v>
      </c>
      <c r="H41" s="70"/>
      <c r="I41" s="44"/>
    </row>
    <row r="42" ht="15" customHeight="1">
      <c r="I42" s="44"/>
    </row>
    <row r="43" spans="1:9" ht="15">
      <c r="A43" s="67"/>
      <c r="B43" s="67"/>
      <c r="C43" s="67"/>
      <c r="D43" s="67"/>
      <c r="E43" s="67"/>
      <c r="F43" s="67"/>
      <c r="G43" s="67"/>
      <c r="H43" s="67"/>
      <c r="I43" s="44"/>
    </row>
    <row r="44" spans="1:9" ht="15">
      <c r="A44" s="67"/>
      <c r="B44" s="67"/>
      <c r="C44" s="67"/>
      <c r="D44" s="67"/>
      <c r="E44" s="67"/>
      <c r="F44" s="67"/>
      <c r="G44" s="67"/>
      <c r="H44" s="67"/>
      <c r="I44" s="44"/>
    </row>
    <row r="45" spans="1:9" ht="15">
      <c r="A45" s="67"/>
      <c r="B45" s="67"/>
      <c r="C45" s="67"/>
      <c r="D45" s="67"/>
      <c r="E45" s="67"/>
      <c r="F45" s="67"/>
      <c r="G45" s="67"/>
      <c r="H45" s="67"/>
      <c r="I45" s="44"/>
    </row>
    <row r="46" spans="1:9" ht="15">
      <c r="A46" s="67"/>
      <c r="B46" s="67"/>
      <c r="C46" s="67"/>
      <c r="D46" s="67"/>
      <c r="E46" s="67"/>
      <c r="F46" s="67"/>
      <c r="G46" s="67"/>
      <c r="H46" s="67"/>
      <c r="I46" s="44"/>
    </row>
    <row r="47" spans="1:9" ht="15">
      <c r="A47" s="67"/>
      <c r="B47" s="67"/>
      <c r="C47" s="67"/>
      <c r="D47" s="67"/>
      <c r="E47" s="67"/>
      <c r="F47" s="67"/>
      <c r="G47" s="67"/>
      <c r="H47" s="67"/>
      <c r="I47" s="44"/>
    </row>
    <row r="48" spans="1:9" ht="15">
      <c r="A48" s="67"/>
      <c r="B48" s="67"/>
      <c r="C48" s="67"/>
      <c r="D48" s="67"/>
      <c r="E48" s="67"/>
      <c r="F48" s="67"/>
      <c r="G48" s="67"/>
      <c r="H48" s="67"/>
      <c r="I48" s="44"/>
    </row>
    <row r="49" spans="1:9" ht="15">
      <c r="A49" s="67"/>
      <c r="B49" s="67"/>
      <c r="C49" s="67"/>
      <c r="D49" s="67"/>
      <c r="E49" s="67"/>
      <c r="F49" s="67"/>
      <c r="G49" s="67"/>
      <c r="H49" s="67"/>
      <c r="I49" s="44"/>
    </row>
    <row r="50" spans="1:9" ht="15">
      <c r="A50" s="67"/>
      <c r="B50" s="67"/>
      <c r="C50" s="67"/>
      <c r="D50" s="67"/>
      <c r="E50" s="67"/>
      <c r="F50" s="67"/>
      <c r="G50" s="67"/>
      <c r="H50" s="67"/>
      <c r="I50" s="44"/>
    </row>
    <row r="51" spans="1:9" ht="15">
      <c r="A51" s="67"/>
      <c r="B51" s="67"/>
      <c r="C51" s="67"/>
      <c r="D51" s="67"/>
      <c r="E51" s="67"/>
      <c r="F51" s="67"/>
      <c r="G51" s="67"/>
      <c r="H51" s="67"/>
      <c r="I51" s="44"/>
    </row>
    <row r="52" spans="1:9" ht="15">
      <c r="A52" s="67"/>
      <c r="B52" s="67"/>
      <c r="C52" s="67"/>
      <c r="D52" s="67"/>
      <c r="E52" s="67"/>
      <c r="F52" s="67"/>
      <c r="G52" s="67"/>
      <c r="H52" s="67"/>
      <c r="I52" s="44"/>
    </row>
    <row r="53" spans="1:9" ht="15">
      <c r="A53" s="67"/>
      <c r="B53" s="67"/>
      <c r="C53" s="67"/>
      <c r="D53" s="67"/>
      <c r="E53" s="67"/>
      <c r="F53" s="67"/>
      <c r="G53" s="67"/>
      <c r="H53" s="67"/>
      <c r="I53" s="44"/>
    </row>
    <row r="54" spans="1:9" ht="15">
      <c r="A54" s="67"/>
      <c r="B54" s="67"/>
      <c r="C54" s="67"/>
      <c r="D54" s="67"/>
      <c r="E54" s="67"/>
      <c r="F54" s="67"/>
      <c r="G54" s="67"/>
      <c r="H54" s="67"/>
      <c r="I54" s="44"/>
    </row>
    <row r="55" spans="1:9" ht="15">
      <c r="A55" s="67"/>
      <c r="B55" s="67"/>
      <c r="C55" s="67"/>
      <c r="D55" s="67"/>
      <c r="E55" s="67"/>
      <c r="F55" s="67"/>
      <c r="G55" s="67"/>
      <c r="H55" s="67"/>
      <c r="I55" s="44"/>
    </row>
    <row r="56" spans="1:9" ht="15">
      <c r="A56" s="67"/>
      <c r="B56" s="67"/>
      <c r="C56" s="67"/>
      <c r="D56" s="67"/>
      <c r="E56" s="67"/>
      <c r="F56" s="67"/>
      <c r="G56" s="67"/>
      <c r="H56" s="67"/>
      <c r="I56" s="44"/>
    </row>
    <row r="57" spans="1:9" ht="15">
      <c r="A57" s="67"/>
      <c r="B57" s="67"/>
      <c r="C57" s="67"/>
      <c r="D57" s="67"/>
      <c r="E57" s="67"/>
      <c r="F57" s="67"/>
      <c r="G57" s="67"/>
      <c r="H57" s="67"/>
      <c r="I57" s="44"/>
    </row>
    <row r="58" spans="1:9" ht="15">
      <c r="A58" s="67"/>
      <c r="B58" s="67"/>
      <c r="C58" s="67"/>
      <c r="D58" s="67"/>
      <c r="E58" s="67"/>
      <c r="F58" s="67"/>
      <c r="G58" s="67"/>
      <c r="H58" s="67"/>
      <c r="I58" s="44"/>
    </row>
    <row r="59" spans="1:9" ht="15">
      <c r="A59" s="67"/>
      <c r="B59" s="67"/>
      <c r="C59" s="67"/>
      <c r="D59" s="67"/>
      <c r="E59" s="67"/>
      <c r="F59" s="67"/>
      <c r="G59" s="67"/>
      <c r="H59" s="67"/>
      <c r="I59" s="44"/>
    </row>
    <row r="60" spans="1:9" ht="15">
      <c r="A60" s="67"/>
      <c r="B60" s="67"/>
      <c r="C60" s="67"/>
      <c r="D60" s="67"/>
      <c r="E60" s="67"/>
      <c r="F60" s="67"/>
      <c r="G60" s="67"/>
      <c r="H60" s="67"/>
      <c r="I60" s="44"/>
    </row>
    <row r="61" spans="1:9" ht="15">
      <c r="A61" s="67"/>
      <c r="B61" s="67"/>
      <c r="C61" s="67"/>
      <c r="D61" s="67"/>
      <c r="E61" s="67"/>
      <c r="F61" s="67"/>
      <c r="G61" s="67"/>
      <c r="H61" s="67"/>
      <c r="I61" s="44"/>
    </row>
    <row r="62" spans="1:9" ht="15">
      <c r="A62" s="67"/>
      <c r="B62" s="67"/>
      <c r="C62" s="67"/>
      <c r="D62" s="67"/>
      <c r="E62" s="67"/>
      <c r="F62" s="67"/>
      <c r="G62" s="67"/>
      <c r="H62" s="67"/>
      <c r="I62" s="44"/>
    </row>
    <row r="63" spans="1:9" ht="15">
      <c r="A63" s="67"/>
      <c r="B63" s="67"/>
      <c r="C63" s="67"/>
      <c r="D63" s="67"/>
      <c r="E63" s="67"/>
      <c r="F63" s="67"/>
      <c r="G63" s="67"/>
      <c r="H63" s="67"/>
      <c r="I63" s="44"/>
    </row>
    <row r="64" spans="1:9" ht="15">
      <c r="A64" s="67"/>
      <c r="B64" s="67"/>
      <c r="C64" s="67"/>
      <c r="D64" s="67"/>
      <c r="E64" s="67"/>
      <c r="F64" s="67"/>
      <c r="G64" s="67"/>
      <c r="H64" s="67"/>
      <c r="I64" s="44"/>
    </row>
    <row r="65" spans="1:9" ht="15">
      <c r="A65" s="67"/>
      <c r="B65" s="67"/>
      <c r="C65" s="67"/>
      <c r="D65" s="67"/>
      <c r="E65" s="67"/>
      <c r="F65" s="67"/>
      <c r="G65" s="67"/>
      <c r="H65" s="67"/>
      <c r="I65" s="44"/>
    </row>
    <row r="66" spans="1:9" ht="15">
      <c r="A66" s="67"/>
      <c r="B66" s="67"/>
      <c r="C66" s="67"/>
      <c r="D66" s="67"/>
      <c r="E66" s="67"/>
      <c r="F66" s="67"/>
      <c r="G66" s="67"/>
      <c r="H66" s="67"/>
      <c r="I66" s="44"/>
    </row>
    <row r="67" spans="1:9" ht="15">
      <c r="A67" s="67"/>
      <c r="B67" s="67"/>
      <c r="C67" s="67"/>
      <c r="D67" s="67"/>
      <c r="E67" s="67"/>
      <c r="F67" s="67"/>
      <c r="G67" s="67"/>
      <c r="H67" s="67"/>
      <c r="I67" s="44"/>
    </row>
    <row r="68" spans="1:9" ht="15">
      <c r="A68" s="67"/>
      <c r="B68" s="67"/>
      <c r="C68" s="67"/>
      <c r="D68" s="67"/>
      <c r="E68" s="67"/>
      <c r="F68" s="67"/>
      <c r="G68" s="67"/>
      <c r="H68" s="67"/>
      <c r="I68" s="44"/>
    </row>
    <row r="69" spans="1:9" ht="15">
      <c r="A69" s="67"/>
      <c r="B69" s="67"/>
      <c r="C69" s="67"/>
      <c r="D69" s="67"/>
      <c r="E69" s="67"/>
      <c r="F69" s="67"/>
      <c r="G69" s="67"/>
      <c r="H69" s="67"/>
      <c r="I69" s="44"/>
    </row>
    <row r="70" spans="1:9" ht="15">
      <c r="A70" s="67"/>
      <c r="B70" s="67"/>
      <c r="C70" s="67"/>
      <c r="D70" s="67"/>
      <c r="E70" s="67"/>
      <c r="F70" s="67"/>
      <c r="G70" s="67"/>
      <c r="H70" s="67"/>
      <c r="I70" s="44"/>
    </row>
    <row r="71" spans="1:9" ht="15">
      <c r="A71" s="67"/>
      <c r="B71" s="67"/>
      <c r="C71" s="67"/>
      <c r="D71" s="67"/>
      <c r="E71" s="67"/>
      <c r="F71" s="67"/>
      <c r="G71" s="67"/>
      <c r="H71" s="67"/>
      <c r="I71" s="44"/>
    </row>
    <row r="72" spans="1:9" ht="15">
      <c r="A72" s="67"/>
      <c r="B72" s="67"/>
      <c r="C72" s="67"/>
      <c r="D72" s="67"/>
      <c r="E72" s="67"/>
      <c r="F72" s="67"/>
      <c r="G72" s="67"/>
      <c r="H72" s="67"/>
      <c r="I72" s="44"/>
    </row>
    <row r="73" spans="1:9" ht="15">
      <c r="A73" s="67"/>
      <c r="B73" s="67"/>
      <c r="C73" s="67"/>
      <c r="D73" s="67"/>
      <c r="E73" s="67"/>
      <c r="F73" s="67"/>
      <c r="G73" s="67"/>
      <c r="H73" s="67"/>
      <c r="I73" s="44"/>
    </row>
    <row r="74" spans="1:9" ht="15">
      <c r="A74" s="67"/>
      <c r="B74" s="67"/>
      <c r="C74" s="67"/>
      <c r="D74" s="67"/>
      <c r="E74" s="67"/>
      <c r="F74" s="67"/>
      <c r="G74" s="67"/>
      <c r="H74" s="67"/>
      <c r="I74" s="44"/>
    </row>
    <row r="75" spans="1:9" ht="15">
      <c r="A75" s="67"/>
      <c r="B75" s="67"/>
      <c r="C75" s="67"/>
      <c r="D75" s="67"/>
      <c r="E75" s="67"/>
      <c r="F75" s="67"/>
      <c r="G75" s="67"/>
      <c r="H75" s="67"/>
      <c r="I75" s="44"/>
    </row>
    <row r="76" spans="1:9" ht="15">
      <c r="A76" s="67"/>
      <c r="B76" s="67"/>
      <c r="C76" s="67"/>
      <c r="D76" s="67"/>
      <c r="E76" s="67"/>
      <c r="F76" s="67"/>
      <c r="G76" s="67"/>
      <c r="H76" s="67"/>
      <c r="I76" s="44"/>
    </row>
    <row r="77" spans="1:9" ht="15">
      <c r="A77" s="67"/>
      <c r="B77" s="67"/>
      <c r="C77" s="67"/>
      <c r="D77" s="67"/>
      <c r="E77" s="67"/>
      <c r="F77" s="67"/>
      <c r="G77" s="67"/>
      <c r="H77" s="67"/>
      <c r="I77" s="44"/>
    </row>
    <row r="78" spans="1:9" ht="15">
      <c r="A78" s="67"/>
      <c r="B78" s="67"/>
      <c r="C78" s="67"/>
      <c r="D78" s="67"/>
      <c r="E78" s="67"/>
      <c r="F78" s="67"/>
      <c r="G78" s="67"/>
      <c r="H78" s="67"/>
      <c r="I78" s="44"/>
    </row>
    <row r="79" spans="1:9" ht="15">
      <c r="A79" s="67"/>
      <c r="B79" s="67"/>
      <c r="C79" s="67"/>
      <c r="D79" s="67"/>
      <c r="E79" s="67"/>
      <c r="F79" s="67"/>
      <c r="G79" s="67"/>
      <c r="H79" s="67"/>
      <c r="I79" s="44"/>
    </row>
    <row r="80" spans="1:9" ht="15">
      <c r="A80" s="67"/>
      <c r="B80" s="67"/>
      <c r="C80" s="67"/>
      <c r="D80" s="67"/>
      <c r="E80" s="67"/>
      <c r="F80" s="67"/>
      <c r="G80" s="67"/>
      <c r="H80" s="67"/>
      <c r="I80" s="44"/>
    </row>
    <row r="81" spans="1:9" ht="15">
      <c r="A81" s="67"/>
      <c r="B81" s="67"/>
      <c r="C81" s="67"/>
      <c r="D81" s="67"/>
      <c r="E81" s="67"/>
      <c r="F81" s="67"/>
      <c r="G81" s="67"/>
      <c r="H81" s="67"/>
      <c r="I81" s="44"/>
    </row>
    <row r="82" spans="1:9" ht="15">
      <c r="A82" s="67"/>
      <c r="B82" s="67"/>
      <c r="C82" s="67"/>
      <c r="D82" s="67"/>
      <c r="E82" s="67"/>
      <c r="F82" s="67"/>
      <c r="G82" s="67"/>
      <c r="H82" s="67"/>
      <c r="I82" s="44"/>
    </row>
    <row r="83" spans="1:9" ht="15">
      <c r="A83" s="67"/>
      <c r="B83" s="67"/>
      <c r="C83" s="67"/>
      <c r="D83" s="67"/>
      <c r="E83" s="67"/>
      <c r="F83" s="67"/>
      <c r="G83" s="67"/>
      <c r="H83" s="67"/>
      <c r="I83" s="44"/>
    </row>
    <row r="84" spans="1:9" ht="15">
      <c r="A84" s="67"/>
      <c r="B84" s="67"/>
      <c r="C84" s="67"/>
      <c r="D84" s="67"/>
      <c r="E84" s="67"/>
      <c r="F84" s="67"/>
      <c r="G84" s="67"/>
      <c r="H84" s="67"/>
      <c r="I84" s="44"/>
    </row>
    <row r="85" spans="1:9" ht="15">
      <c r="A85" s="67"/>
      <c r="B85" s="67"/>
      <c r="C85" s="67"/>
      <c r="D85" s="67"/>
      <c r="E85" s="67"/>
      <c r="F85" s="67"/>
      <c r="G85" s="67"/>
      <c r="H85" s="67"/>
      <c r="I85" s="44"/>
    </row>
    <row r="86" spans="1:9" ht="15">
      <c r="A86" s="67"/>
      <c r="B86" s="67"/>
      <c r="C86" s="67"/>
      <c r="D86" s="67"/>
      <c r="E86" s="67"/>
      <c r="F86" s="67"/>
      <c r="G86" s="67"/>
      <c r="H86" s="67"/>
      <c r="I86" s="44"/>
    </row>
    <row r="87" spans="1:9" ht="15">
      <c r="A87" s="67"/>
      <c r="B87" s="67"/>
      <c r="C87" s="67"/>
      <c r="D87" s="67"/>
      <c r="E87" s="67"/>
      <c r="F87" s="67"/>
      <c r="G87" s="67"/>
      <c r="H87" s="67"/>
      <c r="I87" s="44"/>
    </row>
    <row r="88" spans="1:9" ht="15">
      <c r="A88" s="67"/>
      <c r="B88" s="67"/>
      <c r="C88" s="67"/>
      <c r="D88" s="67"/>
      <c r="E88" s="67"/>
      <c r="F88" s="67"/>
      <c r="G88" s="67"/>
      <c r="H88" s="67"/>
      <c r="I88" s="44"/>
    </row>
    <row r="89" spans="1:9" ht="15">
      <c r="A89" s="67"/>
      <c r="B89" s="67"/>
      <c r="C89" s="67"/>
      <c r="D89" s="67"/>
      <c r="E89" s="67"/>
      <c r="F89" s="67"/>
      <c r="G89" s="67"/>
      <c r="H89" s="67"/>
      <c r="I89" s="44"/>
    </row>
    <row r="90" spans="1:9" ht="15">
      <c r="A90" s="67"/>
      <c r="B90" s="67"/>
      <c r="C90" s="67"/>
      <c r="D90" s="67"/>
      <c r="E90" s="67"/>
      <c r="F90" s="67"/>
      <c r="G90" s="67"/>
      <c r="H90" s="67"/>
      <c r="I90" s="44"/>
    </row>
    <row r="91" spans="1:9" ht="15">
      <c r="A91" s="67"/>
      <c r="B91" s="67"/>
      <c r="C91" s="67"/>
      <c r="D91" s="67"/>
      <c r="E91" s="67"/>
      <c r="F91" s="67"/>
      <c r="G91" s="67"/>
      <c r="H91" s="67"/>
      <c r="I91" s="44"/>
    </row>
    <row r="92" spans="1:9" ht="15">
      <c r="A92" s="67"/>
      <c r="B92" s="67"/>
      <c r="C92" s="67"/>
      <c r="D92" s="67"/>
      <c r="E92" s="67"/>
      <c r="F92" s="67"/>
      <c r="G92" s="67"/>
      <c r="H92" s="67"/>
      <c r="I92" s="44"/>
    </row>
    <row r="93" spans="1:9" ht="15">
      <c r="A93" s="67"/>
      <c r="B93" s="67"/>
      <c r="C93" s="67"/>
      <c r="D93" s="67"/>
      <c r="E93" s="67"/>
      <c r="F93" s="67"/>
      <c r="G93" s="67"/>
      <c r="H93" s="67"/>
      <c r="I93" s="44"/>
    </row>
    <row r="94" spans="1:9" ht="15">
      <c r="A94" s="67"/>
      <c r="B94" s="67"/>
      <c r="C94" s="67"/>
      <c r="D94" s="67"/>
      <c r="E94" s="67"/>
      <c r="F94" s="67"/>
      <c r="G94" s="67"/>
      <c r="H94" s="67"/>
      <c r="I94" s="44"/>
    </row>
    <row r="95" spans="1:9" ht="15">
      <c r="A95" s="67"/>
      <c r="B95" s="67"/>
      <c r="C95" s="67"/>
      <c r="D95" s="67"/>
      <c r="E95" s="67"/>
      <c r="F95" s="67"/>
      <c r="G95" s="67"/>
      <c r="H95" s="67"/>
      <c r="I95" s="44"/>
    </row>
    <row r="96" spans="1:9" ht="15">
      <c r="A96" s="67"/>
      <c r="B96" s="67"/>
      <c r="C96" s="67"/>
      <c r="D96" s="67"/>
      <c r="E96" s="67"/>
      <c r="F96" s="67"/>
      <c r="G96" s="67"/>
      <c r="H96" s="67"/>
      <c r="I96" s="44"/>
    </row>
    <row r="97" spans="1:9" ht="15">
      <c r="A97" s="67"/>
      <c r="B97" s="67"/>
      <c r="C97" s="67"/>
      <c r="D97" s="67"/>
      <c r="E97" s="67"/>
      <c r="F97" s="67"/>
      <c r="G97" s="67"/>
      <c r="H97" s="67"/>
      <c r="I97" s="44"/>
    </row>
    <row r="98" spans="1:9" ht="15">
      <c r="A98" s="67"/>
      <c r="B98" s="67"/>
      <c r="C98" s="67"/>
      <c r="D98" s="67"/>
      <c r="E98" s="67"/>
      <c r="F98" s="67"/>
      <c r="G98" s="67"/>
      <c r="H98" s="67"/>
      <c r="I98" s="44"/>
    </row>
    <row r="99" spans="1:9" ht="15">
      <c r="A99" s="67"/>
      <c r="B99" s="67"/>
      <c r="C99" s="67"/>
      <c r="D99" s="67"/>
      <c r="E99" s="67"/>
      <c r="F99" s="67"/>
      <c r="G99" s="67"/>
      <c r="H99" s="67"/>
      <c r="I99" s="44"/>
    </row>
    <row r="100" spans="1:9" ht="15">
      <c r="A100" s="67"/>
      <c r="B100" s="67"/>
      <c r="C100" s="67"/>
      <c r="D100" s="67"/>
      <c r="E100" s="67"/>
      <c r="F100" s="67"/>
      <c r="G100" s="67"/>
      <c r="H100" s="67"/>
      <c r="I100" s="44"/>
    </row>
    <row r="101" spans="1:9" ht="15">
      <c r="A101" s="67"/>
      <c r="B101" s="67"/>
      <c r="C101" s="67"/>
      <c r="D101" s="67"/>
      <c r="E101" s="67"/>
      <c r="F101" s="67"/>
      <c r="G101" s="67"/>
      <c r="H101" s="67"/>
      <c r="I101" s="44"/>
    </row>
    <row r="102" spans="1:9" ht="15">
      <c r="A102" s="67"/>
      <c r="B102" s="67"/>
      <c r="C102" s="67"/>
      <c r="D102" s="67"/>
      <c r="E102" s="67"/>
      <c r="F102" s="67"/>
      <c r="G102" s="67"/>
      <c r="H102" s="67"/>
      <c r="I102" s="44"/>
    </row>
    <row r="103" spans="1:9" ht="15">
      <c r="A103" s="67"/>
      <c r="B103" s="67"/>
      <c r="C103" s="67"/>
      <c r="D103" s="67"/>
      <c r="E103" s="67"/>
      <c r="F103" s="67"/>
      <c r="G103" s="67"/>
      <c r="H103" s="67"/>
      <c r="I103" s="44"/>
    </row>
    <row r="104" spans="1:9" ht="15">
      <c r="A104" s="67"/>
      <c r="B104" s="67"/>
      <c r="C104" s="67"/>
      <c r="D104" s="67"/>
      <c r="E104" s="67"/>
      <c r="F104" s="67"/>
      <c r="G104" s="67"/>
      <c r="H104" s="67"/>
      <c r="I104" s="44"/>
    </row>
    <row r="105" spans="1:9" ht="15">
      <c r="A105" s="67"/>
      <c r="B105" s="67"/>
      <c r="C105" s="67"/>
      <c r="D105" s="67"/>
      <c r="E105" s="67"/>
      <c r="F105" s="67"/>
      <c r="G105" s="67"/>
      <c r="H105" s="67"/>
      <c r="I105" s="44"/>
    </row>
    <row r="106" spans="1:9" ht="15">
      <c r="A106" s="67"/>
      <c r="B106" s="67"/>
      <c r="C106" s="67"/>
      <c r="D106" s="67"/>
      <c r="E106" s="67"/>
      <c r="F106" s="67"/>
      <c r="G106" s="67"/>
      <c r="H106" s="67"/>
      <c r="I106" s="44"/>
    </row>
    <row r="107" spans="1:9" ht="15">
      <c r="A107" s="67"/>
      <c r="B107" s="67"/>
      <c r="C107" s="67"/>
      <c r="D107" s="67"/>
      <c r="E107" s="67"/>
      <c r="F107" s="67"/>
      <c r="G107" s="67"/>
      <c r="H107" s="67"/>
      <c r="I107" s="44"/>
    </row>
    <row r="108" spans="1:9" ht="15">
      <c r="A108" s="67"/>
      <c r="B108" s="67"/>
      <c r="C108" s="67"/>
      <c r="D108" s="67"/>
      <c r="E108" s="67"/>
      <c r="F108" s="67"/>
      <c r="G108" s="67"/>
      <c r="H108" s="67"/>
      <c r="I108" s="44"/>
    </row>
    <row r="109" spans="1:9" ht="15">
      <c r="A109" s="67"/>
      <c r="B109" s="67"/>
      <c r="C109" s="67"/>
      <c r="D109" s="67"/>
      <c r="E109" s="67"/>
      <c r="F109" s="67"/>
      <c r="G109" s="67"/>
      <c r="H109" s="67"/>
      <c r="I109" s="44"/>
    </row>
    <row r="110" spans="1:9" ht="15">
      <c r="A110" s="67"/>
      <c r="B110" s="67"/>
      <c r="C110" s="67"/>
      <c r="D110" s="67"/>
      <c r="E110" s="67"/>
      <c r="F110" s="67"/>
      <c r="G110" s="67"/>
      <c r="H110" s="67"/>
      <c r="I110" s="44"/>
    </row>
    <row r="111" spans="1:9" ht="15">
      <c r="A111" s="67"/>
      <c r="B111" s="67"/>
      <c r="C111" s="67"/>
      <c r="D111" s="67"/>
      <c r="E111" s="67"/>
      <c r="F111" s="67"/>
      <c r="G111" s="67"/>
      <c r="H111" s="67"/>
      <c r="I111" s="44"/>
    </row>
    <row r="112" spans="1:9" ht="15">
      <c r="A112" s="67"/>
      <c r="B112" s="67"/>
      <c r="C112" s="67"/>
      <c r="D112" s="67"/>
      <c r="E112" s="67"/>
      <c r="F112" s="67"/>
      <c r="G112" s="67"/>
      <c r="H112" s="67"/>
      <c r="I112" s="44"/>
    </row>
    <row r="113" spans="1:9" ht="15">
      <c r="A113" s="67"/>
      <c r="B113" s="67"/>
      <c r="C113" s="67"/>
      <c r="D113" s="67"/>
      <c r="E113" s="67"/>
      <c r="F113" s="67"/>
      <c r="G113" s="67"/>
      <c r="H113" s="67"/>
      <c r="I113" s="44"/>
    </row>
    <row r="114" spans="1:9" ht="15">
      <c r="A114" s="67"/>
      <c r="B114" s="67"/>
      <c r="C114" s="67"/>
      <c r="D114" s="67"/>
      <c r="E114" s="67"/>
      <c r="F114" s="67"/>
      <c r="G114" s="67"/>
      <c r="H114" s="67"/>
      <c r="I114" s="44"/>
    </row>
    <row r="115" spans="1:9" ht="15">
      <c r="A115" s="67"/>
      <c r="B115" s="67"/>
      <c r="C115" s="67"/>
      <c r="D115" s="67"/>
      <c r="E115" s="67"/>
      <c r="F115" s="67"/>
      <c r="G115" s="67"/>
      <c r="H115" s="67"/>
      <c r="I115" s="44"/>
    </row>
    <row r="116" spans="1:9" ht="15">
      <c r="A116" s="67"/>
      <c r="B116" s="67"/>
      <c r="C116" s="67"/>
      <c r="D116" s="67"/>
      <c r="E116" s="67"/>
      <c r="F116" s="67"/>
      <c r="G116" s="67"/>
      <c r="H116" s="67"/>
      <c r="I116" s="44"/>
    </row>
    <row r="117" spans="1:9" ht="15">
      <c r="A117" s="67"/>
      <c r="B117" s="67"/>
      <c r="C117" s="67"/>
      <c r="D117" s="67"/>
      <c r="E117" s="67"/>
      <c r="F117" s="67"/>
      <c r="G117" s="67"/>
      <c r="H117" s="67"/>
      <c r="I117" s="44"/>
    </row>
    <row r="118" spans="1:9" ht="15">
      <c r="A118" s="67"/>
      <c r="B118" s="67"/>
      <c r="C118" s="67"/>
      <c r="D118" s="67"/>
      <c r="E118" s="67"/>
      <c r="F118" s="67"/>
      <c r="G118" s="67"/>
      <c r="H118" s="67"/>
      <c r="I118" s="44"/>
    </row>
    <row r="119" spans="1:9" ht="15">
      <c r="A119" s="67"/>
      <c r="B119" s="67"/>
      <c r="C119" s="67"/>
      <c r="D119" s="67"/>
      <c r="E119" s="67"/>
      <c r="F119" s="67"/>
      <c r="G119" s="67"/>
      <c r="H119" s="67"/>
      <c r="I119" s="44"/>
    </row>
    <row r="120" spans="1:9" ht="15">
      <c r="A120" s="67"/>
      <c r="B120" s="67"/>
      <c r="C120" s="67"/>
      <c r="D120" s="67"/>
      <c r="E120" s="67"/>
      <c r="F120" s="67"/>
      <c r="G120" s="67"/>
      <c r="H120" s="67"/>
      <c r="I120" s="44"/>
    </row>
    <row r="121" spans="1:9" ht="15">
      <c r="A121" s="67"/>
      <c r="B121" s="67"/>
      <c r="C121" s="67"/>
      <c r="D121" s="67"/>
      <c r="E121" s="67"/>
      <c r="F121" s="67"/>
      <c r="G121" s="67"/>
      <c r="H121" s="67"/>
      <c r="I121" s="44"/>
    </row>
    <row r="122" spans="1:9" ht="15">
      <c r="A122" s="67"/>
      <c r="B122" s="67"/>
      <c r="C122" s="67"/>
      <c r="D122" s="67"/>
      <c r="E122" s="67"/>
      <c r="F122" s="67"/>
      <c r="G122" s="67"/>
      <c r="H122" s="67"/>
      <c r="I122" s="44"/>
    </row>
    <row r="123" spans="1:9" ht="15">
      <c r="A123" s="67"/>
      <c r="B123" s="67"/>
      <c r="C123" s="67"/>
      <c r="D123" s="67"/>
      <c r="E123" s="67"/>
      <c r="F123" s="67"/>
      <c r="G123" s="67"/>
      <c r="H123" s="67"/>
      <c r="I123" s="44"/>
    </row>
    <row r="124" spans="1:9" ht="15">
      <c r="A124" s="67"/>
      <c r="B124" s="67"/>
      <c r="C124" s="67"/>
      <c r="D124" s="67"/>
      <c r="E124" s="67"/>
      <c r="F124" s="67"/>
      <c r="G124" s="67"/>
      <c r="H124" s="67"/>
      <c r="I124" s="44"/>
    </row>
    <row r="125" spans="1:9" ht="15">
      <c r="A125" s="67"/>
      <c r="B125" s="67"/>
      <c r="C125" s="67"/>
      <c r="D125" s="67"/>
      <c r="E125" s="67"/>
      <c r="F125" s="67"/>
      <c r="G125" s="67"/>
      <c r="H125" s="67"/>
      <c r="I125" s="44"/>
    </row>
    <row r="126" spans="1:9" ht="15">
      <c r="A126" s="67"/>
      <c r="B126" s="67"/>
      <c r="C126" s="67"/>
      <c r="D126" s="67"/>
      <c r="E126" s="67"/>
      <c r="F126" s="67"/>
      <c r="G126" s="67"/>
      <c r="H126" s="67"/>
      <c r="I126" s="44"/>
    </row>
    <row r="127" spans="1:9" ht="15">
      <c r="A127" s="67"/>
      <c r="B127" s="67"/>
      <c r="C127" s="67"/>
      <c r="D127" s="67"/>
      <c r="E127" s="67"/>
      <c r="F127" s="67"/>
      <c r="G127" s="67"/>
      <c r="H127" s="67"/>
      <c r="I127" s="44"/>
    </row>
    <row r="128" spans="1:9" ht="15">
      <c r="A128" s="67"/>
      <c r="B128" s="67"/>
      <c r="C128" s="67"/>
      <c r="D128" s="67"/>
      <c r="E128" s="67"/>
      <c r="F128" s="67"/>
      <c r="G128" s="67"/>
      <c r="H128" s="67"/>
      <c r="I128" s="44"/>
    </row>
    <row r="129" spans="1:9" ht="15">
      <c r="A129" s="67"/>
      <c r="B129" s="67"/>
      <c r="C129" s="67"/>
      <c r="D129" s="67"/>
      <c r="E129" s="67"/>
      <c r="F129" s="67"/>
      <c r="G129" s="67"/>
      <c r="H129" s="67"/>
      <c r="I129" s="44"/>
    </row>
    <row r="130" spans="1:9" ht="15">
      <c r="A130" s="67"/>
      <c r="B130" s="67"/>
      <c r="C130" s="67"/>
      <c r="D130" s="67"/>
      <c r="E130" s="67"/>
      <c r="F130" s="67"/>
      <c r="G130" s="67"/>
      <c r="H130" s="67"/>
      <c r="I130" s="44"/>
    </row>
    <row r="131" spans="1:9" ht="15">
      <c r="A131" s="67"/>
      <c r="B131" s="67"/>
      <c r="C131" s="67"/>
      <c r="D131" s="67"/>
      <c r="E131" s="67"/>
      <c r="F131" s="67"/>
      <c r="G131" s="67"/>
      <c r="H131" s="67"/>
      <c r="I131" s="44"/>
    </row>
    <row r="132" spans="1:9" ht="15">
      <c r="A132" s="67"/>
      <c r="B132" s="67"/>
      <c r="C132" s="67"/>
      <c r="D132" s="67"/>
      <c r="E132" s="67"/>
      <c r="F132" s="67"/>
      <c r="G132" s="67"/>
      <c r="H132" s="67"/>
      <c r="I132" s="44"/>
    </row>
    <row r="133" spans="1:9" ht="15">
      <c r="A133" s="67"/>
      <c r="B133" s="67"/>
      <c r="C133" s="67"/>
      <c r="D133" s="67"/>
      <c r="E133" s="67"/>
      <c r="F133" s="67"/>
      <c r="G133" s="67"/>
      <c r="H133" s="67"/>
      <c r="I133" s="44"/>
    </row>
    <row r="134" spans="1:9" ht="15">
      <c r="A134" s="67"/>
      <c r="B134" s="67"/>
      <c r="C134" s="67"/>
      <c r="D134" s="67"/>
      <c r="E134" s="67"/>
      <c r="F134" s="67"/>
      <c r="G134" s="67"/>
      <c r="H134" s="67"/>
      <c r="I134" s="44"/>
    </row>
    <row r="135" spans="1:9" ht="15">
      <c r="A135" s="67"/>
      <c r="B135" s="67"/>
      <c r="C135" s="67"/>
      <c r="D135" s="67"/>
      <c r="E135" s="67"/>
      <c r="F135" s="67"/>
      <c r="G135" s="67"/>
      <c r="H135" s="67"/>
      <c r="I135" s="44"/>
    </row>
    <row r="136" spans="1:9" ht="15">
      <c r="A136" s="67"/>
      <c r="B136" s="67"/>
      <c r="C136" s="67"/>
      <c r="D136" s="67"/>
      <c r="E136" s="67"/>
      <c r="F136" s="67"/>
      <c r="G136" s="67"/>
      <c r="H136" s="67"/>
      <c r="I136" s="44"/>
    </row>
    <row r="137" spans="1:9" ht="15">
      <c r="A137" s="67"/>
      <c r="B137" s="67"/>
      <c r="C137" s="67"/>
      <c r="D137" s="67"/>
      <c r="E137" s="67"/>
      <c r="F137" s="67"/>
      <c r="G137" s="67"/>
      <c r="H137" s="67"/>
      <c r="I137" s="44"/>
    </row>
    <row r="138" spans="1:9" ht="15">
      <c r="A138" s="67"/>
      <c r="B138" s="67"/>
      <c r="C138" s="67"/>
      <c r="D138" s="67"/>
      <c r="E138" s="67"/>
      <c r="F138" s="67"/>
      <c r="G138" s="67"/>
      <c r="H138" s="67"/>
      <c r="I138" s="44"/>
    </row>
    <row r="139" spans="1:9" ht="15">
      <c r="A139" s="67"/>
      <c r="B139" s="67"/>
      <c r="C139" s="67"/>
      <c r="D139" s="67"/>
      <c r="E139" s="67"/>
      <c r="F139" s="67"/>
      <c r="G139" s="67"/>
      <c r="H139" s="67"/>
      <c r="I139" s="44"/>
    </row>
    <row r="140" spans="1:9" ht="15">
      <c r="A140" s="67"/>
      <c r="B140" s="67"/>
      <c r="C140" s="67"/>
      <c r="D140" s="67"/>
      <c r="E140" s="67"/>
      <c r="F140" s="67"/>
      <c r="G140" s="67"/>
      <c r="H140" s="67"/>
      <c r="I140" s="44"/>
    </row>
    <row r="141" spans="1:9" ht="15">
      <c r="A141" s="67"/>
      <c r="B141" s="67"/>
      <c r="C141" s="67"/>
      <c r="D141" s="67"/>
      <c r="E141" s="67"/>
      <c r="F141" s="67"/>
      <c r="G141" s="67"/>
      <c r="H141" s="67"/>
      <c r="I141" s="44"/>
    </row>
    <row r="142" spans="1:9" ht="15">
      <c r="A142" s="67"/>
      <c r="B142" s="67"/>
      <c r="C142" s="67"/>
      <c r="D142" s="67"/>
      <c r="E142" s="67"/>
      <c r="F142" s="67"/>
      <c r="G142" s="67"/>
      <c r="H142" s="67"/>
      <c r="I142" s="44"/>
    </row>
    <row r="143" spans="1:9" ht="15">
      <c r="A143" s="67"/>
      <c r="B143" s="67"/>
      <c r="C143" s="67"/>
      <c r="D143" s="67"/>
      <c r="E143" s="67"/>
      <c r="F143" s="67"/>
      <c r="G143" s="67"/>
      <c r="H143" s="67"/>
      <c r="I143" s="44"/>
    </row>
    <row r="144" spans="1:9" ht="15">
      <c r="A144" s="67"/>
      <c r="B144" s="67"/>
      <c r="C144" s="67"/>
      <c r="D144" s="67"/>
      <c r="E144" s="67"/>
      <c r="F144" s="67"/>
      <c r="G144" s="67"/>
      <c r="H144" s="67"/>
      <c r="I144" s="44"/>
    </row>
    <row r="145" spans="1:9" ht="15">
      <c r="A145" s="67"/>
      <c r="B145" s="67"/>
      <c r="C145" s="67"/>
      <c r="D145" s="67"/>
      <c r="E145" s="67"/>
      <c r="F145" s="67"/>
      <c r="G145" s="67"/>
      <c r="H145" s="67"/>
      <c r="I145" s="44"/>
    </row>
    <row r="146" spans="1:9" ht="15">
      <c r="A146" s="67"/>
      <c r="B146" s="67"/>
      <c r="C146" s="67"/>
      <c r="D146" s="67"/>
      <c r="E146" s="67"/>
      <c r="F146" s="67"/>
      <c r="G146" s="67"/>
      <c r="H146" s="67"/>
      <c r="I146" s="44"/>
    </row>
    <row r="147" spans="1:9" ht="15">
      <c r="A147" s="67"/>
      <c r="B147" s="67"/>
      <c r="C147" s="67"/>
      <c r="D147" s="67"/>
      <c r="E147" s="67"/>
      <c r="F147" s="67"/>
      <c r="G147" s="67"/>
      <c r="H147" s="67"/>
      <c r="I147" s="44"/>
    </row>
    <row r="148" spans="1:9" ht="15">
      <c r="A148" s="67"/>
      <c r="B148" s="67"/>
      <c r="C148" s="67"/>
      <c r="D148" s="67"/>
      <c r="E148" s="67"/>
      <c r="F148" s="67"/>
      <c r="G148" s="67"/>
      <c r="H148" s="67"/>
      <c r="I148" s="44"/>
    </row>
    <row r="149" spans="1:9" ht="15">
      <c r="A149" s="67"/>
      <c r="B149" s="67"/>
      <c r="C149" s="67"/>
      <c r="D149" s="67"/>
      <c r="E149" s="67"/>
      <c r="F149" s="67"/>
      <c r="G149" s="67"/>
      <c r="H149" s="67"/>
      <c r="I149" s="44"/>
    </row>
    <row r="150" spans="1:9" ht="15">
      <c r="A150" s="67"/>
      <c r="B150" s="67"/>
      <c r="C150" s="67"/>
      <c r="D150" s="67"/>
      <c r="E150" s="67"/>
      <c r="F150" s="67"/>
      <c r="G150" s="67"/>
      <c r="H150" s="67"/>
      <c r="I150" s="44"/>
    </row>
    <row r="151" spans="1:9" ht="15">
      <c r="A151" s="67"/>
      <c r="B151" s="67"/>
      <c r="C151" s="67"/>
      <c r="D151" s="67"/>
      <c r="E151" s="67"/>
      <c r="F151" s="67"/>
      <c r="G151" s="67"/>
      <c r="H151" s="67"/>
      <c r="I151" s="44"/>
    </row>
    <row r="152" spans="1:9" ht="15">
      <c r="A152" s="67"/>
      <c r="B152" s="67"/>
      <c r="C152" s="67"/>
      <c r="D152" s="67"/>
      <c r="E152" s="67"/>
      <c r="F152" s="67"/>
      <c r="G152" s="67"/>
      <c r="H152" s="67"/>
      <c r="I152" s="44"/>
    </row>
    <row r="153" spans="1:9" ht="15">
      <c r="A153" s="67"/>
      <c r="B153" s="67"/>
      <c r="C153" s="67"/>
      <c r="D153" s="67"/>
      <c r="E153" s="67"/>
      <c r="F153" s="67"/>
      <c r="G153" s="67"/>
      <c r="H153" s="67"/>
      <c r="I153" s="44"/>
    </row>
    <row r="154" spans="1:9" ht="15">
      <c r="A154" s="67"/>
      <c r="B154" s="67"/>
      <c r="C154" s="67"/>
      <c r="D154" s="67"/>
      <c r="E154" s="67"/>
      <c r="F154" s="67"/>
      <c r="G154" s="67"/>
      <c r="H154" s="67"/>
      <c r="I154" s="44"/>
    </row>
    <row r="155" spans="1:9" ht="15">
      <c r="A155" s="67"/>
      <c r="B155" s="67"/>
      <c r="C155" s="67"/>
      <c r="D155" s="67"/>
      <c r="E155" s="67"/>
      <c r="F155" s="67"/>
      <c r="G155" s="67"/>
      <c r="H155" s="67"/>
      <c r="I155" s="44"/>
    </row>
    <row r="156" spans="1:9" ht="15">
      <c r="A156" s="67"/>
      <c r="B156" s="67"/>
      <c r="C156" s="67"/>
      <c r="D156" s="67"/>
      <c r="E156" s="67"/>
      <c r="F156" s="67"/>
      <c r="G156" s="67"/>
      <c r="H156" s="67"/>
      <c r="I156" s="44"/>
    </row>
    <row r="157" spans="1:9" ht="15">
      <c r="A157" s="67"/>
      <c r="B157" s="67"/>
      <c r="C157" s="67"/>
      <c r="D157" s="67"/>
      <c r="E157" s="67"/>
      <c r="F157" s="67"/>
      <c r="G157" s="67"/>
      <c r="H157" s="67"/>
      <c r="I157" s="44"/>
    </row>
    <row r="158" spans="1:9" ht="15">
      <c r="A158" s="67"/>
      <c r="B158" s="67"/>
      <c r="C158" s="67"/>
      <c r="D158" s="67"/>
      <c r="E158" s="67"/>
      <c r="F158" s="67"/>
      <c r="G158" s="67"/>
      <c r="H158" s="67"/>
      <c r="I158" s="44"/>
    </row>
    <row r="159" spans="1:9" ht="15">
      <c r="A159" s="67"/>
      <c r="B159" s="67"/>
      <c r="C159" s="67"/>
      <c r="D159" s="67"/>
      <c r="E159" s="67"/>
      <c r="F159" s="67"/>
      <c r="G159" s="67"/>
      <c r="H159" s="67"/>
      <c r="I159" s="44"/>
    </row>
    <row r="160" spans="1:9" ht="15">
      <c r="A160" s="67"/>
      <c r="B160" s="67"/>
      <c r="C160" s="67"/>
      <c r="D160" s="67"/>
      <c r="E160" s="67"/>
      <c r="F160" s="67"/>
      <c r="G160" s="67"/>
      <c r="H160" s="67"/>
      <c r="I160" s="44"/>
    </row>
    <row r="161" spans="1:9" ht="15">
      <c r="A161" s="67"/>
      <c r="B161" s="67"/>
      <c r="C161" s="67"/>
      <c r="D161" s="67"/>
      <c r="E161" s="67"/>
      <c r="F161" s="67"/>
      <c r="G161" s="67"/>
      <c r="H161" s="67"/>
      <c r="I161" s="44"/>
    </row>
    <row r="162" spans="1:9" ht="15">
      <c r="A162" s="67"/>
      <c r="B162" s="67"/>
      <c r="C162" s="67"/>
      <c r="D162" s="67"/>
      <c r="E162" s="67"/>
      <c r="F162" s="67"/>
      <c r="G162" s="67"/>
      <c r="H162" s="67"/>
      <c r="I162" s="44"/>
    </row>
    <row r="163" spans="1:9" ht="15">
      <c r="A163" s="67"/>
      <c r="B163" s="67"/>
      <c r="C163" s="67"/>
      <c r="D163" s="67"/>
      <c r="E163" s="67"/>
      <c r="F163" s="67"/>
      <c r="G163" s="67"/>
      <c r="H163" s="67"/>
      <c r="I163" s="44"/>
    </row>
    <row r="164" spans="1:9" ht="15">
      <c r="A164" s="67"/>
      <c r="B164" s="67"/>
      <c r="C164" s="67"/>
      <c r="D164" s="67"/>
      <c r="E164" s="67"/>
      <c r="F164" s="67"/>
      <c r="G164" s="67"/>
      <c r="H164" s="67"/>
      <c r="I164" s="44"/>
    </row>
    <row r="165" spans="1:9" ht="15">
      <c r="A165" s="67"/>
      <c r="B165" s="67"/>
      <c r="C165" s="67"/>
      <c r="D165" s="67"/>
      <c r="E165" s="67"/>
      <c r="F165" s="67"/>
      <c r="G165" s="67"/>
      <c r="H165" s="67"/>
      <c r="I165" s="44"/>
    </row>
    <row r="166" spans="1:9" ht="15">
      <c r="A166" s="67"/>
      <c r="B166" s="67"/>
      <c r="C166" s="67"/>
      <c r="D166" s="67"/>
      <c r="E166" s="67"/>
      <c r="F166" s="67"/>
      <c r="G166" s="67"/>
      <c r="H166" s="67"/>
      <c r="I166" s="44"/>
    </row>
    <row r="167" spans="1:9" ht="15">
      <c r="A167" s="67"/>
      <c r="B167" s="67"/>
      <c r="C167" s="67"/>
      <c r="D167" s="67"/>
      <c r="E167" s="67"/>
      <c r="F167" s="67"/>
      <c r="G167" s="67"/>
      <c r="H167" s="67"/>
      <c r="I167" s="44"/>
    </row>
    <row r="168" spans="1:9" ht="15">
      <c r="A168" s="67"/>
      <c r="B168" s="67"/>
      <c r="C168" s="67"/>
      <c r="D168" s="67"/>
      <c r="E168" s="67"/>
      <c r="F168" s="67"/>
      <c r="G168" s="67"/>
      <c r="H168" s="67"/>
      <c r="I168" s="44"/>
    </row>
    <row r="169" spans="1:9" ht="15">
      <c r="A169" s="67"/>
      <c r="B169" s="67"/>
      <c r="C169" s="67"/>
      <c r="D169" s="67"/>
      <c r="E169" s="67"/>
      <c r="F169" s="67"/>
      <c r="G169" s="67"/>
      <c r="H169" s="67"/>
      <c r="I169" s="44"/>
    </row>
    <row r="170" spans="1:9" ht="15">
      <c r="A170" s="67"/>
      <c r="B170" s="67"/>
      <c r="C170" s="67"/>
      <c r="D170" s="67"/>
      <c r="E170" s="67"/>
      <c r="F170" s="67"/>
      <c r="G170" s="67"/>
      <c r="H170" s="67"/>
      <c r="I170" s="44"/>
    </row>
    <row r="171" spans="1:9" ht="15">
      <c r="A171" s="67"/>
      <c r="B171" s="67"/>
      <c r="C171" s="67"/>
      <c r="D171" s="67"/>
      <c r="E171" s="67"/>
      <c r="F171" s="67"/>
      <c r="G171" s="67"/>
      <c r="H171" s="67"/>
      <c r="I171" s="44"/>
    </row>
    <row r="172" spans="1:9" ht="15">
      <c r="A172" s="67"/>
      <c r="B172" s="67"/>
      <c r="C172" s="67"/>
      <c r="D172" s="67"/>
      <c r="E172" s="67"/>
      <c r="F172" s="67"/>
      <c r="G172" s="67"/>
      <c r="H172" s="67"/>
      <c r="I172" s="44"/>
    </row>
    <row r="173" spans="1:9" ht="15">
      <c r="A173" s="67"/>
      <c r="B173" s="67"/>
      <c r="C173" s="67"/>
      <c r="D173" s="67"/>
      <c r="E173" s="67"/>
      <c r="F173" s="67"/>
      <c r="G173" s="67"/>
      <c r="H173" s="67"/>
      <c r="I173" s="44"/>
    </row>
    <row r="174" spans="1:9" ht="15">
      <c r="A174" s="67"/>
      <c r="B174" s="67"/>
      <c r="C174" s="67"/>
      <c r="D174" s="67"/>
      <c r="E174" s="67"/>
      <c r="F174" s="67"/>
      <c r="G174" s="67"/>
      <c r="H174" s="67"/>
      <c r="I174" s="44"/>
    </row>
    <row r="175" spans="1:9" ht="15">
      <c r="A175" s="67"/>
      <c r="B175" s="67"/>
      <c r="C175" s="67"/>
      <c r="D175" s="67"/>
      <c r="E175" s="67"/>
      <c r="F175" s="67"/>
      <c r="G175" s="67"/>
      <c r="H175" s="67"/>
      <c r="I175" s="44"/>
    </row>
    <row r="176" spans="1:9" ht="15">
      <c r="A176" s="67"/>
      <c r="B176" s="67"/>
      <c r="C176" s="67"/>
      <c r="D176" s="67"/>
      <c r="E176" s="67"/>
      <c r="F176" s="67"/>
      <c r="G176" s="67"/>
      <c r="H176" s="67"/>
      <c r="I176" s="44"/>
    </row>
    <row r="177" spans="1:9" ht="15">
      <c r="A177" s="67"/>
      <c r="B177" s="67"/>
      <c r="C177" s="67"/>
      <c r="D177" s="67"/>
      <c r="E177" s="67"/>
      <c r="F177" s="67"/>
      <c r="G177" s="67"/>
      <c r="H177" s="67"/>
      <c r="I177" s="44"/>
    </row>
    <row r="178" spans="1:9" ht="15">
      <c r="A178" s="67"/>
      <c r="B178" s="67"/>
      <c r="C178" s="67"/>
      <c r="D178" s="67"/>
      <c r="E178" s="67"/>
      <c r="F178" s="67"/>
      <c r="G178" s="67"/>
      <c r="H178" s="67"/>
      <c r="I178" s="44"/>
    </row>
    <row r="179" spans="1:9" ht="15">
      <c r="A179" s="67"/>
      <c r="B179" s="67"/>
      <c r="C179" s="67"/>
      <c r="D179" s="67"/>
      <c r="E179" s="67"/>
      <c r="F179" s="67"/>
      <c r="G179" s="67"/>
      <c r="H179" s="67"/>
      <c r="I179" s="44"/>
    </row>
    <row r="180" spans="1:9" ht="15">
      <c r="A180" s="67"/>
      <c r="B180" s="67"/>
      <c r="C180" s="67"/>
      <c r="D180" s="67"/>
      <c r="E180" s="67"/>
      <c r="F180" s="67"/>
      <c r="G180" s="67"/>
      <c r="H180" s="67"/>
      <c r="I180" s="44"/>
    </row>
    <row r="181" spans="1:9" ht="15">
      <c r="A181" s="67"/>
      <c r="B181" s="67"/>
      <c r="C181" s="67"/>
      <c r="D181" s="67"/>
      <c r="E181" s="67"/>
      <c r="F181" s="67"/>
      <c r="G181" s="67"/>
      <c r="H181" s="67"/>
      <c r="I181" s="44"/>
    </row>
    <row r="182" spans="1:9" ht="15">
      <c r="A182" s="67"/>
      <c r="B182" s="67"/>
      <c r="C182" s="67"/>
      <c r="D182" s="67"/>
      <c r="E182" s="67"/>
      <c r="F182" s="67"/>
      <c r="G182" s="67"/>
      <c r="H182" s="67"/>
      <c r="I182" s="44"/>
    </row>
    <row r="183" spans="1:9" ht="15">
      <c r="A183" s="67"/>
      <c r="B183" s="67"/>
      <c r="C183" s="67"/>
      <c r="D183" s="67"/>
      <c r="E183" s="67"/>
      <c r="F183" s="67"/>
      <c r="G183" s="67"/>
      <c r="H183" s="67"/>
      <c r="I183" s="44"/>
    </row>
    <row r="184" spans="1:9" ht="15">
      <c r="A184" s="67"/>
      <c r="B184" s="67"/>
      <c r="C184" s="67"/>
      <c r="D184" s="67"/>
      <c r="E184" s="67"/>
      <c r="F184" s="67"/>
      <c r="G184" s="67"/>
      <c r="H184" s="67"/>
      <c r="I184" s="44"/>
    </row>
    <row r="185" spans="1:9" ht="15">
      <c r="A185" s="67"/>
      <c r="B185" s="67"/>
      <c r="C185" s="67"/>
      <c r="D185" s="67"/>
      <c r="E185" s="67"/>
      <c r="F185" s="67"/>
      <c r="G185" s="67"/>
      <c r="H185" s="67"/>
      <c r="I185" s="44"/>
    </row>
    <row r="186" spans="1:9" ht="15">
      <c r="A186" s="67"/>
      <c r="B186" s="67"/>
      <c r="C186" s="67"/>
      <c r="D186" s="67"/>
      <c r="E186" s="67"/>
      <c r="F186" s="67"/>
      <c r="G186" s="67"/>
      <c r="H186" s="67"/>
      <c r="I186" s="44"/>
    </row>
    <row r="187" spans="1:9" ht="15">
      <c r="A187" s="67"/>
      <c r="B187" s="67"/>
      <c r="C187" s="67"/>
      <c r="D187" s="67"/>
      <c r="E187" s="67"/>
      <c r="F187" s="67"/>
      <c r="G187" s="67"/>
      <c r="H187" s="67"/>
      <c r="I187" s="44"/>
    </row>
    <row r="188" spans="1:9" ht="15">
      <c r="A188" s="67"/>
      <c r="B188" s="67"/>
      <c r="C188" s="67"/>
      <c r="D188" s="67"/>
      <c r="E188" s="67"/>
      <c r="F188" s="67"/>
      <c r="G188" s="67"/>
      <c r="H188" s="67"/>
      <c r="I188" s="44"/>
    </row>
  </sheetData>
  <mergeCells count="14">
    <mergeCell ref="D8:D9"/>
    <mergeCell ref="E8:E9"/>
    <mergeCell ref="E37:H37"/>
    <mergeCell ref="E40:H40"/>
    <mergeCell ref="A7:A9"/>
    <mergeCell ref="A2:H2"/>
    <mergeCell ref="F7:G7"/>
    <mergeCell ref="H7:H9"/>
    <mergeCell ref="F8:F9"/>
    <mergeCell ref="C8:C9"/>
    <mergeCell ref="G8:G9"/>
    <mergeCell ref="B7:B9"/>
    <mergeCell ref="C7:E7"/>
    <mergeCell ref="G4:H4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B16:G17 B24:G26 B33:G33 B35:H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31:G32 B28:G29">
      <formula1>0</formula1>
      <formula2>9999999999999990</formula2>
    </dataValidation>
  </dataValidations>
  <printOptions/>
  <pageMargins left="0.5511811023622047" right="0.5511811023622047" top="1.3385826771653544" bottom="0" header="0.31496062992125984" footer="0"/>
  <pageSetup horizontalDpi="300" verticalDpi="300" orientation="portrait" scale="76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W225"/>
  <sheetViews>
    <sheetView workbookViewId="0" topLeftCell="A5">
      <selection activeCell="K25" sqref="K25"/>
    </sheetView>
  </sheetViews>
  <sheetFormatPr defaultColWidth="9.140625" defaultRowHeight="12.75"/>
  <cols>
    <col min="1" max="1" width="32.140625" style="110" customWidth="1"/>
    <col min="2" max="2" width="14.57421875" style="110" customWidth="1"/>
    <col min="3" max="3" width="10.140625" style="110" customWidth="1"/>
    <col min="4" max="4" width="10.7109375" style="110" customWidth="1"/>
    <col min="5" max="5" width="10.00390625" style="110" customWidth="1"/>
    <col min="6" max="6" width="8.7109375" style="110" customWidth="1"/>
    <col min="7" max="7" width="7.28125" style="110" customWidth="1"/>
    <col min="8" max="8" width="10.00390625" style="110" customWidth="1"/>
    <col min="9" max="9" width="10.140625" style="110" customWidth="1"/>
    <col min="10" max="10" width="8.8515625" style="110" customWidth="1"/>
    <col min="11" max="11" width="8.57421875" style="110" customWidth="1"/>
    <col min="12" max="12" width="8.8515625" style="110" customWidth="1"/>
    <col min="13" max="13" width="7.7109375" style="110" customWidth="1"/>
    <col min="14" max="14" width="6.8515625" style="110" customWidth="1"/>
    <col min="15" max="15" width="10.00390625" style="110" customWidth="1"/>
    <col min="16" max="16" width="11.00390625" style="110" customWidth="1"/>
    <col min="17" max="16384" width="9.140625" style="110" customWidth="1"/>
  </cols>
  <sheetData>
    <row r="1" spans="13:15" ht="11.25">
      <c r="M1" s="395" t="s">
        <v>288</v>
      </c>
      <c r="N1" s="395"/>
      <c r="O1" s="395"/>
    </row>
    <row r="2" spans="6:8" ht="14.25" customHeight="1">
      <c r="F2" s="341" t="s">
        <v>226</v>
      </c>
      <c r="G2" s="341"/>
      <c r="H2" s="341"/>
    </row>
    <row r="3" spans="1:16" ht="15" customHeight="1">
      <c r="A3" s="112"/>
      <c r="B3" s="113"/>
      <c r="C3" s="113"/>
      <c r="D3" s="113"/>
      <c r="E3" s="113"/>
      <c r="F3" s="341"/>
      <c r="G3" s="341"/>
      <c r="H3" s="341"/>
      <c r="I3" s="113"/>
      <c r="J3" s="113"/>
      <c r="K3" s="113"/>
      <c r="L3" s="113"/>
      <c r="M3" s="113"/>
      <c r="N3" s="113"/>
      <c r="O3" s="113"/>
      <c r="P3" s="113"/>
    </row>
    <row r="4" spans="1:16" ht="14.25" customHeight="1">
      <c r="A4" s="114"/>
      <c r="B4" s="114"/>
      <c r="C4" s="114"/>
      <c r="D4" s="114"/>
      <c r="E4" s="114"/>
      <c r="F4" s="341"/>
      <c r="G4" s="341"/>
      <c r="H4" s="341"/>
      <c r="I4" s="114"/>
      <c r="J4" s="114"/>
      <c r="K4" s="115"/>
      <c r="L4" s="115"/>
      <c r="M4" s="115"/>
      <c r="N4" s="115"/>
      <c r="O4" s="115"/>
      <c r="P4" s="115"/>
    </row>
    <row r="5" spans="1:16" ht="11.25">
      <c r="A5" s="114"/>
      <c r="B5" s="114"/>
      <c r="C5" s="114"/>
      <c r="D5" s="114"/>
      <c r="E5" s="114"/>
      <c r="F5" s="114"/>
      <c r="G5" s="114"/>
      <c r="H5" s="114"/>
      <c r="I5" s="114"/>
      <c r="J5" s="114"/>
      <c r="K5" s="115"/>
      <c r="L5" s="115"/>
      <c r="M5" s="115"/>
      <c r="N5" s="115"/>
      <c r="O5" s="115"/>
      <c r="P5" s="115"/>
    </row>
    <row r="6" spans="1:16" ht="22.5" customHeight="1">
      <c r="A6" s="396" t="str">
        <f>'справка № 1-КИС-БАЛАНС'!A3</f>
        <v>Наименование на КИС:"КД ОБЛИГАЦИИ БЪЛГАРИЯ"</v>
      </c>
      <c r="B6" s="360"/>
      <c r="C6" s="360"/>
      <c r="D6" s="360"/>
      <c r="E6" s="360"/>
      <c r="F6" s="117"/>
      <c r="G6" s="117"/>
      <c r="H6" s="117"/>
      <c r="I6" s="394" t="s">
        <v>331</v>
      </c>
      <c r="J6" s="394"/>
      <c r="K6" s="118"/>
      <c r="L6" s="340"/>
      <c r="M6" s="360"/>
      <c r="N6" s="360"/>
      <c r="O6" s="360"/>
      <c r="P6" s="360"/>
    </row>
    <row r="7" spans="1:16" ht="11.25">
      <c r="A7" s="361" t="str">
        <f>'справка № 1-КИС-БАЛАНС'!A4</f>
        <v>Отчетен период:30.06.2008</v>
      </c>
      <c r="B7" s="362"/>
      <c r="C7" s="362"/>
      <c r="D7" s="362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1"/>
      <c r="P7" s="121"/>
    </row>
    <row r="8" spans="1:16" ht="11.25">
      <c r="A8" s="119"/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2"/>
      <c r="P8" s="111" t="s">
        <v>83</v>
      </c>
    </row>
    <row r="9" spans="1:16" s="124" customFormat="1" ht="39" customHeight="1">
      <c r="A9" s="342" t="s">
        <v>57</v>
      </c>
      <c r="B9" s="123" t="s">
        <v>129</v>
      </c>
      <c r="C9" s="123"/>
      <c r="D9" s="123"/>
      <c r="E9" s="123"/>
      <c r="F9" s="123" t="s">
        <v>130</v>
      </c>
      <c r="G9" s="123"/>
      <c r="H9" s="363" t="s">
        <v>142</v>
      </c>
      <c r="I9" s="123" t="s">
        <v>143</v>
      </c>
      <c r="J9" s="123"/>
      <c r="K9" s="123"/>
      <c r="L9" s="123"/>
      <c r="M9" s="123" t="s">
        <v>130</v>
      </c>
      <c r="N9" s="123"/>
      <c r="O9" s="363" t="s">
        <v>131</v>
      </c>
      <c r="P9" s="363" t="s">
        <v>132</v>
      </c>
    </row>
    <row r="10" spans="1:16" s="124" customFormat="1" ht="42">
      <c r="A10" s="342"/>
      <c r="B10" s="125" t="s">
        <v>133</v>
      </c>
      <c r="C10" s="125" t="s">
        <v>134</v>
      </c>
      <c r="D10" s="125" t="s">
        <v>135</v>
      </c>
      <c r="E10" s="125" t="s">
        <v>136</v>
      </c>
      <c r="F10" s="125" t="s">
        <v>71</v>
      </c>
      <c r="G10" s="125" t="s">
        <v>72</v>
      </c>
      <c r="H10" s="364"/>
      <c r="I10" s="125" t="s">
        <v>133</v>
      </c>
      <c r="J10" s="125" t="s">
        <v>137</v>
      </c>
      <c r="K10" s="125" t="s">
        <v>138</v>
      </c>
      <c r="L10" s="125" t="s">
        <v>139</v>
      </c>
      <c r="M10" s="125" t="s">
        <v>71</v>
      </c>
      <c r="N10" s="125" t="s">
        <v>72</v>
      </c>
      <c r="O10" s="364"/>
      <c r="P10" s="364"/>
    </row>
    <row r="11" spans="1:16" s="124" customFormat="1" ht="10.5">
      <c r="A11" s="126" t="s">
        <v>6</v>
      </c>
      <c r="B11" s="125">
        <v>1</v>
      </c>
      <c r="C11" s="125">
        <v>2</v>
      </c>
      <c r="D11" s="125">
        <v>3</v>
      </c>
      <c r="E11" s="125">
        <v>4</v>
      </c>
      <c r="F11" s="125">
        <v>5</v>
      </c>
      <c r="G11" s="125">
        <v>6</v>
      </c>
      <c r="H11" s="125">
        <v>7</v>
      </c>
      <c r="I11" s="125">
        <v>8</v>
      </c>
      <c r="J11" s="125">
        <v>9</v>
      </c>
      <c r="K11" s="125">
        <v>10</v>
      </c>
      <c r="L11" s="125">
        <v>11</v>
      </c>
      <c r="M11" s="125">
        <v>12</v>
      </c>
      <c r="N11" s="125">
        <v>13</v>
      </c>
      <c r="O11" s="125">
        <v>14</v>
      </c>
      <c r="P11" s="125">
        <v>15</v>
      </c>
    </row>
    <row r="12" spans="1:49" ht="31.5" customHeight="1">
      <c r="A12" s="170" t="s">
        <v>289</v>
      </c>
      <c r="B12" s="127"/>
      <c r="C12" s="127"/>
      <c r="D12" s="127"/>
      <c r="E12" s="128"/>
      <c r="F12" s="129"/>
      <c r="G12" s="129"/>
      <c r="H12" s="128"/>
      <c r="I12" s="129"/>
      <c r="J12" s="129"/>
      <c r="K12" s="129"/>
      <c r="L12" s="128"/>
      <c r="M12" s="129"/>
      <c r="N12" s="129"/>
      <c r="O12" s="128"/>
      <c r="P12" s="128"/>
      <c r="Q12" s="130"/>
      <c r="R12" s="130"/>
      <c r="S12" s="130"/>
      <c r="T12" s="130"/>
      <c r="U12" s="130"/>
      <c r="V12" s="130"/>
      <c r="W12" s="130"/>
      <c r="X12" s="130"/>
      <c r="Y12" s="130"/>
      <c r="Z12" s="130"/>
      <c r="AA12" s="130"/>
      <c r="AB12" s="130"/>
      <c r="AC12" s="130"/>
      <c r="AD12" s="130"/>
      <c r="AE12" s="130"/>
      <c r="AF12" s="130"/>
      <c r="AG12" s="130"/>
      <c r="AH12" s="130"/>
      <c r="AI12" s="130"/>
      <c r="AJ12" s="130"/>
      <c r="AK12" s="130"/>
      <c r="AL12" s="130"/>
      <c r="AM12" s="130"/>
      <c r="AN12" s="130"/>
      <c r="AO12" s="130"/>
      <c r="AP12" s="130"/>
      <c r="AQ12" s="130"/>
      <c r="AR12" s="130"/>
      <c r="AS12" s="130"/>
      <c r="AT12" s="130"/>
      <c r="AU12" s="130"/>
      <c r="AV12" s="130"/>
      <c r="AW12" s="130"/>
    </row>
    <row r="13" spans="1:49" ht="29.25" customHeight="1">
      <c r="A13" s="131" t="s">
        <v>290</v>
      </c>
      <c r="B13" s="132"/>
      <c r="C13" s="133"/>
      <c r="D13" s="133"/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5"/>
      <c r="R13" s="135"/>
      <c r="S13" s="135"/>
      <c r="T13" s="135"/>
      <c r="U13" s="135"/>
      <c r="V13" s="135"/>
      <c r="W13" s="135"/>
      <c r="X13" s="135"/>
      <c r="Y13" s="135"/>
      <c r="Z13" s="135"/>
      <c r="AA13" s="130"/>
      <c r="AB13" s="130"/>
      <c r="AC13" s="130"/>
      <c r="AD13" s="130"/>
      <c r="AE13" s="130"/>
      <c r="AF13" s="130"/>
      <c r="AG13" s="130"/>
      <c r="AH13" s="130"/>
      <c r="AI13" s="130"/>
      <c r="AJ13" s="130"/>
      <c r="AK13" s="130"/>
      <c r="AL13" s="130"/>
      <c r="AM13" s="130"/>
      <c r="AN13" s="130"/>
      <c r="AO13" s="130"/>
      <c r="AP13" s="130"/>
      <c r="AQ13" s="130"/>
      <c r="AR13" s="130"/>
      <c r="AS13" s="130"/>
      <c r="AT13" s="130"/>
      <c r="AU13" s="130"/>
      <c r="AV13" s="130"/>
      <c r="AW13" s="130"/>
    </row>
    <row r="14" spans="1:49" ht="11.25">
      <c r="A14" s="131" t="s">
        <v>207</v>
      </c>
      <c r="B14" s="132"/>
      <c r="C14" s="136"/>
      <c r="D14" s="136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5"/>
      <c r="R14" s="135"/>
      <c r="S14" s="135"/>
      <c r="T14" s="135"/>
      <c r="U14" s="135"/>
      <c r="V14" s="135"/>
      <c r="W14" s="135"/>
      <c r="X14" s="135"/>
      <c r="Y14" s="135"/>
      <c r="Z14" s="135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30"/>
      <c r="AU14" s="130"/>
      <c r="AV14" s="130"/>
      <c r="AW14" s="130"/>
    </row>
    <row r="15" spans="1:49" ht="11.25">
      <c r="A15" s="171" t="s">
        <v>205</v>
      </c>
      <c r="B15" s="139"/>
      <c r="C15" s="140"/>
      <c r="D15" s="140"/>
      <c r="E15" s="137"/>
      <c r="F15" s="141"/>
      <c r="G15" s="141"/>
      <c r="H15" s="137"/>
      <c r="I15" s="141"/>
      <c r="J15" s="141"/>
      <c r="K15" s="141"/>
      <c r="L15" s="137"/>
      <c r="M15" s="141"/>
      <c r="N15" s="141"/>
      <c r="O15" s="137"/>
      <c r="P15" s="137"/>
      <c r="Q15" s="135"/>
      <c r="R15" s="135"/>
      <c r="S15" s="135"/>
      <c r="T15" s="135"/>
      <c r="U15" s="135"/>
      <c r="V15" s="135"/>
      <c r="W15" s="135"/>
      <c r="X15" s="135"/>
      <c r="Y15" s="135"/>
      <c r="Z15" s="135"/>
      <c r="AA15" s="130"/>
      <c r="AB15" s="130"/>
      <c r="AC15" s="130"/>
      <c r="AD15" s="130"/>
      <c r="AE15" s="130"/>
      <c r="AF15" s="130"/>
      <c r="AG15" s="130"/>
      <c r="AH15" s="130"/>
      <c r="AI15" s="130"/>
      <c r="AJ15" s="130"/>
      <c r="AK15" s="130"/>
      <c r="AL15" s="130"/>
      <c r="AM15" s="130"/>
      <c r="AN15" s="130"/>
      <c r="AO15" s="130"/>
      <c r="AP15" s="130"/>
      <c r="AQ15" s="130"/>
      <c r="AR15" s="130"/>
      <c r="AS15" s="130"/>
      <c r="AT15" s="130"/>
      <c r="AU15" s="130"/>
      <c r="AV15" s="130"/>
      <c r="AW15" s="130"/>
    </row>
    <row r="16" spans="1:49" ht="20.25" customHeight="1">
      <c r="A16" s="131" t="s">
        <v>208</v>
      </c>
      <c r="B16" s="139"/>
      <c r="C16" s="140"/>
      <c r="D16" s="140"/>
      <c r="E16" s="137"/>
      <c r="F16" s="141"/>
      <c r="G16" s="141"/>
      <c r="H16" s="137"/>
      <c r="I16" s="141"/>
      <c r="J16" s="141"/>
      <c r="K16" s="141"/>
      <c r="L16" s="137"/>
      <c r="M16" s="141"/>
      <c r="N16" s="141"/>
      <c r="O16" s="137"/>
      <c r="P16" s="137"/>
      <c r="Q16" s="135"/>
      <c r="R16" s="135"/>
      <c r="S16" s="135"/>
      <c r="T16" s="135"/>
      <c r="U16" s="135"/>
      <c r="V16" s="135"/>
      <c r="W16" s="135"/>
      <c r="X16" s="135"/>
      <c r="Y16" s="135"/>
      <c r="Z16" s="135"/>
      <c r="AA16" s="130"/>
      <c r="AB16" s="130"/>
      <c r="AC16" s="130"/>
      <c r="AD16" s="130"/>
      <c r="AE16" s="130"/>
      <c r="AF16" s="130"/>
      <c r="AG16" s="130"/>
      <c r="AH16" s="130"/>
      <c r="AI16" s="130"/>
      <c r="AJ16" s="130"/>
      <c r="AK16" s="130"/>
      <c r="AL16" s="130"/>
      <c r="AM16" s="130"/>
      <c r="AN16" s="130"/>
      <c r="AO16" s="130"/>
      <c r="AP16" s="130"/>
      <c r="AQ16" s="130"/>
      <c r="AR16" s="130"/>
      <c r="AS16" s="130"/>
      <c r="AT16" s="130"/>
      <c r="AU16" s="130"/>
      <c r="AV16" s="130"/>
      <c r="AW16" s="130"/>
    </row>
    <row r="17" spans="1:49" ht="21.75" customHeight="1">
      <c r="A17" s="131" t="s">
        <v>11</v>
      </c>
      <c r="B17" s="140"/>
      <c r="C17" s="140"/>
      <c r="D17" s="140"/>
      <c r="E17" s="137"/>
      <c r="F17" s="141"/>
      <c r="G17" s="141"/>
      <c r="H17" s="137"/>
      <c r="I17" s="141"/>
      <c r="J17" s="141"/>
      <c r="K17" s="141"/>
      <c r="L17" s="137"/>
      <c r="M17" s="141"/>
      <c r="N17" s="141"/>
      <c r="O17" s="137"/>
      <c r="P17" s="137"/>
      <c r="Q17" s="135"/>
      <c r="R17" s="135"/>
      <c r="S17" s="135"/>
      <c r="T17" s="135"/>
      <c r="U17" s="135"/>
      <c r="V17" s="135"/>
      <c r="W17" s="135"/>
      <c r="X17" s="135"/>
      <c r="Y17" s="135"/>
      <c r="Z17" s="135"/>
      <c r="AA17" s="130"/>
      <c r="AB17" s="130"/>
      <c r="AC17" s="130"/>
      <c r="AD17" s="130"/>
      <c r="AE17" s="130"/>
      <c r="AF17" s="130"/>
      <c r="AG17" s="130"/>
      <c r="AH17" s="130"/>
      <c r="AI17" s="130"/>
      <c r="AJ17" s="130"/>
      <c r="AK17" s="130"/>
      <c r="AL17" s="130"/>
      <c r="AM17" s="130"/>
      <c r="AN17" s="130"/>
      <c r="AO17" s="130"/>
      <c r="AP17" s="130"/>
      <c r="AQ17" s="130"/>
      <c r="AR17" s="130"/>
      <c r="AS17" s="130"/>
      <c r="AT17" s="130"/>
      <c r="AU17" s="130"/>
      <c r="AV17" s="130"/>
      <c r="AW17" s="130"/>
    </row>
    <row r="18" spans="1:49" ht="24" customHeight="1">
      <c r="A18" s="131" t="s">
        <v>291</v>
      </c>
      <c r="B18" s="140"/>
      <c r="C18" s="140"/>
      <c r="D18" s="140"/>
      <c r="E18" s="137"/>
      <c r="F18" s="141"/>
      <c r="G18" s="141"/>
      <c r="H18" s="137"/>
      <c r="I18" s="141"/>
      <c r="J18" s="141"/>
      <c r="K18" s="141"/>
      <c r="L18" s="137"/>
      <c r="M18" s="141"/>
      <c r="N18" s="141"/>
      <c r="O18" s="137"/>
      <c r="P18" s="137"/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0"/>
      <c r="AB18" s="130"/>
      <c r="AC18" s="130"/>
      <c r="AD18" s="130"/>
      <c r="AE18" s="130"/>
      <c r="AF18" s="130"/>
      <c r="AG18" s="130"/>
      <c r="AH18" s="130"/>
      <c r="AI18" s="130"/>
      <c r="AJ18" s="130"/>
      <c r="AK18" s="130"/>
      <c r="AL18" s="130"/>
      <c r="AM18" s="130"/>
      <c r="AN18" s="130"/>
      <c r="AO18" s="130"/>
      <c r="AP18" s="130"/>
      <c r="AQ18" s="130"/>
      <c r="AR18" s="130"/>
      <c r="AS18" s="130"/>
      <c r="AT18" s="130"/>
      <c r="AU18" s="130"/>
      <c r="AV18" s="130"/>
      <c r="AW18" s="130"/>
    </row>
    <row r="19" spans="1:49" ht="26.25" customHeight="1">
      <c r="A19" s="142" t="s">
        <v>292</v>
      </c>
      <c r="B19" s="140"/>
      <c r="C19" s="140"/>
      <c r="D19" s="140"/>
      <c r="E19" s="137"/>
      <c r="F19" s="141"/>
      <c r="G19" s="141"/>
      <c r="H19" s="137"/>
      <c r="I19" s="141"/>
      <c r="J19" s="141"/>
      <c r="K19" s="141"/>
      <c r="L19" s="137"/>
      <c r="M19" s="141"/>
      <c r="N19" s="141"/>
      <c r="O19" s="137"/>
      <c r="P19" s="137"/>
      <c r="Q19" s="135"/>
      <c r="R19" s="135"/>
      <c r="S19" s="135"/>
      <c r="T19" s="135"/>
      <c r="U19" s="135"/>
      <c r="V19" s="135"/>
      <c r="W19" s="135"/>
      <c r="X19" s="135"/>
      <c r="Y19" s="135"/>
      <c r="Z19" s="135"/>
      <c r="AA19" s="130"/>
      <c r="AB19" s="130"/>
      <c r="AC19" s="130"/>
      <c r="AD19" s="130"/>
      <c r="AE19" s="130"/>
      <c r="AF19" s="130"/>
      <c r="AG19" s="130"/>
      <c r="AH19" s="130"/>
      <c r="AI19" s="130"/>
      <c r="AJ19" s="130"/>
      <c r="AK19" s="130"/>
      <c r="AL19" s="130"/>
      <c r="AM19" s="130"/>
      <c r="AN19" s="130"/>
      <c r="AO19" s="130"/>
      <c r="AP19" s="130"/>
      <c r="AQ19" s="130"/>
      <c r="AR19" s="130"/>
      <c r="AS19" s="130"/>
      <c r="AT19" s="130"/>
      <c r="AU19" s="130"/>
      <c r="AV19" s="130"/>
      <c r="AW19" s="130"/>
    </row>
    <row r="20" spans="1:49" ht="36.75" customHeight="1">
      <c r="A20" s="143"/>
      <c r="B20" s="144"/>
      <c r="C20" s="144"/>
      <c r="D20" s="144"/>
      <c r="E20" s="145"/>
      <c r="F20" s="146"/>
      <c r="G20" s="146"/>
      <c r="H20" s="145"/>
      <c r="I20" s="146"/>
      <c r="J20" s="146"/>
      <c r="K20" s="146"/>
      <c r="L20" s="145"/>
      <c r="M20" s="146"/>
      <c r="N20" s="146"/>
      <c r="O20" s="145"/>
      <c r="P20" s="145"/>
      <c r="Q20" s="147"/>
      <c r="R20" s="147"/>
      <c r="S20" s="147"/>
      <c r="T20" s="147"/>
      <c r="U20" s="147"/>
      <c r="V20" s="147"/>
      <c r="W20" s="135"/>
      <c r="X20" s="135"/>
      <c r="Y20" s="135"/>
      <c r="Z20" s="135"/>
      <c r="AA20" s="130"/>
      <c r="AB20" s="130"/>
      <c r="AC20" s="130"/>
      <c r="AD20" s="130"/>
      <c r="AE20" s="130"/>
      <c r="AF20" s="130"/>
      <c r="AG20" s="130"/>
      <c r="AH20" s="130"/>
      <c r="AI20" s="130"/>
      <c r="AJ20" s="130"/>
      <c r="AK20" s="130"/>
      <c r="AL20" s="130"/>
      <c r="AM20" s="130"/>
      <c r="AN20" s="130"/>
      <c r="AO20" s="130"/>
      <c r="AP20" s="130"/>
      <c r="AQ20" s="130"/>
      <c r="AR20" s="130"/>
      <c r="AS20" s="130"/>
      <c r="AT20" s="130"/>
      <c r="AU20" s="130"/>
      <c r="AV20" s="130"/>
      <c r="AW20" s="130"/>
    </row>
    <row r="21" spans="1:49" ht="16.5" customHeight="1">
      <c r="A21" s="148" t="str">
        <f>'справка № 4-КИС-ОСК'!A37</f>
        <v>Дата:13.10.2008</v>
      </c>
      <c r="B21" s="149"/>
      <c r="C21" s="149"/>
      <c r="D21" s="149"/>
      <c r="E21" s="150" t="s">
        <v>141</v>
      </c>
      <c r="F21" s="150"/>
      <c r="G21" s="150"/>
      <c r="H21" s="150"/>
      <c r="I21" s="376" t="s">
        <v>357</v>
      </c>
      <c r="J21" s="377"/>
      <c r="K21" s="377"/>
      <c r="L21" s="377"/>
      <c r="M21" s="151"/>
      <c r="N21" s="146"/>
      <c r="O21" s="145"/>
      <c r="P21" s="145"/>
      <c r="Q21" s="147"/>
      <c r="R21" s="147"/>
      <c r="S21" s="147"/>
      <c r="T21" s="147"/>
      <c r="U21" s="147"/>
      <c r="V21" s="147"/>
      <c r="W21" s="135"/>
      <c r="X21" s="135"/>
      <c r="Y21" s="135"/>
      <c r="Z21" s="135"/>
      <c r="AA21" s="130"/>
      <c r="AB21" s="130"/>
      <c r="AC21" s="130"/>
      <c r="AD21" s="130"/>
      <c r="AE21" s="130"/>
      <c r="AF21" s="130"/>
      <c r="AG21" s="130"/>
      <c r="AH21" s="130"/>
      <c r="AI21" s="130"/>
      <c r="AJ21" s="130"/>
      <c r="AK21" s="130"/>
      <c r="AL21" s="130"/>
      <c r="AM21" s="130"/>
      <c r="AN21" s="130"/>
      <c r="AO21" s="130"/>
      <c r="AP21" s="130"/>
      <c r="AQ21" s="130"/>
      <c r="AR21" s="130"/>
      <c r="AS21" s="130"/>
      <c r="AT21" s="130"/>
      <c r="AU21" s="130"/>
      <c r="AV21" s="130"/>
      <c r="AW21" s="130"/>
    </row>
    <row r="22" spans="1:49" ht="24.75" customHeight="1">
      <c r="A22" s="152"/>
      <c r="B22" s="153"/>
      <c r="C22" s="153"/>
      <c r="D22" s="153"/>
      <c r="E22" s="145"/>
      <c r="F22" s="154" t="s">
        <v>361</v>
      </c>
      <c r="G22" s="154"/>
      <c r="H22" s="145"/>
      <c r="I22" s="40"/>
      <c r="J22" s="16"/>
      <c r="K22" s="16" t="s">
        <v>362</v>
      </c>
      <c r="L22" s="40"/>
      <c r="M22" s="154"/>
      <c r="N22" s="154"/>
      <c r="O22" s="145"/>
      <c r="P22" s="145"/>
      <c r="Q22" s="147"/>
      <c r="R22" s="147"/>
      <c r="S22" s="147"/>
      <c r="T22" s="147"/>
      <c r="U22" s="147"/>
      <c r="V22" s="147"/>
      <c r="W22" s="135"/>
      <c r="X22" s="135"/>
      <c r="Y22" s="135"/>
      <c r="Z22" s="135"/>
      <c r="AA22" s="130"/>
      <c r="AB22" s="130"/>
      <c r="AC22" s="130"/>
      <c r="AD22" s="130"/>
      <c r="AE22" s="130"/>
      <c r="AF22" s="130"/>
      <c r="AG22" s="130"/>
      <c r="AH22" s="130"/>
      <c r="AI22" s="130"/>
      <c r="AJ22" s="130"/>
      <c r="AK22" s="130"/>
      <c r="AL22" s="130"/>
      <c r="AM22" s="130"/>
      <c r="AN22" s="130"/>
      <c r="AO22" s="130"/>
      <c r="AP22" s="130"/>
      <c r="AQ22" s="130"/>
      <c r="AR22" s="130"/>
      <c r="AS22" s="130"/>
      <c r="AT22" s="130"/>
      <c r="AU22" s="130"/>
      <c r="AV22" s="130"/>
      <c r="AW22" s="130"/>
    </row>
    <row r="23" spans="1:49" s="138" customFormat="1" ht="23.25" customHeight="1">
      <c r="A23" s="155"/>
      <c r="B23" s="156"/>
      <c r="C23" s="156"/>
      <c r="D23" s="156"/>
      <c r="E23" s="156"/>
      <c r="F23" s="156"/>
      <c r="G23" s="156"/>
      <c r="H23" s="156"/>
      <c r="I23" s="73"/>
      <c r="J23" s="73"/>
      <c r="K23" s="73"/>
      <c r="L23" s="74"/>
      <c r="M23" s="156"/>
      <c r="N23" s="156"/>
      <c r="O23" s="156"/>
      <c r="P23" s="156"/>
      <c r="Q23" s="157"/>
      <c r="R23" s="157"/>
      <c r="S23" s="157"/>
      <c r="T23" s="157"/>
      <c r="U23" s="157"/>
      <c r="V23" s="157"/>
      <c r="W23" s="158"/>
      <c r="X23" s="158"/>
      <c r="Y23" s="158"/>
      <c r="Z23" s="158"/>
      <c r="AA23" s="159"/>
      <c r="AB23" s="159"/>
      <c r="AC23" s="159"/>
      <c r="AD23" s="159"/>
      <c r="AE23" s="159"/>
      <c r="AF23" s="159"/>
      <c r="AG23" s="159"/>
      <c r="AH23" s="159"/>
      <c r="AI23" s="159"/>
      <c r="AJ23" s="159"/>
      <c r="AK23" s="159"/>
      <c r="AL23" s="159"/>
      <c r="AM23" s="159"/>
      <c r="AN23" s="159"/>
      <c r="AO23" s="159"/>
      <c r="AP23" s="159"/>
      <c r="AQ23" s="159"/>
      <c r="AR23" s="159"/>
      <c r="AS23" s="159"/>
      <c r="AT23" s="159"/>
      <c r="AU23" s="159"/>
      <c r="AV23" s="159"/>
      <c r="AW23" s="159"/>
    </row>
    <row r="24" spans="1:49" s="138" customFormat="1" ht="16.5" customHeight="1">
      <c r="A24" s="155"/>
      <c r="B24" s="156"/>
      <c r="C24" s="156"/>
      <c r="D24" s="156"/>
      <c r="E24" s="156"/>
      <c r="F24" s="156"/>
      <c r="G24" s="156"/>
      <c r="H24" s="156"/>
      <c r="I24" s="376" t="s">
        <v>357</v>
      </c>
      <c r="J24" s="377"/>
      <c r="K24" s="377"/>
      <c r="L24" s="377"/>
      <c r="M24" s="156"/>
      <c r="N24" s="156"/>
      <c r="O24" s="156"/>
      <c r="P24" s="156"/>
      <c r="Q24" s="157"/>
      <c r="R24" s="157"/>
      <c r="S24" s="157"/>
      <c r="T24" s="157"/>
      <c r="U24" s="157"/>
      <c r="V24" s="157"/>
      <c r="W24" s="158"/>
      <c r="X24" s="158"/>
      <c r="Y24" s="158"/>
      <c r="Z24" s="158"/>
      <c r="AA24" s="159"/>
      <c r="AB24" s="159"/>
      <c r="AC24" s="159"/>
      <c r="AD24" s="159"/>
      <c r="AE24" s="159"/>
      <c r="AF24" s="159"/>
      <c r="AG24" s="159"/>
      <c r="AH24" s="159"/>
      <c r="AI24" s="159"/>
      <c r="AJ24" s="159"/>
      <c r="AK24" s="159"/>
      <c r="AL24" s="159"/>
      <c r="AM24" s="159"/>
      <c r="AN24" s="159"/>
      <c r="AO24" s="159"/>
      <c r="AP24" s="159"/>
      <c r="AQ24" s="159"/>
      <c r="AR24" s="159"/>
      <c r="AS24" s="159"/>
      <c r="AT24" s="159"/>
      <c r="AU24" s="159"/>
      <c r="AV24" s="159"/>
      <c r="AW24" s="159"/>
    </row>
    <row r="25" spans="1:49" s="138" customFormat="1" ht="15">
      <c r="A25" s="155"/>
      <c r="B25" s="156"/>
      <c r="C25" s="156"/>
      <c r="D25" s="156"/>
      <c r="E25" s="156"/>
      <c r="F25" s="156"/>
      <c r="G25" s="156"/>
      <c r="H25" s="156"/>
      <c r="I25" s="69"/>
      <c r="J25" s="69"/>
      <c r="K25" s="16" t="s">
        <v>365</v>
      </c>
      <c r="L25" s="70"/>
      <c r="M25" s="156"/>
      <c r="N25" s="156"/>
      <c r="O25" s="156"/>
      <c r="P25" s="156"/>
      <c r="Q25" s="157"/>
      <c r="R25" s="157"/>
      <c r="S25" s="157"/>
      <c r="T25" s="157"/>
      <c r="U25" s="157"/>
      <c r="V25" s="157"/>
      <c r="W25" s="158"/>
      <c r="X25" s="158"/>
      <c r="Y25" s="158"/>
      <c r="Z25" s="158"/>
      <c r="AA25" s="159"/>
      <c r="AB25" s="159"/>
      <c r="AC25" s="159"/>
      <c r="AD25" s="159"/>
      <c r="AE25" s="159"/>
      <c r="AF25" s="159"/>
      <c r="AG25" s="159"/>
      <c r="AH25" s="159"/>
      <c r="AI25" s="159"/>
      <c r="AJ25" s="159"/>
      <c r="AK25" s="159"/>
      <c r="AL25" s="159"/>
      <c r="AM25" s="159"/>
      <c r="AN25" s="159"/>
      <c r="AO25" s="159"/>
      <c r="AP25" s="159"/>
      <c r="AQ25" s="159"/>
      <c r="AR25" s="159"/>
      <c r="AS25" s="159"/>
      <c r="AT25" s="159"/>
      <c r="AU25" s="159"/>
      <c r="AV25" s="159"/>
      <c r="AW25" s="159"/>
    </row>
    <row r="26" spans="1:49" s="138" customFormat="1" ht="20.25" customHeight="1">
      <c r="A26" s="155"/>
      <c r="B26" s="156"/>
      <c r="C26" s="160"/>
      <c r="D26" s="156"/>
      <c r="E26" s="156"/>
      <c r="F26" s="156"/>
      <c r="G26" s="156"/>
      <c r="H26" s="156"/>
      <c r="I26" s="156"/>
      <c r="J26" s="156"/>
      <c r="K26" s="156"/>
      <c r="L26" s="156"/>
      <c r="M26" s="156"/>
      <c r="N26" s="156"/>
      <c r="O26" s="156"/>
      <c r="P26" s="156"/>
      <c r="Q26" s="157"/>
      <c r="R26" s="157"/>
      <c r="S26" s="157"/>
      <c r="T26" s="157"/>
      <c r="U26" s="157"/>
      <c r="V26" s="157"/>
      <c r="W26" s="158"/>
      <c r="X26" s="158"/>
      <c r="Y26" s="158"/>
      <c r="Z26" s="158"/>
      <c r="AA26" s="159"/>
      <c r="AB26" s="159"/>
      <c r="AC26" s="159"/>
      <c r="AD26" s="159"/>
      <c r="AE26" s="159"/>
      <c r="AF26" s="159"/>
      <c r="AG26" s="159"/>
      <c r="AH26" s="159"/>
      <c r="AI26" s="159"/>
      <c r="AJ26" s="159"/>
      <c r="AK26" s="159"/>
      <c r="AL26" s="159"/>
      <c r="AM26" s="159"/>
      <c r="AN26" s="159"/>
      <c r="AO26" s="159"/>
      <c r="AP26" s="159"/>
      <c r="AQ26" s="159"/>
      <c r="AR26" s="159"/>
      <c r="AS26" s="159"/>
      <c r="AT26" s="159"/>
      <c r="AU26" s="159"/>
      <c r="AV26" s="159"/>
      <c r="AW26" s="159"/>
    </row>
    <row r="27" spans="1:49" s="138" customFormat="1" ht="30.75" customHeight="1">
      <c r="A27" s="155"/>
      <c r="B27" s="156"/>
      <c r="C27" s="156"/>
      <c r="D27" s="156"/>
      <c r="E27" s="156"/>
      <c r="F27" s="156"/>
      <c r="G27" s="156"/>
      <c r="H27" s="156"/>
      <c r="I27" s="156"/>
      <c r="J27" s="156"/>
      <c r="K27" s="156"/>
      <c r="L27" s="156"/>
      <c r="M27" s="156"/>
      <c r="N27" s="156"/>
      <c r="O27" s="156"/>
      <c r="P27" s="156"/>
      <c r="Q27" s="157"/>
      <c r="R27" s="157"/>
      <c r="S27" s="157"/>
      <c r="T27" s="157"/>
      <c r="U27" s="157"/>
      <c r="V27" s="157"/>
      <c r="W27" s="158"/>
      <c r="X27" s="158"/>
      <c r="Y27" s="158"/>
      <c r="Z27" s="158"/>
      <c r="AA27" s="159"/>
      <c r="AB27" s="159"/>
      <c r="AC27" s="159"/>
      <c r="AD27" s="159"/>
      <c r="AE27" s="159"/>
      <c r="AF27" s="159"/>
      <c r="AG27" s="159"/>
      <c r="AH27" s="159"/>
      <c r="AI27" s="159"/>
      <c r="AJ27" s="159"/>
      <c r="AK27" s="159"/>
      <c r="AL27" s="159"/>
      <c r="AM27" s="159"/>
      <c r="AN27" s="159"/>
      <c r="AO27" s="159"/>
      <c r="AP27" s="159"/>
      <c r="AQ27" s="159"/>
      <c r="AR27" s="159"/>
      <c r="AS27" s="159"/>
      <c r="AT27" s="159"/>
      <c r="AU27" s="159"/>
      <c r="AV27" s="159"/>
      <c r="AW27" s="159"/>
    </row>
    <row r="28" spans="1:49" s="138" customFormat="1" ht="11.25">
      <c r="A28" s="155"/>
      <c r="B28" s="146"/>
      <c r="C28" s="146"/>
      <c r="D28" s="146"/>
      <c r="E28" s="156"/>
      <c r="F28" s="146"/>
      <c r="G28" s="146"/>
      <c r="H28" s="156"/>
      <c r="I28" s="146"/>
      <c r="J28" s="146"/>
      <c r="K28" s="146"/>
      <c r="L28" s="156"/>
      <c r="M28" s="146"/>
      <c r="N28" s="146"/>
      <c r="O28" s="156"/>
      <c r="P28" s="156"/>
      <c r="Q28" s="157"/>
      <c r="R28" s="157"/>
      <c r="S28" s="157"/>
      <c r="T28" s="157"/>
      <c r="U28" s="157"/>
      <c r="V28" s="157"/>
      <c r="W28" s="158"/>
      <c r="X28" s="158"/>
      <c r="Y28" s="158"/>
      <c r="Z28" s="158"/>
      <c r="AA28" s="159"/>
      <c r="AB28" s="159"/>
      <c r="AC28" s="159"/>
      <c r="AD28" s="159"/>
      <c r="AE28" s="159"/>
      <c r="AF28" s="159"/>
      <c r="AG28" s="159"/>
      <c r="AH28" s="159"/>
      <c r="AI28" s="159"/>
      <c r="AJ28" s="159"/>
      <c r="AK28" s="159"/>
      <c r="AL28" s="159"/>
      <c r="AM28" s="159"/>
      <c r="AN28" s="159"/>
      <c r="AO28" s="159"/>
      <c r="AP28" s="159"/>
      <c r="AQ28" s="159"/>
      <c r="AR28" s="159"/>
      <c r="AS28" s="159"/>
      <c r="AT28" s="159"/>
      <c r="AU28" s="159"/>
      <c r="AV28" s="159"/>
      <c r="AW28" s="159"/>
    </row>
    <row r="29" spans="1:49" s="138" customFormat="1" ht="11.25">
      <c r="A29" s="155"/>
      <c r="B29" s="146"/>
      <c r="C29" s="146"/>
      <c r="D29" s="146"/>
      <c r="E29" s="156"/>
      <c r="F29" s="146"/>
      <c r="G29" s="146"/>
      <c r="H29" s="156"/>
      <c r="I29" s="146"/>
      <c r="J29" s="146"/>
      <c r="K29" s="146"/>
      <c r="L29" s="156"/>
      <c r="M29" s="146"/>
      <c r="N29" s="146"/>
      <c r="O29" s="156"/>
      <c r="P29" s="156"/>
      <c r="Q29" s="157"/>
      <c r="R29" s="157"/>
      <c r="S29" s="157"/>
      <c r="T29" s="157"/>
      <c r="U29" s="157"/>
      <c r="V29" s="157"/>
      <c r="W29" s="158"/>
      <c r="X29" s="158"/>
      <c r="Y29" s="158"/>
      <c r="Z29" s="158"/>
      <c r="AA29" s="159"/>
      <c r="AB29" s="159"/>
      <c r="AC29" s="159"/>
      <c r="AD29" s="159"/>
      <c r="AE29" s="159"/>
      <c r="AF29" s="159"/>
      <c r="AG29" s="159"/>
      <c r="AH29" s="159"/>
      <c r="AI29" s="159"/>
      <c r="AJ29" s="159"/>
      <c r="AK29" s="159"/>
      <c r="AL29" s="159"/>
      <c r="AM29" s="159"/>
      <c r="AN29" s="159"/>
      <c r="AO29" s="159"/>
      <c r="AP29" s="159"/>
      <c r="AQ29" s="159"/>
      <c r="AR29" s="159"/>
      <c r="AS29" s="159"/>
      <c r="AT29" s="159"/>
      <c r="AU29" s="159"/>
      <c r="AV29" s="159"/>
      <c r="AW29" s="159"/>
    </row>
    <row r="30" spans="1:49" s="138" customFormat="1" ht="11.25">
      <c r="A30" s="160"/>
      <c r="B30" s="146"/>
      <c r="C30" s="146"/>
      <c r="D30" s="146"/>
      <c r="E30" s="156"/>
      <c r="F30" s="146"/>
      <c r="G30" s="146"/>
      <c r="H30" s="156"/>
      <c r="I30" s="146"/>
      <c r="J30" s="146"/>
      <c r="K30" s="146"/>
      <c r="L30" s="156"/>
      <c r="M30" s="146"/>
      <c r="N30" s="146"/>
      <c r="O30" s="156"/>
      <c r="P30" s="156"/>
      <c r="Q30" s="157"/>
      <c r="R30" s="157"/>
      <c r="S30" s="157"/>
      <c r="T30" s="157"/>
      <c r="U30" s="157"/>
      <c r="V30" s="157"/>
      <c r="W30" s="158"/>
      <c r="X30" s="158"/>
      <c r="Y30" s="158"/>
      <c r="Z30" s="158"/>
      <c r="AA30" s="159"/>
      <c r="AB30" s="159"/>
      <c r="AC30" s="159"/>
      <c r="AD30" s="159"/>
      <c r="AE30" s="159"/>
      <c r="AF30" s="159"/>
      <c r="AG30" s="159"/>
      <c r="AH30" s="159"/>
      <c r="AI30" s="159"/>
      <c r="AJ30" s="159"/>
      <c r="AK30" s="159"/>
      <c r="AL30" s="159"/>
      <c r="AM30" s="159"/>
      <c r="AN30" s="159"/>
      <c r="AO30" s="159"/>
      <c r="AP30" s="159"/>
      <c r="AQ30" s="159"/>
      <c r="AR30" s="159"/>
      <c r="AS30" s="159"/>
      <c r="AT30" s="159"/>
      <c r="AU30" s="159"/>
      <c r="AV30" s="159"/>
      <c r="AW30" s="159"/>
    </row>
    <row r="31" spans="1:49" s="138" customFormat="1" ht="11.25">
      <c r="A31" s="160"/>
      <c r="B31" s="146"/>
      <c r="C31" s="146"/>
      <c r="D31" s="146"/>
      <c r="E31" s="156"/>
      <c r="F31" s="146"/>
      <c r="G31" s="146"/>
      <c r="H31" s="156"/>
      <c r="I31" s="146"/>
      <c r="J31" s="146"/>
      <c r="K31" s="146"/>
      <c r="L31" s="156"/>
      <c r="M31" s="146"/>
      <c r="N31" s="146"/>
      <c r="O31" s="156"/>
      <c r="P31" s="156"/>
      <c r="Q31" s="157"/>
      <c r="R31" s="157"/>
      <c r="S31" s="157"/>
      <c r="T31" s="157"/>
      <c r="U31" s="157"/>
      <c r="V31" s="157"/>
      <c r="W31" s="158"/>
      <c r="X31" s="158"/>
      <c r="Y31" s="158"/>
      <c r="Z31" s="158"/>
      <c r="AA31" s="159"/>
      <c r="AB31" s="159"/>
      <c r="AC31" s="159"/>
      <c r="AD31" s="159"/>
      <c r="AE31" s="159"/>
      <c r="AF31" s="159"/>
      <c r="AG31" s="159"/>
      <c r="AH31" s="159"/>
      <c r="AI31" s="159"/>
      <c r="AJ31" s="159"/>
      <c r="AK31" s="159"/>
      <c r="AL31" s="159"/>
      <c r="AM31" s="159"/>
      <c r="AN31" s="159"/>
      <c r="AO31" s="159"/>
      <c r="AP31" s="159"/>
      <c r="AQ31" s="159"/>
      <c r="AR31" s="159"/>
      <c r="AS31" s="159"/>
      <c r="AT31" s="159"/>
      <c r="AU31" s="159"/>
      <c r="AV31" s="159"/>
      <c r="AW31" s="159"/>
    </row>
    <row r="32" spans="1:49" s="138" customFormat="1" ht="11.25">
      <c r="A32" s="155"/>
      <c r="B32" s="146"/>
      <c r="C32" s="146"/>
      <c r="D32" s="146"/>
      <c r="E32" s="156"/>
      <c r="F32" s="146"/>
      <c r="G32" s="146"/>
      <c r="H32" s="156"/>
      <c r="I32" s="146"/>
      <c r="J32" s="146"/>
      <c r="K32" s="146"/>
      <c r="L32" s="156"/>
      <c r="M32" s="146"/>
      <c r="N32" s="146"/>
      <c r="O32" s="156"/>
      <c r="P32" s="156"/>
      <c r="Q32" s="157"/>
      <c r="R32" s="157"/>
      <c r="S32" s="157"/>
      <c r="T32" s="157"/>
      <c r="U32" s="157"/>
      <c r="V32" s="157"/>
      <c r="W32" s="158"/>
      <c r="X32" s="158"/>
      <c r="Y32" s="158"/>
      <c r="Z32" s="158"/>
      <c r="AA32" s="159"/>
      <c r="AB32" s="159"/>
      <c r="AC32" s="159"/>
      <c r="AD32" s="159"/>
      <c r="AE32" s="159"/>
      <c r="AF32" s="159"/>
      <c r="AG32" s="159"/>
      <c r="AH32" s="159"/>
      <c r="AI32" s="159"/>
      <c r="AJ32" s="159"/>
      <c r="AK32" s="159"/>
      <c r="AL32" s="159"/>
      <c r="AM32" s="159"/>
      <c r="AN32" s="159"/>
      <c r="AO32" s="159"/>
      <c r="AP32" s="159"/>
      <c r="AQ32" s="159"/>
      <c r="AR32" s="159"/>
      <c r="AS32" s="159"/>
      <c r="AT32" s="159"/>
      <c r="AU32" s="159"/>
      <c r="AV32" s="159"/>
      <c r="AW32" s="159"/>
    </row>
    <row r="33" spans="1:49" s="138" customFormat="1" ht="31.5" customHeight="1">
      <c r="A33" s="161"/>
      <c r="B33" s="146"/>
      <c r="C33" s="146"/>
      <c r="D33" s="146"/>
      <c r="E33" s="156"/>
      <c r="F33" s="146"/>
      <c r="G33" s="146"/>
      <c r="H33" s="156"/>
      <c r="I33" s="146"/>
      <c r="J33" s="146"/>
      <c r="K33" s="146"/>
      <c r="L33" s="156"/>
      <c r="M33" s="146"/>
      <c r="N33" s="146"/>
      <c r="O33" s="156"/>
      <c r="P33" s="156"/>
      <c r="Q33" s="157"/>
      <c r="R33" s="157"/>
      <c r="S33" s="157"/>
      <c r="T33" s="157"/>
      <c r="U33" s="157"/>
      <c r="V33" s="157"/>
      <c r="W33" s="158"/>
      <c r="X33" s="158"/>
      <c r="Y33" s="158"/>
      <c r="Z33" s="158"/>
      <c r="AA33" s="159"/>
      <c r="AB33" s="159"/>
      <c r="AC33" s="159"/>
      <c r="AD33" s="159"/>
      <c r="AE33" s="159"/>
      <c r="AF33" s="159"/>
      <c r="AG33" s="159"/>
      <c r="AH33" s="159"/>
      <c r="AI33" s="159"/>
      <c r="AJ33" s="159"/>
      <c r="AK33" s="159"/>
      <c r="AL33" s="159"/>
      <c r="AM33" s="159"/>
      <c r="AN33" s="159"/>
      <c r="AO33" s="159"/>
      <c r="AP33" s="159"/>
      <c r="AQ33" s="159"/>
      <c r="AR33" s="159"/>
      <c r="AS33" s="159"/>
      <c r="AT33" s="159"/>
      <c r="AU33" s="159"/>
      <c r="AV33" s="159"/>
      <c r="AW33" s="159"/>
    </row>
    <row r="34" spans="1:49" s="138" customFormat="1" ht="11.25">
      <c r="A34" s="160"/>
      <c r="B34" s="146"/>
      <c r="C34" s="146"/>
      <c r="D34" s="146"/>
      <c r="E34" s="156"/>
      <c r="F34" s="146"/>
      <c r="G34" s="146"/>
      <c r="H34" s="156"/>
      <c r="I34" s="146"/>
      <c r="J34" s="146"/>
      <c r="K34" s="146"/>
      <c r="L34" s="156"/>
      <c r="M34" s="146"/>
      <c r="N34" s="146"/>
      <c r="O34" s="156"/>
      <c r="P34" s="156"/>
      <c r="Q34" s="157"/>
      <c r="R34" s="157"/>
      <c r="S34" s="157"/>
      <c r="T34" s="157"/>
      <c r="U34" s="157"/>
      <c r="V34" s="157"/>
      <c r="W34" s="158"/>
      <c r="X34" s="158"/>
      <c r="Y34" s="158"/>
      <c r="Z34" s="158"/>
      <c r="AA34" s="159"/>
      <c r="AB34" s="159"/>
      <c r="AC34" s="159"/>
      <c r="AD34" s="159"/>
      <c r="AE34" s="159"/>
      <c r="AF34" s="159"/>
      <c r="AG34" s="159"/>
      <c r="AH34" s="159"/>
      <c r="AI34" s="159"/>
      <c r="AJ34" s="159"/>
      <c r="AK34" s="159"/>
      <c r="AL34" s="159"/>
      <c r="AM34" s="159"/>
      <c r="AN34" s="159"/>
      <c r="AO34" s="159"/>
      <c r="AP34" s="159"/>
      <c r="AQ34" s="159"/>
      <c r="AR34" s="159"/>
      <c r="AS34" s="159"/>
      <c r="AT34" s="159"/>
      <c r="AU34" s="159"/>
      <c r="AV34" s="159"/>
      <c r="AW34" s="159"/>
    </row>
    <row r="35" spans="1:49" ht="11.25">
      <c r="A35" s="162"/>
      <c r="B35" s="163"/>
      <c r="C35" s="163"/>
      <c r="D35" s="163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47"/>
      <c r="R35" s="147"/>
      <c r="S35" s="147"/>
      <c r="T35" s="147"/>
      <c r="U35" s="147"/>
      <c r="V35" s="147"/>
      <c r="W35" s="135"/>
      <c r="X35" s="135"/>
      <c r="Y35" s="135"/>
      <c r="Z35" s="135"/>
      <c r="AA35" s="130"/>
      <c r="AB35" s="130"/>
      <c r="AC35" s="130"/>
      <c r="AD35" s="130"/>
      <c r="AE35" s="130"/>
      <c r="AF35" s="130"/>
      <c r="AG35" s="130"/>
      <c r="AH35" s="130"/>
      <c r="AI35" s="130"/>
      <c r="AJ35" s="130"/>
      <c r="AK35" s="130"/>
      <c r="AL35" s="130"/>
      <c r="AM35" s="130"/>
      <c r="AN35" s="130"/>
      <c r="AO35" s="130"/>
      <c r="AP35" s="130"/>
      <c r="AQ35" s="130"/>
      <c r="AR35" s="130"/>
      <c r="AS35" s="130"/>
      <c r="AT35" s="130"/>
      <c r="AU35" s="130"/>
      <c r="AV35" s="130"/>
      <c r="AW35" s="130"/>
    </row>
    <row r="36" spans="1:49" ht="11.25">
      <c r="A36" s="164"/>
      <c r="B36" s="144"/>
      <c r="C36" s="144"/>
      <c r="D36" s="144"/>
      <c r="E36" s="146"/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65"/>
      <c r="R36" s="165"/>
      <c r="S36" s="165"/>
      <c r="T36" s="165"/>
      <c r="U36" s="165"/>
      <c r="V36" s="165"/>
      <c r="W36" s="130"/>
      <c r="X36" s="130"/>
      <c r="Y36" s="130"/>
      <c r="Z36" s="130"/>
      <c r="AA36" s="130"/>
      <c r="AB36" s="130"/>
      <c r="AC36" s="130"/>
      <c r="AD36" s="130"/>
      <c r="AE36" s="130"/>
      <c r="AF36" s="130"/>
      <c r="AG36" s="130"/>
      <c r="AH36" s="130"/>
      <c r="AI36" s="130"/>
      <c r="AJ36" s="130"/>
      <c r="AK36" s="130"/>
      <c r="AL36" s="130"/>
      <c r="AM36" s="130"/>
      <c r="AN36" s="130"/>
      <c r="AO36" s="130"/>
      <c r="AP36" s="130"/>
      <c r="AQ36" s="130"/>
      <c r="AR36" s="130"/>
      <c r="AS36" s="130"/>
      <c r="AT36" s="130"/>
      <c r="AU36" s="130"/>
      <c r="AV36" s="130"/>
      <c r="AW36" s="130"/>
    </row>
    <row r="37" spans="14:49" ht="11.25">
      <c r="N37" s="166"/>
      <c r="O37" s="166"/>
      <c r="P37" s="166"/>
      <c r="Q37" s="130"/>
      <c r="R37" s="130"/>
      <c r="S37" s="130"/>
      <c r="T37" s="130"/>
      <c r="U37" s="130"/>
      <c r="V37" s="130"/>
      <c r="W37" s="130"/>
      <c r="X37" s="130"/>
      <c r="Y37" s="130"/>
      <c r="Z37" s="130"/>
      <c r="AA37" s="130"/>
      <c r="AB37" s="130"/>
      <c r="AC37" s="130"/>
      <c r="AD37" s="130"/>
      <c r="AE37" s="130"/>
      <c r="AF37" s="130"/>
      <c r="AG37" s="130"/>
      <c r="AH37" s="130"/>
      <c r="AI37" s="130"/>
      <c r="AJ37" s="130"/>
      <c r="AK37" s="130"/>
      <c r="AL37" s="130"/>
      <c r="AM37" s="130"/>
      <c r="AN37" s="130"/>
      <c r="AO37" s="130"/>
      <c r="AP37" s="130"/>
      <c r="AQ37" s="130"/>
      <c r="AR37" s="130"/>
      <c r="AS37" s="130"/>
      <c r="AT37" s="130"/>
      <c r="AU37" s="130"/>
      <c r="AV37" s="130"/>
      <c r="AW37" s="130"/>
    </row>
    <row r="38" spans="1:49" ht="11.25">
      <c r="A38" s="115"/>
      <c r="B38" s="149"/>
      <c r="C38" s="149"/>
      <c r="D38" s="149"/>
      <c r="E38" s="150"/>
      <c r="F38" s="150"/>
      <c r="G38" s="150"/>
      <c r="H38" s="150"/>
      <c r="I38" s="150"/>
      <c r="J38" s="150"/>
      <c r="K38" s="150"/>
      <c r="L38" s="150"/>
      <c r="M38" s="150"/>
      <c r="N38" s="150"/>
      <c r="O38" s="150"/>
      <c r="P38" s="150"/>
      <c r="Q38" s="130"/>
      <c r="R38" s="130"/>
      <c r="S38" s="130"/>
      <c r="T38" s="130"/>
      <c r="U38" s="130"/>
      <c r="V38" s="130"/>
      <c r="W38" s="130"/>
      <c r="X38" s="130"/>
      <c r="Y38" s="130"/>
      <c r="Z38" s="130"/>
      <c r="AA38" s="130"/>
      <c r="AB38" s="130"/>
      <c r="AC38" s="130"/>
      <c r="AD38" s="130"/>
      <c r="AE38" s="130"/>
      <c r="AF38" s="130"/>
      <c r="AG38" s="130"/>
      <c r="AH38" s="130"/>
      <c r="AI38" s="130"/>
      <c r="AJ38" s="130"/>
      <c r="AK38" s="130"/>
      <c r="AL38" s="130"/>
      <c r="AM38" s="130"/>
      <c r="AN38" s="130"/>
      <c r="AO38" s="130"/>
      <c r="AP38" s="130"/>
      <c r="AQ38" s="130"/>
      <c r="AR38" s="130"/>
      <c r="AS38" s="130"/>
      <c r="AT38" s="130"/>
      <c r="AU38" s="130"/>
      <c r="AV38" s="130"/>
      <c r="AW38" s="130"/>
    </row>
    <row r="39" spans="1:49" ht="11.25">
      <c r="A39" s="167"/>
      <c r="B39" s="149"/>
      <c r="C39" s="149"/>
      <c r="D39" s="149"/>
      <c r="E39" s="150"/>
      <c r="F39" s="150"/>
      <c r="G39" s="150"/>
      <c r="H39" s="150"/>
      <c r="I39" s="150"/>
      <c r="J39" s="150"/>
      <c r="K39" s="150"/>
      <c r="L39" s="150"/>
      <c r="M39" s="150"/>
      <c r="N39" s="150"/>
      <c r="O39" s="150"/>
      <c r="P39" s="150"/>
      <c r="Q39" s="130"/>
      <c r="R39" s="130"/>
      <c r="S39" s="130"/>
      <c r="T39" s="130"/>
      <c r="U39" s="130"/>
      <c r="V39" s="130"/>
      <c r="W39" s="130"/>
      <c r="X39" s="130"/>
      <c r="Y39" s="130"/>
      <c r="Z39" s="130"/>
      <c r="AA39" s="130"/>
      <c r="AB39" s="130"/>
      <c r="AC39" s="130"/>
      <c r="AD39" s="130"/>
      <c r="AE39" s="130"/>
      <c r="AF39" s="130"/>
      <c r="AG39" s="130"/>
      <c r="AH39" s="130"/>
      <c r="AI39" s="130"/>
      <c r="AJ39" s="130"/>
      <c r="AK39" s="130"/>
      <c r="AL39" s="130"/>
      <c r="AM39" s="130"/>
      <c r="AN39" s="130"/>
      <c r="AO39" s="130"/>
      <c r="AP39" s="130"/>
      <c r="AQ39" s="130"/>
      <c r="AR39" s="130"/>
      <c r="AS39" s="130"/>
      <c r="AT39" s="130"/>
      <c r="AU39" s="130"/>
      <c r="AV39" s="130"/>
      <c r="AW39" s="130"/>
    </row>
    <row r="40" spans="1:49" ht="11.25">
      <c r="A40" s="148"/>
      <c r="B40" s="149"/>
      <c r="C40" s="149"/>
      <c r="D40" s="149"/>
      <c r="E40" s="150"/>
      <c r="F40" s="150"/>
      <c r="G40" s="150"/>
      <c r="H40" s="150"/>
      <c r="I40" s="150"/>
      <c r="J40" s="150"/>
      <c r="K40" s="150"/>
      <c r="L40" s="150"/>
      <c r="M40" s="150"/>
      <c r="N40" s="150"/>
      <c r="O40" s="150"/>
      <c r="P40" s="150"/>
      <c r="Q40" s="130"/>
      <c r="R40" s="130"/>
      <c r="S40" s="130"/>
      <c r="T40" s="130"/>
      <c r="U40" s="130"/>
      <c r="V40" s="130"/>
      <c r="W40" s="130"/>
      <c r="X40" s="130"/>
      <c r="Y40" s="130"/>
      <c r="Z40" s="130"/>
      <c r="AA40" s="130"/>
      <c r="AB40" s="130"/>
      <c r="AC40" s="130"/>
      <c r="AD40" s="130"/>
      <c r="AE40" s="130"/>
      <c r="AF40" s="130"/>
      <c r="AG40" s="130"/>
      <c r="AH40" s="130"/>
      <c r="AI40" s="130"/>
      <c r="AJ40" s="130"/>
      <c r="AK40" s="130"/>
      <c r="AL40" s="130"/>
      <c r="AM40" s="130"/>
      <c r="AN40" s="130"/>
      <c r="AO40" s="130"/>
      <c r="AP40" s="130"/>
      <c r="AQ40" s="130"/>
      <c r="AR40" s="130"/>
      <c r="AS40" s="130"/>
      <c r="AT40" s="130"/>
      <c r="AU40" s="130"/>
      <c r="AV40" s="130"/>
      <c r="AW40" s="130"/>
    </row>
    <row r="41" spans="1:49" ht="11.25">
      <c r="A41" s="115"/>
      <c r="B41" s="149"/>
      <c r="C41" s="149"/>
      <c r="D41" s="149"/>
      <c r="E41" s="150"/>
      <c r="F41" s="150"/>
      <c r="G41" s="150"/>
      <c r="H41" s="150"/>
      <c r="I41" s="150"/>
      <c r="J41" s="150"/>
      <c r="K41" s="150"/>
      <c r="L41" s="150"/>
      <c r="M41" s="150"/>
      <c r="N41" s="150"/>
      <c r="O41" s="150"/>
      <c r="P41" s="150"/>
      <c r="Q41" s="130"/>
      <c r="R41" s="130"/>
      <c r="S41" s="130"/>
      <c r="T41" s="130"/>
      <c r="U41" s="130"/>
      <c r="V41" s="130"/>
      <c r="W41" s="130"/>
      <c r="X41" s="130"/>
      <c r="Y41" s="130"/>
      <c r="Z41" s="130"/>
      <c r="AA41" s="130"/>
      <c r="AB41" s="130"/>
      <c r="AC41" s="130"/>
      <c r="AD41" s="130"/>
      <c r="AE41" s="130"/>
      <c r="AF41" s="130"/>
      <c r="AG41" s="130"/>
      <c r="AH41" s="130"/>
      <c r="AI41" s="130"/>
      <c r="AJ41" s="130"/>
      <c r="AK41" s="130"/>
      <c r="AL41" s="130"/>
      <c r="AM41" s="130"/>
      <c r="AN41" s="130"/>
      <c r="AO41" s="130"/>
      <c r="AP41" s="130"/>
      <c r="AQ41" s="130"/>
      <c r="AR41" s="130"/>
      <c r="AS41" s="130"/>
      <c r="AT41" s="130"/>
      <c r="AU41" s="130"/>
      <c r="AV41" s="130"/>
      <c r="AW41" s="130"/>
    </row>
    <row r="42" spans="1:49" ht="11.25">
      <c r="A42" s="115"/>
      <c r="B42" s="149"/>
      <c r="C42" s="149"/>
      <c r="D42" s="149"/>
      <c r="E42" s="150"/>
      <c r="F42" s="150"/>
      <c r="G42" s="150"/>
      <c r="H42" s="150"/>
      <c r="I42" s="150"/>
      <c r="J42" s="150"/>
      <c r="K42" s="150"/>
      <c r="L42" s="150"/>
      <c r="M42" s="150"/>
      <c r="N42" s="150"/>
      <c r="O42" s="150"/>
      <c r="P42" s="150"/>
      <c r="Q42" s="130"/>
      <c r="R42" s="130"/>
      <c r="S42" s="130"/>
      <c r="T42" s="130"/>
      <c r="U42" s="130"/>
      <c r="V42" s="130"/>
      <c r="W42" s="130"/>
      <c r="X42" s="130"/>
      <c r="Y42" s="130"/>
      <c r="Z42" s="130"/>
      <c r="AA42" s="130"/>
      <c r="AB42" s="130"/>
      <c r="AC42" s="130"/>
      <c r="AD42" s="130"/>
      <c r="AE42" s="130"/>
      <c r="AF42" s="130"/>
      <c r="AG42" s="130"/>
      <c r="AH42" s="130"/>
      <c r="AI42" s="130"/>
      <c r="AJ42" s="130"/>
      <c r="AK42" s="130"/>
      <c r="AL42" s="130"/>
      <c r="AM42" s="130"/>
      <c r="AN42" s="130"/>
      <c r="AO42" s="130"/>
      <c r="AP42" s="130"/>
      <c r="AQ42" s="130"/>
      <c r="AR42" s="130"/>
      <c r="AS42" s="130"/>
      <c r="AT42" s="130"/>
      <c r="AU42" s="130"/>
      <c r="AV42" s="130"/>
      <c r="AW42" s="130"/>
    </row>
    <row r="43" spans="1:49" ht="11.25">
      <c r="A43" s="115"/>
      <c r="B43" s="149"/>
      <c r="C43" s="149"/>
      <c r="D43" s="149"/>
      <c r="E43" s="150"/>
      <c r="F43" s="150"/>
      <c r="G43" s="150"/>
      <c r="H43" s="150"/>
      <c r="I43" s="150"/>
      <c r="J43" s="150"/>
      <c r="K43" s="150"/>
      <c r="L43" s="150"/>
      <c r="M43" s="150"/>
      <c r="N43" s="150"/>
      <c r="O43" s="150"/>
      <c r="P43" s="150"/>
      <c r="Q43" s="130"/>
      <c r="R43" s="130"/>
      <c r="S43" s="130"/>
      <c r="T43" s="130"/>
      <c r="U43" s="130"/>
      <c r="V43" s="130"/>
      <c r="W43" s="130"/>
      <c r="X43" s="130"/>
      <c r="Y43" s="130"/>
      <c r="Z43" s="130"/>
      <c r="AA43" s="130"/>
      <c r="AB43" s="130"/>
      <c r="AC43" s="130"/>
      <c r="AD43" s="130"/>
      <c r="AE43" s="130"/>
      <c r="AF43" s="130"/>
      <c r="AG43" s="130"/>
      <c r="AH43" s="130"/>
      <c r="AI43" s="130"/>
      <c r="AJ43" s="130"/>
      <c r="AK43" s="130"/>
      <c r="AL43" s="130"/>
      <c r="AM43" s="130"/>
      <c r="AN43" s="130"/>
      <c r="AO43" s="130"/>
      <c r="AP43" s="130"/>
      <c r="AQ43" s="130"/>
      <c r="AR43" s="130"/>
      <c r="AS43" s="130"/>
      <c r="AT43" s="130"/>
      <c r="AU43" s="130"/>
      <c r="AV43" s="130"/>
      <c r="AW43" s="130"/>
    </row>
    <row r="44" spans="2:49" ht="11.25">
      <c r="B44" s="168"/>
      <c r="C44" s="168"/>
      <c r="D44" s="168"/>
      <c r="E44" s="130"/>
      <c r="F44" s="130"/>
      <c r="G44" s="130"/>
      <c r="H44" s="130"/>
      <c r="I44" s="130"/>
      <c r="J44" s="130"/>
      <c r="K44" s="130"/>
      <c r="L44" s="130"/>
      <c r="M44" s="130"/>
      <c r="N44" s="130"/>
      <c r="O44" s="130"/>
      <c r="P44" s="130"/>
      <c r="Q44" s="130"/>
      <c r="R44" s="130"/>
      <c r="S44" s="130"/>
      <c r="T44" s="130"/>
      <c r="U44" s="130"/>
      <c r="V44" s="130"/>
      <c r="W44" s="130"/>
      <c r="X44" s="130"/>
      <c r="Y44" s="130"/>
      <c r="Z44" s="130"/>
      <c r="AA44" s="130"/>
      <c r="AB44" s="130"/>
      <c r="AC44" s="130"/>
      <c r="AD44" s="130"/>
      <c r="AE44" s="130"/>
      <c r="AF44" s="130"/>
      <c r="AG44" s="130"/>
      <c r="AH44" s="130"/>
      <c r="AI44" s="130"/>
      <c r="AJ44" s="130"/>
      <c r="AK44" s="130"/>
      <c r="AL44" s="130"/>
      <c r="AM44" s="130"/>
      <c r="AN44" s="130"/>
      <c r="AO44" s="130"/>
      <c r="AP44" s="130"/>
      <c r="AQ44" s="130"/>
      <c r="AR44" s="130"/>
      <c r="AS44" s="130"/>
      <c r="AT44" s="130"/>
      <c r="AU44" s="130"/>
      <c r="AV44" s="130"/>
      <c r="AW44" s="130"/>
    </row>
    <row r="45" spans="2:49" ht="11.25">
      <c r="B45" s="168"/>
      <c r="C45" s="168"/>
      <c r="D45" s="168"/>
      <c r="E45" s="130"/>
      <c r="F45" s="130"/>
      <c r="G45" s="130"/>
      <c r="H45" s="130"/>
      <c r="I45" s="130"/>
      <c r="J45" s="130"/>
      <c r="K45" s="130"/>
      <c r="L45" s="130"/>
      <c r="M45" s="130"/>
      <c r="N45" s="130"/>
      <c r="O45" s="130"/>
      <c r="P45" s="130"/>
      <c r="Q45" s="130"/>
      <c r="R45" s="130"/>
      <c r="S45" s="130"/>
      <c r="T45" s="130"/>
      <c r="U45" s="130"/>
      <c r="V45" s="130"/>
      <c r="W45" s="130"/>
      <c r="X45" s="130"/>
      <c r="Y45" s="130"/>
      <c r="Z45" s="130"/>
      <c r="AA45" s="130"/>
      <c r="AB45" s="130"/>
      <c r="AC45" s="130"/>
      <c r="AD45" s="130"/>
      <c r="AE45" s="130"/>
      <c r="AF45" s="130"/>
      <c r="AG45" s="130"/>
      <c r="AH45" s="130"/>
      <c r="AI45" s="130"/>
      <c r="AJ45" s="130"/>
      <c r="AK45" s="130"/>
      <c r="AL45" s="130"/>
      <c r="AM45" s="130"/>
      <c r="AN45" s="130"/>
      <c r="AO45" s="130"/>
      <c r="AP45" s="130"/>
      <c r="AQ45" s="130"/>
      <c r="AR45" s="130"/>
      <c r="AS45" s="130"/>
      <c r="AT45" s="130"/>
      <c r="AU45" s="130"/>
      <c r="AV45" s="130"/>
      <c r="AW45" s="130"/>
    </row>
    <row r="46" spans="2:49" ht="11.25">
      <c r="B46" s="168"/>
      <c r="C46" s="168"/>
      <c r="D46" s="168"/>
      <c r="E46" s="130"/>
      <c r="F46" s="130"/>
      <c r="G46" s="130"/>
      <c r="H46" s="130"/>
      <c r="I46" s="130"/>
      <c r="J46" s="130"/>
      <c r="K46" s="130"/>
      <c r="L46" s="130"/>
      <c r="M46" s="130"/>
      <c r="N46" s="130"/>
      <c r="O46" s="130"/>
      <c r="P46" s="130"/>
      <c r="Q46" s="130"/>
      <c r="R46" s="130"/>
      <c r="S46" s="130"/>
      <c r="T46" s="130"/>
      <c r="U46" s="130"/>
      <c r="V46" s="130"/>
      <c r="W46" s="130"/>
      <c r="X46" s="130"/>
      <c r="Y46" s="130"/>
      <c r="Z46" s="130"/>
      <c r="AA46" s="130"/>
      <c r="AB46" s="130"/>
      <c r="AC46" s="130"/>
      <c r="AD46" s="130"/>
      <c r="AE46" s="130"/>
      <c r="AF46" s="130"/>
      <c r="AG46" s="130"/>
      <c r="AH46" s="130"/>
      <c r="AI46" s="130"/>
      <c r="AJ46" s="130"/>
      <c r="AK46" s="130"/>
      <c r="AL46" s="130"/>
      <c r="AM46" s="130"/>
      <c r="AN46" s="130"/>
      <c r="AO46" s="130"/>
      <c r="AP46" s="130"/>
      <c r="AQ46" s="130"/>
      <c r="AR46" s="130"/>
      <c r="AS46" s="130"/>
      <c r="AT46" s="130"/>
      <c r="AU46" s="130"/>
      <c r="AV46" s="130"/>
      <c r="AW46" s="130"/>
    </row>
    <row r="47" spans="2:49" ht="11.25">
      <c r="B47" s="168"/>
      <c r="C47" s="168"/>
      <c r="D47" s="168"/>
      <c r="E47" s="130"/>
      <c r="F47" s="130"/>
      <c r="G47" s="130"/>
      <c r="H47" s="130"/>
      <c r="I47" s="130"/>
      <c r="J47" s="130"/>
      <c r="K47" s="130"/>
      <c r="L47" s="130"/>
      <c r="M47" s="130"/>
      <c r="N47" s="130"/>
      <c r="O47" s="130"/>
      <c r="P47" s="130"/>
      <c r="Q47" s="130"/>
      <c r="R47" s="130"/>
      <c r="S47" s="130"/>
      <c r="T47" s="130"/>
      <c r="U47" s="130"/>
      <c r="V47" s="130"/>
      <c r="W47" s="130"/>
      <c r="X47" s="130"/>
      <c r="Y47" s="130"/>
      <c r="Z47" s="130"/>
      <c r="AA47" s="130"/>
      <c r="AB47" s="130"/>
      <c r="AC47" s="130"/>
      <c r="AD47" s="130"/>
      <c r="AE47" s="130"/>
      <c r="AF47" s="130"/>
      <c r="AG47" s="130"/>
      <c r="AH47" s="130"/>
      <c r="AI47" s="130"/>
      <c r="AJ47" s="130"/>
      <c r="AK47" s="130"/>
      <c r="AL47" s="130"/>
      <c r="AM47" s="130"/>
      <c r="AN47" s="130"/>
      <c r="AO47" s="130"/>
      <c r="AP47" s="130"/>
      <c r="AQ47" s="130"/>
      <c r="AR47" s="130"/>
      <c r="AS47" s="130"/>
      <c r="AT47" s="130"/>
      <c r="AU47" s="130"/>
      <c r="AV47" s="130"/>
      <c r="AW47" s="130"/>
    </row>
    <row r="48" spans="2:49" ht="11.25">
      <c r="B48" s="168"/>
      <c r="C48" s="168"/>
      <c r="D48" s="168"/>
      <c r="E48" s="130"/>
      <c r="F48" s="130"/>
      <c r="G48" s="130"/>
      <c r="H48" s="130"/>
      <c r="I48" s="130"/>
      <c r="J48" s="130"/>
      <c r="K48" s="130"/>
      <c r="L48" s="130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0"/>
      <c r="AA48" s="130"/>
      <c r="AB48" s="130"/>
      <c r="AC48" s="130"/>
      <c r="AD48" s="130"/>
      <c r="AE48" s="130"/>
      <c r="AF48" s="130"/>
      <c r="AG48" s="130"/>
      <c r="AH48" s="130"/>
      <c r="AI48" s="130"/>
      <c r="AJ48" s="130"/>
      <c r="AK48" s="130"/>
      <c r="AL48" s="130"/>
      <c r="AM48" s="130"/>
      <c r="AN48" s="130"/>
      <c r="AO48" s="130"/>
      <c r="AP48" s="130"/>
      <c r="AQ48" s="130"/>
      <c r="AR48" s="130"/>
      <c r="AS48" s="130"/>
      <c r="AT48" s="130"/>
      <c r="AU48" s="130"/>
      <c r="AV48" s="130"/>
      <c r="AW48" s="130"/>
    </row>
    <row r="49" spans="2:49" ht="11.25">
      <c r="B49" s="168"/>
      <c r="C49" s="168"/>
      <c r="D49" s="168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  <c r="P49" s="130"/>
      <c r="Q49" s="130"/>
      <c r="R49" s="130"/>
      <c r="S49" s="130"/>
      <c r="T49" s="130"/>
      <c r="U49" s="130"/>
      <c r="V49" s="130"/>
      <c r="W49" s="130"/>
      <c r="X49" s="130"/>
      <c r="Y49" s="130"/>
      <c r="Z49" s="130"/>
      <c r="AA49" s="130"/>
      <c r="AB49" s="130"/>
      <c r="AC49" s="130"/>
      <c r="AD49" s="130"/>
      <c r="AE49" s="130"/>
      <c r="AF49" s="130"/>
      <c r="AG49" s="130"/>
      <c r="AH49" s="130"/>
      <c r="AI49" s="130"/>
      <c r="AJ49" s="130"/>
      <c r="AK49" s="130"/>
      <c r="AL49" s="130"/>
      <c r="AM49" s="130"/>
      <c r="AN49" s="130"/>
      <c r="AO49" s="130"/>
      <c r="AP49" s="130"/>
      <c r="AQ49" s="130"/>
      <c r="AR49" s="130"/>
      <c r="AS49" s="130"/>
      <c r="AT49" s="130"/>
      <c r="AU49" s="130"/>
      <c r="AV49" s="130"/>
      <c r="AW49" s="130"/>
    </row>
    <row r="50" spans="2:49" ht="11.25">
      <c r="B50" s="168"/>
      <c r="C50" s="168"/>
      <c r="D50" s="168"/>
      <c r="E50" s="130"/>
      <c r="F50" s="130"/>
      <c r="G50" s="130"/>
      <c r="H50" s="130"/>
      <c r="I50" s="130"/>
      <c r="J50" s="130"/>
      <c r="K50" s="130"/>
      <c r="L50" s="130"/>
      <c r="M50" s="130"/>
      <c r="N50" s="130"/>
      <c r="O50" s="130"/>
      <c r="P50" s="130"/>
      <c r="Q50" s="130"/>
      <c r="R50" s="130"/>
      <c r="S50" s="130"/>
      <c r="T50" s="130"/>
      <c r="U50" s="130"/>
      <c r="V50" s="130"/>
      <c r="W50" s="130"/>
      <c r="X50" s="130"/>
      <c r="Y50" s="130"/>
      <c r="Z50" s="130"/>
      <c r="AA50" s="130"/>
      <c r="AB50" s="130"/>
      <c r="AC50" s="130"/>
      <c r="AD50" s="130"/>
      <c r="AE50" s="130"/>
      <c r="AF50" s="130"/>
      <c r="AG50" s="130"/>
      <c r="AH50" s="130"/>
      <c r="AI50" s="130"/>
      <c r="AJ50" s="130"/>
      <c r="AK50" s="130"/>
      <c r="AL50" s="130"/>
      <c r="AM50" s="130"/>
      <c r="AN50" s="130"/>
      <c r="AO50" s="130"/>
      <c r="AP50" s="130"/>
      <c r="AQ50" s="130"/>
      <c r="AR50" s="130"/>
      <c r="AS50" s="130"/>
      <c r="AT50" s="130"/>
      <c r="AU50" s="130"/>
      <c r="AV50" s="130"/>
      <c r="AW50" s="130"/>
    </row>
    <row r="51" spans="2:49" ht="11.25">
      <c r="B51" s="168"/>
      <c r="C51" s="168"/>
      <c r="D51" s="168"/>
      <c r="E51" s="130"/>
      <c r="F51" s="130"/>
      <c r="G51" s="130"/>
      <c r="H51" s="130"/>
      <c r="I51" s="130"/>
      <c r="J51" s="130"/>
      <c r="K51" s="130"/>
      <c r="L51" s="130"/>
      <c r="M51" s="130"/>
      <c r="N51" s="130"/>
      <c r="O51" s="130"/>
      <c r="P51" s="130"/>
      <c r="Q51" s="130"/>
      <c r="R51" s="130"/>
      <c r="S51" s="130"/>
      <c r="T51" s="130"/>
      <c r="U51" s="130"/>
      <c r="V51" s="130"/>
      <c r="W51" s="130"/>
      <c r="X51" s="130"/>
      <c r="Y51" s="130"/>
      <c r="Z51" s="130"/>
      <c r="AA51" s="130"/>
      <c r="AB51" s="130"/>
      <c r="AC51" s="130"/>
      <c r="AD51" s="130"/>
      <c r="AE51" s="130"/>
      <c r="AF51" s="130"/>
      <c r="AG51" s="130"/>
      <c r="AH51" s="130"/>
      <c r="AI51" s="130"/>
      <c r="AJ51" s="130"/>
      <c r="AK51" s="130"/>
      <c r="AL51" s="130"/>
      <c r="AM51" s="130"/>
      <c r="AN51" s="130"/>
      <c r="AO51" s="130"/>
      <c r="AP51" s="130"/>
      <c r="AQ51" s="130"/>
      <c r="AR51" s="130"/>
      <c r="AS51" s="130"/>
      <c r="AT51" s="130"/>
      <c r="AU51" s="130"/>
      <c r="AV51" s="130"/>
      <c r="AW51" s="130"/>
    </row>
    <row r="52" spans="2:49" ht="11.25">
      <c r="B52" s="168"/>
      <c r="C52" s="168"/>
      <c r="D52" s="168"/>
      <c r="E52" s="130"/>
      <c r="F52" s="130"/>
      <c r="G52" s="130"/>
      <c r="H52" s="130"/>
      <c r="I52" s="130"/>
      <c r="J52" s="130"/>
      <c r="K52" s="130"/>
      <c r="L52" s="130"/>
      <c r="M52" s="130"/>
      <c r="N52" s="130"/>
      <c r="O52" s="130"/>
      <c r="P52" s="130"/>
      <c r="Q52" s="130"/>
      <c r="R52" s="130"/>
      <c r="S52" s="130"/>
      <c r="T52" s="130"/>
      <c r="U52" s="130"/>
      <c r="V52" s="130"/>
      <c r="W52" s="130"/>
      <c r="X52" s="130"/>
      <c r="Y52" s="130"/>
      <c r="Z52" s="130"/>
      <c r="AA52" s="130"/>
      <c r="AB52" s="130"/>
      <c r="AC52" s="130"/>
      <c r="AD52" s="130"/>
      <c r="AE52" s="130"/>
      <c r="AF52" s="130"/>
      <c r="AG52" s="130"/>
      <c r="AH52" s="130"/>
      <c r="AI52" s="130"/>
      <c r="AJ52" s="130"/>
      <c r="AK52" s="130"/>
      <c r="AL52" s="130"/>
      <c r="AM52" s="130"/>
      <c r="AN52" s="130"/>
      <c r="AO52" s="130"/>
      <c r="AP52" s="130"/>
      <c r="AQ52" s="130"/>
      <c r="AR52" s="130"/>
      <c r="AS52" s="130"/>
      <c r="AT52" s="130"/>
      <c r="AU52" s="130"/>
      <c r="AV52" s="130"/>
      <c r="AW52" s="130"/>
    </row>
    <row r="53" spans="2:49" ht="11.25">
      <c r="B53" s="168"/>
      <c r="C53" s="168"/>
      <c r="D53" s="168"/>
      <c r="E53" s="130"/>
      <c r="F53" s="130"/>
      <c r="G53" s="130"/>
      <c r="H53" s="130"/>
      <c r="I53" s="130"/>
      <c r="J53" s="130"/>
      <c r="K53" s="130"/>
      <c r="L53" s="130"/>
      <c r="M53" s="130"/>
      <c r="N53" s="130"/>
      <c r="O53" s="130"/>
      <c r="P53" s="130"/>
      <c r="Q53" s="130"/>
      <c r="R53" s="130"/>
      <c r="S53" s="130"/>
      <c r="T53" s="130"/>
      <c r="U53" s="130"/>
      <c r="V53" s="130"/>
      <c r="W53" s="130"/>
      <c r="X53" s="130"/>
      <c r="Y53" s="130"/>
      <c r="Z53" s="130"/>
      <c r="AA53" s="130"/>
      <c r="AB53" s="130"/>
      <c r="AC53" s="130"/>
      <c r="AD53" s="130"/>
      <c r="AE53" s="130"/>
      <c r="AF53" s="130"/>
      <c r="AG53" s="130"/>
      <c r="AH53" s="130"/>
      <c r="AI53" s="130"/>
      <c r="AJ53" s="130"/>
      <c r="AK53" s="130"/>
      <c r="AL53" s="130"/>
      <c r="AM53" s="130"/>
      <c r="AN53" s="130"/>
      <c r="AO53" s="130"/>
      <c r="AP53" s="130"/>
      <c r="AQ53" s="130"/>
      <c r="AR53" s="130"/>
      <c r="AS53" s="130"/>
      <c r="AT53" s="130"/>
      <c r="AU53" s="130"/>
      <c r="AV53" s="130"/>
      <c r="AW53" s="130"/>
    </row>
    <row r="54" spans="2:49" ht="11.25">
      <c r="B54" s="168"/>
      <c r="C54" s="168"/>
      <c r="D54" s="168"/>
      <c r="E54" s="130"/>
      <c r="F54" s="130"/>
      <c r="G54" s="130"/>
      <c r="H54" s="130"/>
      <c r="I54" s="130"/>
      <c r="J54" s="130"/>
      <c r="K54" s="130"/>
      <c r="L54" s="130"/>
      <c r="M54" s="130"/>
      <c r="N54" s="130"/>
      <c r="O54" s="130"/>
      <c r="P54" s="130"/>
      <c r="Q54" s="130"/>
      <c r="R54" s="130"/>
      <c r="S54" s="130"/>
      <c r="T54" s="130"/>
      <c r="U54" s="130"/>
      <c r="V54" s="130"/>
      <c r="W54" s="130"/>
      <c r="X54" s="130"/>
      <c r="Y54" s="130"/>
      <c r="Z54" s="130"/>
      <c r="AA54" s="130"/>
      <c r="AB54" s="130"/>
      <c r="AC54" s="130"/>
      <c r="AD54" s="130"/>
      <c r="AE54" s="130"/>
      <c r="AF54" s="130"/>
      <c r="AG54" s="130"/>
      <c r="AH54" s="130"/>
      <c r="AI54" s="130"/>
      <c r="AJ54" s="130"/>
      <c r="AK54" s="130"/>
      <c r="AL54" s="130"/>
      <c r="AM54" s="130"/>
      <c r="AN54" s="130"/>
      <c r="AO54" s="130"/>
      <c r="AP54" s="130"/>
      <c r="AQ54" s="130"/>
      <c r="AR54" s="130"/>
      <c r="AS54" s="130"/>
      <c r="AT54" s="130"/>
      <c r="AU54" s="130"/>
      <c r="AV54" s="130"/>
      <c r="AW54" s="130"/>
    </row>
    <row r="55" spans="2:49" ht="11.25">
      <c r="B55" s="168"/>
      <c r="C55" s="168"/>
      <c r="D55" s="168"/>
      <c r="E55" s="130"/>
      <c r="F55" s="130"/>
      <c r="G55" s="130"/>
      <c r="H55" s="130"/>
      <c r="I55" s="130"/>
      <c r="J55" s="130"/>
      <c r="K55" s="130"/>
      <c r="L55" s="130"/>
      <c r="M55" s="130"/>
      <c r="N55" s="130"/>
      <c r="O55" s="130"/>
      <c r="P55" s="130"/>
      <c r="Q55" s="130"/>
      <c r="R55" s="130"/>
      <c r="S55" s="130"/>
      <c r="T55" s="130"/>
      <c r="U55" s="130"/>
      <c r="V55" s="130"/>
      <c r="W55" s="130"/>
      <c r="X55" s="130"/>
      <c r="Y55" s="130"/>
      <c r="Z55" s="130"/>
      <c r="AA55" s="130"/>
      <c r="AB55" s="130"/>
      <c r="AC55" s="130"/>
      <c r="AD55" s="130"/>
      <c r="AE55" s="130"/>
      <c r="AF55" s="130"/>
      <c r="AG55" s="130"/>
      <c r="AH55" s="130"/>
      <c r="AI55" s="130"/>
      <c r="AJ55" s="130"/>
      <c r="AK55" s="130"/>
      <c r="AL55" s="130"/>
      <c r="AM55" s="130"/>
      <c r="AN55" s="130"/>
      <c r="AO55" s="130"/>
      <c r="AP55" s="130"/>
      <c r="AQ55" s="130"/>
      <c r="AR55" s="130"/>
      <c r="AS55" s="130"/>
      <c r="AT55" s="130"/>
      <c r="AU55" s="130"/>
      <c r="AV55" s="130"/>
      <c r="AW55" s="130"/>
    </row>
    <row r="56" spans="2:49" ht="11.25">
      <c r="B56" s="168"/>
      <c r="C56" s="168"/>
      <c r="D56" s="168"/>
      <c r="E56" s="130"/>
      <c r="F56" s="130"/>
      <c r="G56" s="130"/>
      <c r="H56" s="130"/>
      <c r="I56" s="130"/>
      <c r="J56" s="130"/>
      <c r="K56" s="130"/>
      <c r="L56" s="130"/>
      <c r="M56" s="130"/>
      <c r="N56" s="130"/>
      <c r="O56" s="130"/>
      <c r="P56" s="130"/>
      <c r="Q56" s="130"/>
      <c r="R56" s="130"/>
      <c r="S56" s="130"/>
      <c r="T56" s="130"/>
      <c r="U56" s="130"/>
      <c r="V56" s="130"/>
      <c r="W56" s="130"/>
      <c r="X56" s="130"/>
      <c r="Y56" s="130"/>
      <c r="Z56" s="130"/>
      <c r="AA56" s="130"/>
      <c r="AB56" s="130"/>
      <c r="AC56" s="130"/>
      <c r="AD56" s="130"/>
      <c r="AE56" s="130"/>
      <c r="AF56" s="130"/>
      <c r="AG56" s="130"/>
      <c r="AH56" s="130"/>
      <c r="AI56" s="130"/>
      <c r="AJ56" s="130"/>
      <c r="AK56" s="130"/>
      <c r="AL56" s="130"/>
      <c r="AM56" s="130"/>
      <c r="AN56" s="130"/>
      <c r="AO56" s="130"/>
      <c r="AP56" s="130"/>
      <c r="AQ56" s="130"/>
      <c r="AR56" s="130"/>
      <c r="AS56" s="130"/>
      <c r="AT56" s="130"/>
      <c r="AU56" s="130"/>
      <c r="AV56" s="130"/>
      <c r="AW56" s="130"/>
    </row>
    <row r="57" spans="2:49" ht="11.25">
      <c r="B57" s="168"/>
      <c r="C57" s="168"/>
      <c r="D57" s="168"/>
      <c r="E57" s="130"/>
      <c r="F57" s="130"/>
      <c r="G57" s="130"/>
      <c r="H57" s="130"/>
      <c r="I57" s="130"/>
      <c r="J57" s="130"/>
      <c r="K57" s="130"/>
      <c r="L57" s="130"/>
      <c r="M57" s="130"/>
      <c r="N57" s="130"/>
      <c r="O57" s="130"/>
      <c r="P57" s="130"/>
      <c r="Q57" s="130"/>
      <c r="R57" s="130"/>
      <c r="S57" s="130"/>
      <c r="T57" s="130"/>
      <c r="U57" s="130"/>
      <c r="V57" s="130"/>
      <c r="W57" s="130"/>
      <c r="X57" s="130"/>
      <c r="Y57" s="130"/>
      <c r="Z57" s="130"/>
      <c r="AA57" s="130"/>
      <c r="AB57" s="130"/>
      <c r="AC57" s="130"/>
      <c r="AD57" s="130"/>
      <c r="AE57" s="130"/>
      <c r="AF57" s="130"/>
      <c r="AG57" s="130"/>
      <c r="AH57" s="130"/>
      <c r="AI57" s="130"/>
      <c r="AJ57" s="130"/>
      <c r="AK57" s="130"/>
      <c r="AL57" s="130"/>
      <c r="AM57" s="130"/>
      <c r="AN57" s="130"/>
      <c r="AO57" s="130"/>
      <c r="AP57" s="130"/>
      <c r="AQ57" s="130"/>
      <c r="AR57" s="130"/>
      <c r="AS57" s="130"/>
      <c r="AT57" s="130"/>
      <c r="AU57" s="130"/>
      <c r="AV57" s="130"/>
      <c r="AW57" s="130"/>
    </row>
    <row r="58" spans="2:49" ht="11.25">
      <c r="B58" s="168"/>
      <c r="C58" s="168"/>
      <c r="D58" s="168"/>
      <c r="E58" s="130"/>
      <c r="F58" s="130"/>
      <c r="G58" s="130"/>
      <c r="H58" s="130"/>
      <c r="I58" s="130"/>
      <c r="J58" s="130"/>
      <c r="K58" s="130"/>
      <c r="L58" s="130"/>
      <c r="M58" s="130"/>
      <c r="N58" s="130"/>
      <c r="O58" s="130"/>
      <c r="P58" s="130"/>
      <c r="Q58" s="130"/>
      <c r="R58" s="130"/>
      <c r="S58" s="130"/>
      <c r="T58" s="130"/>
      <c r="U58" s="130"/>
      <c r="V58" s="130"/>
      <c r="W58" s="130"/>
      <c r="X58" s="130"/>
      <c r="Y58" s="130"/>
      <c r="Z58" s="130"/>
      <c r="AA58" s="130"/>
      <c r="AB58" s="130"/>
      <c r="AC58" s="130"/>
      <c r="AD58" s="130"/>
      <c r="AE58" s="130"/>
      <c r="AF58" s="130"/>
      <c r="AG58" s="130"/>
      <c r="AH58" s="130"/>
      <c r="AI58" s="130"/>
      <c r="AJ58" s="130"/>
      <c r="AK58" s="130"/>
      <c r="AL58" s="130"/>
      <c r="AM58" s="130"/>
      <c r="AN58" s="130"/>
      <c r="AO58" s="130"/>
      <c r="AP58" s="130"/>
      <c r="AQ58" s="130"/>
      <c r="AR58" s="130"/>
      <c r="AS58" s="130"/>
      <c r="AT58" s="130"/>
      <c r="AU58" s="130"/>
      <c r="AV58" s="130"/>
      <c r="AW58" s="130"/>
    </row>
    <row r="59" spans="2:49" ht="11.25">
      <c r="B59" s="168"/>
      <c r="C59" s="168"/>
      <c r="D59" s="168"/>
      <c r="E59" s="130"/>
      <c r="F59" s="130"/>
      <c r="G59" s="130"/>
      <c r="H59" s="130"/>
      <c r="I59" s="130"/>
      <c r="J59" s="130"/>
      <c r="K59" s="130"/>
      <c r="L59" s="130"/>
      <c r="M59" s="130"/>
      <c r="N59" s="130"/>
      <c r="O59" s="130"/>
      <c r="P59" s="130"/>
      <c r="Q59" s="130"/>
      <c r="R59" s="130"/>
      <c r="S59" s="130"/>
      <c r="T59" s="130"/>
      <c r="U59" s="130"/>
      <c r="V59" s="130"/>
      <c r="W59" s="130"/>
      <c r="X59" s="130"/>
      <c r="Y59" s="130"/>
      <c r="Z59" s="130"/>
      <c r="AA59" s="130"/>
      <c r="AB59" s="130"/>
      <c r="AC59" s="130"/>
      <c r="AD59" s="130"/>
      <c r="AE59" s="130"/>
      <c r="AF59" s="130"/>
      <c r="AG59" s="130"/>
      <c r="AH59" s="130"/>
      <c r="AI59" s="130"/>
      <c r="AJ59" s="130"/>
      <c r="AK59" s="130"/>
      <c r="AL59" s="130"/>
      <c r="AM59" s="130"/>
      <c r="AN59" s="130"/>
      <c r="AO59" s="130"/>
      <c r="AP59" s="130"/>
      <c r="AQ59" s="130"/>
      <c r="AR59" s="130"/>
      <c r="AS59" s="130"/>
      <c r="AT59" s="130"/>
      <c r="AU59" s="130"/>
      <c r="AV59" s="130"/>
      <c r="AW59" s="130"/>
    </row>
    <row r="60" spans="2:49" ht="11.25">
      <c r="B60" s="168"/>
      <c r="C60" s="168"/>
      <c r="D60" s="168"/>
      <c r="E60" s="130"/>
      <c r="F60" s="130"/>
      <c r="G60" s="130"/>
      <c r="H60" s="130"/>
      <c r="I60" s="130"/>
      <c r="J60" s="130"/>
      <c r="K60" s="130"/>
      <c r="L60" s="130"/>
      <c r="M60" s="130"/>
      <c r="N60" s="130"/>
      <c r="O60" s="130"/>
      <c r="P60" s="130"/>
      <c r="Q60" s="130"/>
      <c r="R60" s="130"/>
      <c r="S60" s="130"/>
      <c r="T60" s="130"/>
      <c r="U60" s="130"/>
      <c r="V60" s="130"/>
      <c r="W60" s="130"/>
      <c r="X60" s="130"/>
      <c r="Y60" s="130"/>
      <c r="Z60" s="130"/>
      <c r="AA60" s="130"/>
      <c r="AB60" s="130"/>
      <c r="AC60" s="130"/>
      <c r="AD60" s="130"/>
      <c r="AE60" s="130"/>
      <c r="AF60" s="130"/>
      <c r="AG60" s="130"/>
      <c r="AH60" s="130"/>
      <c r="AI60" s="130"/>
      <c r="AJ60" s="130"/>
      <c r="AK60" s="130"/>
      <c r="AL60" s="130"/>
      <c r="AM60" s="130"/>
      <c r="AN60" s="130"/>
      <c r="AO60" s="130"/>
      <c r="AP60" s="130"/>
      <c r="AQ60" s="130"/>
      <c r="AR60" s="130"/>
      <c r="AS60" s="130"/>
      <c r="AT60" s="130"/>
      <c r="AU60" s="130"/>
      <c r="AV60" s="130"/>
      <c r="AW60" s="130"/>
    </row>
    <row r="61" spans="2:49" ht="11.25">
      <c r="B61" s="130"/>
      <c r="C61" s="168"/>
      <c r="D61" s="168"/>
      <c r="E61" s="130"/>
      <c r="F61" s="130"/>
      <c r="G61" s="130"/>
      <c r="H61" s="130"/>
      <c r="I61" s="130"/>
      <c r="J61" s="130"/>
      <c r="K61" s="130"/>
      <c r="L61" s="130"/>
      <c r="M61" s="130"/>
      <c r="N61" s="130"/>
      <c r="O61" s="130"/>
      <c r="P61" s="130"/>
      <c r="Q61" s="130"/>
      <c r="R61" s="130"/>
      <c r="S61" s="130"/>
      <c r="T61" s="130"/>
      <c r="U61" s="130"/>
      <c r="V61" s="130"/>
      <c r="W61" s="130"/>
      <c r="X61" s="130"/>
      <c r="Y61" s="130"/>
      <c r="Z61" s="130"/>
      <c r="AA61" s="130"/>
      <c r="AB61" s="130"/>
      <c r="AC61" s="130"/>
      <c r="AD61" s="130"/>
      <c r="AE61" s="130"/>
      <c r="AF61" s="130"/>
      <c r="AG61" s="130"/>
      <c r="AH61" s="130"/>
      <c r="AI61" s="130"/>
      <c r="AJ61" s="130"/>
      <c r="AK61" s="130"/>
      <c r="AL61" s="130"/>
      <c r="AM61" s="130"/>
      <c r="AN61" s="130"/>
      <c r="AO61" s="130"/>
      <c r="AP61" s="130"/>
      <c r="AQ61" s="130"/>
      <c r="AR61" s="130"/>
      <c r="AS61" s="130"/>
      <c r="AT61" s="130"/>
      <c r="AU61" s="130"/>
      <c r="AV61" s="130"/>
      <c r="AW61" s="130"/>
    </row>
    <row r="62" spans="2:49" ht="11.25">
      <c r="B62" s="130"/>
      <c r="C62" s="168"/>
      <c r="D62" s="168"/>
      <c r="E62" s="130"/>
      <c r="F62" s="130"/>
      <c r="G62" s="130"/>
      <c r="H62" s="130"/>
      <c r="I62" s="130"/>
      <c r="J62" s="130"/>
      <c r="K62" s="130"/>
      <c r="L62" s="130"/>
      <c r="M62" s="130"/>
      <c r="N62" s="130"/>
      <c r="O62" s="130"/>
      <c r="P62" s="130"/>
      <c r="Q62" s="130"/>
      <c r="R62" s="130"/>
      <c r="S62" s="130"/>
      <c r="T62" s="130"/>
      <c r="U62" s="130"/>
      <c r="V62" s="130"/>
      <c r="W62" s="130"/>
      <c r="X62" s="130"/>
      <c r="Y62" s="130"/>
      <c r="Z62" s="130"/>
      <c r="AA62" s="130"/>
      <c r="AB62" s="130"/>
      <c r="AC62" s="130"/>
      <c r="AD62" s="130"/>
      <c r="AE62" s="130"/>
      <c r="AF62" s="130"/>
      <c r="AG62" s="130"/>
      <c r="AH62" s="130"/>
      <c r="AI62" s="130"/>
      <c r="AJ62" s="130"/>
      <c r="AK62" s="130"/>
      <c r="AL62" s="130"/>
      <c r="AM62" s="130"/>
      <c r="AN62" s="130"/>
      <c r="AO62" s="130"/>
      <c r="AP62" s="130"/>
      <c r="AQ62" s="130"/>
      <c r="AR62" s="130"/>
      <c r="AS62" s="130"/>
      <c r="AT62" s="130"/>
      <c r="AU62" s="130"/>
      <c r="AV62" s="130"/>
      <c r="AW62" s="130"/>
    </row>
    <row r="63" spans="2:49" ht="11.25">
      <c r="B63" s="130"/>
      <c r="C63" s="168"/>
      <c r="D63" s="168"/>
      <c r="E63" s="130"/>
      <c r="F63" s="130"/>
      <c r="G63" s="130"/>
      <c r="H63" s="130"/>
      <c r="I63" s="130"/>
      <c r="J63" s="130"/>
      <c r="K63" s="130"/>
      <c r="L63" s="130"/>
      <c r="M63" s="130"/>
      <c r="N63" s="130"/>
      <c r="O63" s="130"/>
      <c r="P63" s="130"/>
      <c r="Q63" s="130"/>
      <c r="R63" s="130"/>
      <c r="S63" s="130"/>
      <c r="T63" s="130"/>
      <c r="U63" s="130"/>
      <c r="V63" s="130"/>
      <c r="W63" s="130"/>
      <c r="X63" s="130"/>
      <c r="Y63" s="130"/>
      <c r="Z63" s="130"/>
      <c r="AA63" s="130"/>
      <c r="AB63" s="130"/>
      <c r="AC63" s="130"/>
      <c r="AD63" s="130"/>
      <c r="AE63" s="130"/>
      <c r="AF63" s="130"/>
      <c r="AG63" s="130"/>
      <c r="AH63" s="130"/>
      <c r="AI63" s="130"/>
      <c r="AJ63" s="130"/>
      <c r="AK63" s="130"/>
      <c r="AL63" s="130"/>
      <c r="AM63" s="130"/>
      <c r="AN63" s="130"/>
      <c r="AO63" s="130"/>
      <c r="AP63" s="130"/>
      <c r="AQ63" s="130"/>
      <c r="AR63" s="130"/>
      <c r="AS63" s="130"/>
      <c r="AT63" s="130"/>
      <c r="AU63" s="130"/>
      <c r="AV63" s="130"/>
      <c r="AW63" s="130"/>
    </row>
    <row r="64" spans="2:49" ht="11.25">
      <c r="B64" s="130"/>
      <c r="C64" s="168"/>
      <c r="D64" s="168"/>
      <c r="E64" s="130"/>
      <c r="F64" s="130"/>
      <c r="G64" s="130"/>
      <c r="H64" s="130"/>
      <c r="I64" s="130"/>
      <c r="J64" s="130"/>
      <c r="K64" s="130"/>
      <c r="L64" s="130"/>
      <c r="M64" s="130"/>
      <c r="N64" s="130"/>
      <c r="O64" s="130"/>
      <c r="P64" s="130"/>
      <c r="Q64" s="130"/>
      <c r="R64" s="130"/>
      <c r="S64" s="130"/>
      <c r="T64" s="130"/>
      <c r="U64" s="130"/>
      <c r="V64" s="130"/>
      <c r="W64" s="130"/>
      <c r="X64" s="130"/>
      <c r="Y64" s="130"/>
      <c r="Z64" s="130"/>
      <c r="AA64" s="130"/>
      <c r="AB64" s="130"/>
      <c r="AC64" s="130"/>
      <c r="AD64" s="130"/>
      <c r="AE64" s="130"/>
      <c r="AF64" s="130"/>
      <c r="AG64" s="130"/>
      <c r="AH64" s="130"/>
      <c r="AI64" s="130"/>
      <c r="AJ64" s="130"/>
      <c r="AK64" s="130"/>
      <c r="AL64" s="130"/>
      <c r="AM64" s="130"/>
      <c r="AN64" s="130"/>
      <c r="AO64" s="130"/>
      <c r="AP64" s="130"/>
      <c r="AQ64" s="130"/>
      <c r="AR64" s="130"/>
      <c r="AS64" s="130"/>
      <c r="AT64" s="130"/>
      <c r="AU64" s="130"/>
      <c r="AV64" s="130"/>
      <c r="AW64" s="130"/>
    </row>
    <row r="65" spans="3:4" ht="11.25">
      <c r="C65" s="169"/>
      <c r="D65" s="169"/>
    </row>
    <row r="66" spans="3:4" ht="11.25">
      <c r="C66" s="169"/>
      <c r="D66" s="169"/>
    </row>
    <row r="67" spans="3:4" ht="11.25">
      <c r="C67" s="169"/>
      <c r="D67" s="169"/>
    </row>
    <row r="68" spans="3:4" ht="11.25">
      <c r="C68" s="169"/>
      <c r="D68" s="169"/>
    </row>
    <row r="69" spans="3:4" ht="11.25">
      <c r="C69" s="169"/>
      <c r="D69" s="169"/>
    </row>
    <row r="70" spans="3:4" ht="11.25">
      <c r="C70" s="169"/>
      <c r="D70" s="169"/>
    </row>
    <row r="71" spans="3:4" ht="11.25">
      <c r="C71" s="169"/>
      <c r="D71" s="169"/>
    </row>
    <row r="72" spans="3:4" ht="11.25">
      <c r="C72" s="169"/>
      <c r="D72" s="169"/>
    </row>
    <row r="73" spans="3:4" ht="11.25">
      <c r="C73" s="169"/>
      <c r="D73" s="169"/>
    </row>
    <row r="74" spans="3:4" ht="11.25">
      <c r="C74" s="169"/>
      <c r="D74" s="169"/>
    </row>
    <row r="75" spans="3:4" ht="11.25">
      <c r="C75" s="169"/>
      <c r="D75" s="169"/>
    </row>
    <row r="76" spans="3:4" ht="11.25">
      <c r="C76" s="169"/>
      <c r="D76" s="169"/>
    </row>
    <row r="77" spans="3:4" ht="11.25">
      <c r="C77" s="169"/>
      <c r="D77" s="169"/>
    </row>
    <row r="78" spans="3:4" ht="11.25">
      <c r="C78" s="169"/>
      <c r="D78" s="169"/>
    </row>
    <row r="79" spans="3:4" ht="11.25">
      <c r="C79" s="169"/>
      <c r="D79" s="169"/>
    </row>
    <row r="80" spans="3:4" ht="11.25">
      <c r="C80" s="169"/>
      <c r="D80" s="169"/>
    </row>
    <row r="81" spans="3:4" ht="11.25">
      <c r="C81" s="169"/>
      <c r="D81" s="169"/>
    </row>
    <row r="82" spans="3:4" ht="11.25">
      <c r="C82" s="169"/>
      <c r="D82" s="169"/>
    </row>
    <row r="83" spans="3:4" ht="11.25">
      <c r="C83" s="169"/>
      <c r="D83" s="169"/>
    </row>
    <row r="84" spans="3:4" ht="11.25">
      <c r="C84" s="169"/>
      <c r="D84" s="169"/>
    </row>
    <row r="85" spans="3:4" ht="11.25">
      <c r="C85" s="169"/>
      <c r="D85" s="169"/>
    </row>
    <row r="86" spans="3:4" ht="11.25">
      <c r="C86" s="169"/>
      <c r="D86" s="169"/>
    </row>
    <row r="87" spans="3:4" ht="11.25">
      <c r="C87" s="169"/>
      <c r="D87" s="169"/>
    </row>
    <row r="88" spans="3:4" ht="11.25">
      <c r="C88" s="169"/>
      <c r="D88" s="169"/>
    </row>
    <row r="89" spans="3:4" ht="11.25">
      <c r="C89" s="169"/>
      <c r="D89" s="169"/>
    </row>
    <row r="90" spans="3:4" ht="11.25">
      <c r="C90" s="169"/>
      <c r="D90" s="169"/>
    </row>
    <row r="91" spans="3:4" ht="11.25">
      <c r="C91" s="169"/>
      <c r="D91" s="169"/>
    </row>
    <row r="92" spans="3:4" ht="11.25">
      <c r="C92" s="169"/>
      <c r="D92" s="169"/>
    </row>
    <row r="93" spans="3:4" ht="11.25">
      <c r="C93" s="169"/>
      <c r="D93" s="169"/>
    </row>
    <row r="94" spans="3:4" ht="11.25">
      <c r="C94" s="169"/>
      <c r="D94" s="169"/>
    </row>
    <row r="95" spans="3:4" ht="11.25">
      <c r="C95" s="169"/>
      <c r="D95" s="169"/>
    </row>
    <row r="96" spans="3:4" ht="11.25">
      <c r="C96" s="169"/>
      <c r="D96" s="169"/>
    </row>
    <row r="97" spans="3:4" ht="11.25">
      <c r="C97" s="169"/>
      <c r="D97" s="169"/>
    </row>
    <row r="98" spans="3:4" ht="11.25">
      <c r="C98" s="169"/>
      <c r="D98" s="169"/>
    </row>
    <row r="99" spans="3:4" ht="11.25">
      <c r="C99" s="169"/>
      <c r="D99" s="169"/>
    </row>
    <row r="100" spans="3:4" ht="11.25">
      <c r="C100" s="169"/>
      <c r="D100" s="169"/>
    </row>
    <row r="101" spans="3:4" ht="11.25">
      <c r="C101" s="169"/>
      <c r="D101" s="169"/>
    </row>
    <row r="102" spans="3:4" ht="11.25">
      <c r="C102" s="169"/>
      <c r="D102" s="169"/>
    </row>
    <row r="103" spans="3:4" ht="11.25">
      <c r="C103" s="169"/>
      <c r="D103" s="169"/>
    </row>
    <row r="104" spans="3:4" ht="11.25">
      <c r="C104" s="169"/>
      <c r="D104" s="169"/>
    </row>
    <row r="105" spans="3:4" ht="11.25">
      <c r="C105" s="169"/>
      <c r="D105" s="169"/>
    </row>
    <row r="106" spans="3:4" ht="11.25">
      <c r="C106" s="169"/>
      <c r="D106" s="169"/>
    </row>
    <row r="107" spans="3:4" ht="11.25">
      <c r="C107" s="169"/>
      <c r="D107" s="169"/>
    </row>
    <row r="108" spans="3:4" ht="11.25">
      <c r="C108" s="169"/>
      <c r="D108" s="169"/>
    </row>
    <row r="109" spans="3:4" ht="11.25">
      <c r="C109" s="169"/>
      <c r="D109" s="169"/>
    </row>
    <row r="110" spans="3:4" ht="11.25">
      <c r="C110" s="169"/>
      <c r="D110" s="169"/>
    </row>
    <row r="111" spans="3:4" ht="11.25">
      <c r="C111" s="169"/>
      <c r="D111" s="169"/>
    </row>
    <row r="112" spans="3:4" ht="11.25">
      <c r="C112" s="169"/>
      <c r="D112" s="169"/>
    </row>
    <row r="113" spans="3:4" ht="11.25">
      <c r="C113" s="169"/>
      <c r="D113" s="169"/>
    </row>
    <row r="114" spans="3:4" ht="11.25">
      <c r="C114" s="169"/>
      <c r="D114" s="169"/>
    </row>
    <row r="115" spans="3:4" ht="11.25">
      <c r="C115" s="169"/>
      <c r="D115" s="169"/>
    </row>
    <row r="116" spans="3:4" ht="11.25">
      <c r="C116" s="169"/>
      <c r="D116" s="169"/>
    </row>
    <row r="117" spans="3:4" ht="11.25">
      <c r="C117" s="169"/>
      <c r="D117" s="169"/>
    </row>
    <row r="118" spans="3:4" ht="11.25">
      <c r="C118" s="169"/>
      <c r="D118" s="169"/>
    </row>
    <row r="119" spans="3:4" ht="11.25">
      <c r="C119" s="169"/>
      <c r="D119" s="169"/>
    </row>
    <row r="120" spans="3:4" ht="11.25">
      <c r="C120" s="169"/>
      <c r="D120" s="169"/>
    </row>
    <row r="121" spans="3:4" ht="11.25">
      <c r="C121" s="169"/>
      <c r="D121" s="169"/>
    </row>
    <row r="122" spans="3:4" ht="11.25">
      <c r="C122" s="169"/>
      <c r="D122" s="169"/>
    </row>
    <row r="123" spans="3:4" ht="11.25">
      <c r="C123" s="169"/>
      <c r="D123" s="169"/>
    </row>
    <row r="124" spans="3:4" ht="11.25">
      <c r="C124" s="169"/>
      <c r="D124" s="169"/>
    </row>
    <row r="125" spans="3:4" ht="11.25">
      <c r="C125" s="169"/>
      <c r="D125" s="169"/>
    </row>
    <row r="126" spans="3:4" ht="11.25">
      <c r="C126" s="169"/>
      <c r="D126" s="169"/>
    </row>
    <row r="127" spans="3:4" ht="11.25">
      <c r="C127" s="169"/>
      <c r="D127" s="169"/>
    </row>
    <row r="128" spans="3:4" ht="11.25">
      <c r="C128" s="169"/>
      <c r="D128" s="169"/>
    </row>
    <row r="129" spans="3:4" ht="11.25">
      <c r="C129" s="169"/>
      <c r="D129" s="169"/>
    </row>
    <row r="130" spans="3:4" ht="11.25">
      <c r="C130" s="169"/>
      <c r="D130" s="169"/>
    </row>
    <row r="131" spans="3:4" ht="11.25">
      <c r="C131" s="169"/>
      <c r="D131" s="169"/>
    </row>
    <row r="132" spans="3:4" ht="11.25">
      <c r="C132" s="169"/>
      <c r="D132" s="169"/>
    </row>
    <row r="133" spans="3:4" ht="11.25">
      <c r="C133" s="169"/>
      <c r="D133" s="169"/>
    </row>
    <row r="134" spans="3:4" ht="11.25">
      <c r="C134" s="169"/>
      <c r="D134" s="169"/>
    </row>
    <row r="135" spans="3:4" ht="11.25">
      <c r="C135" s="169"/>
      <c r="D135" s="169"/>
    </row>
    <row r="136" spans="3:4" ht="11.25">
      <c r="C136" s="169"/>
      <c r="D136" s="169"/>
    </row>
    <row r="137" spans="3:4" ht="11.25">
      <c r="C137" s="169"/>
      <c r="D137" s="169"/>
    </row>
    <row r="138" spans="3:4" ht="11.25">
      <c r="C138" s="169"/>
      <c r="D138" s="169"/>
    </row>
    <row r="139" spans="3:4" ht="11.25">
      <c r="C139" s="169"/>
      <c r="D139" s="169"/>
    </row>
    <row r="140" spans="3:4" ht="11.25">
      <c r="C140" s="169"/>
      <c r="D140" s="169"/>
    </row>
    <row r="141" spans="3:4" ht="11.25">
      <c r="C141" s="169"/>
      <c r="D141" s="169"/>
    </row>
    <row r="142" spans="3:4" ht="11.25">
      <c r="C142" s="169"/>
      <c r="D142" s="169"/>
    </row>
    <row r="143" spans="3:4" ht="11.25">
      <c r="C143" s="169"/>
      <c r="D143" s="169"/>
    </row>
    <row r="144" spans="3:4" ht="11.25">
      <c r="C144" s="169"/>
      <c r="D144" s="169"/>
    </row>
    <row r="145" spans="3:4" ht="11.25">
      <c r="C145" s="169"/>
      <c r="D145" s="169"/>
    </row>
    <row r="146" spans="3:4" ht="11.25">
      <c r="C146" s="169"/>
      <c r="D146" s="169"/>
    </row>
    <row r="147" spans="3:4" ht="11.25">
      <c r="C147" s="169"/>
      <c r="D147" s="169"/>
    </row>
    <row r="148" spans="3:4" ht="11.25">
      <c r="C148" s="169"/>
      <c r="D148" s="169"/>
    </row>
    <row r="149" spans="3:4" ht="11.25">
      <c r="C149" s="169"/>
      <c r="D149" s="169"/>
    </row>
    <row r="150" spans="3:4" ht="11.25">
      <c r="C150" s="169"/>
      <c r="D150" s="169"/>
    </row>
    <row r="151" spans="3:4" ht="11.25">
      <c r="C151" s="169"/>
      <c r="D151" s="169"/>
    </row>
    <row r="152" spans="3:4" ht="11.25">
      <c r="C152" s="169"/>
      <c r="D152" s="169"/>
    </row>
    <row r="153" spans="3:4" ht="11.25">
      <c r="C153" s="169"/>
      <c r="D153" s="169"/>
    </row>
    <row r="154" spans="3:4" ht="11.25">
      <c r="C154" s="169"/>
      <c r="D154" s="169"/>
    </row>
    <row r="155" spans="3:4" ht="11.25">
      <c r="C155" s="169"/>
      <c r="D155" s="169"/>
    </row>
    <row r="156" spans="3:4" ht="11.25">
      <c r="C156" s="169"/>
      <c r="D156" s="169"/>
    </row>
    <row r="157" spans="3:4" ht="11.25">
      <c r="C157" s="169"/>
      <c r="D157" s="169"/>
    </row>
    <row r="158" spans="3:4" ht="11.25">
      <c r="C158" s="169"/>
      <c r="D158" s="169"/>
    </row>
    <row r="159" spans="3:4" ht="11.25">
      <c r="C159" s="169"/>
      <c r="D159" s="169"/>
    </row>
    <row r="160" spans="3:4" ht="11.25">
      <c r="C160" s="169"/>
      <c r="D160" s="169"/>
    </row>
    <row r="161" spans="3:4" ht="11.25">
      <c r="C161" s="169"/>
      <c r="D161" s="169"/>
    </row>
    <row r="162" spans="3:4" ht="11.25">
      <c r="C162" s="169"/>
      <c r="D162" s="169"/>
    </row>
    <row r="163" spans="3:4" ht="11.25">
      <c r="C163" s="169"/>
      <c r="D163" s="169"/>
    </row>
    <row r="164" spans="3:4" ht="11.25">
      <c r="C164" s="169"/>
      <c r="D164" s="169"/>
    </row>
    <row r="165" spans="3:4" ht="11.25">
      <c r="C165" s="169"/>
      <c r="D165" s="169"/>
    </row>
    <row r="166" spans="3:4" ht="11.25">
      <c r="C166" s="169"/>
      <c r="D166" s="169"/>
    </row>
    <row r="167" spans="3:4" ht="11.25">
      <c r="C167" s="169"/>
      <c r="D167" s="169"/>
    </row>
    <row r="168" spans="3:4" ht="11.25">
      <c r="C168" s="169"/>
      <c r="D168" s="169"/>
    </row>
    <row r="169" spans="3:4" ht="11.25">
      <c r="C169" s="169"/>
      <c r="D169" s="169"/>
    </row>
    <row r="170" spans="3:4" ht="11.25">
      <c r="C170" s="169"/>
      <c r="D170" s="169"/>
    </row>
    <row r="171" spans="3:4" ht="11.25">
      <c r="C171" s="169"/>
      <c r="D171" s="169"/>
    </row>
    <row r="172" spans="3:4" ht="11.25">
      <c r="C172" s="169"/>
      <c r="D172" s="169"/>
    </row>
    <row r="173" spans="3:4" ht="11.25">
      <c r="C173" s="169"/>
      <c r="D173" s="169"/>
    </row>
    <row r="174" spans="3:4" ht="11.25">
      <c r="C174" s="169"/>
      <c r="D174" s="169"/>
    </row>
    <row r="175" spans="3:4" ht="11.25">
      <c r="C175" s="169"/>
      <c r="D175" s="169"/>
    </row>
    <row r="176" spans="3:4" ht="11.25">
      <c r="C176" s="169"/>
      <c r="D176" s="169"/>
    </row>
    <row r="177" spans="3:4" ht="11.25">
      <c r="C177" s="169"/>
      <c r="D177" s="169"/>
    </row>
    <row r="178" spans="3:4" ht="11.25">
      <c r="C178" s="169"/>
      <c r="D178" s="169"/>
    </row>
    <row r="179" spans="3:4" ht="11.25">
      <c r="C179" s="169"/>
      <c r="D179" s="169"/>
    </row>
    <row r="180" spans="3:4" ht="11.25">
      <c r="C180" s="169"/>
      <c r="D180" s="169"/>
    </row>
    <row r="181" spans="3:4" ht="11.25">
      <c r="C181" s="169"/>
      <c r="D181" s="169"/>
    </row>
    <row r="182" spans="3:4" ht="11.25">
      <c r="C182" s="169"/>
      <c r="D182" s="169"/>
    </row>
    <row r="183" spans="3:4" ht="11.25">
      <c r="C183" s="169"/>
      <c r="D183" s="169"/>
    </row>
    <row r="184" spans="3:4" ht="11.25">
      <c r="C184" s="169"/>
      <c r="D184" s="169"/>
    </row>
    <row r="185" spans="3:4" ht="11.25">
      <c r="C185" s="169"/>
      <c r="D185" s="169"/>
    </row>
    <row r="186" spans="3:4" ht="11.25">
      <c r="C186" s="169"/>
      <c r="D186" s="169"/>
    </row>
    <row r="187" spans="3:4" ht="11.25">
      <c r="C187" s="169"/>
      <c r="D187" s="169"/>
    </row>
    <row r="188" spans="3:4" ht="11.25">
      <c r="C188" s="169"/>
      <c r="D188" s="169"/>
    </row>
    <row r="189" spans="3:4" ht="11.25">
      <c r="C189" s="169"/>
      <c r="D189" s="169"/>
    </row>
    <row r="190" spans="3:4" ht="11.25">
      <c r="C190" s="169"/>
      <c r="D190" s="169"/>
    </row>
    <row r="191" spans="3:4" ht="11.25">
      <c r="C191" s="169"/>
      <c r="D191" s="169"/>
    </row>
    <row r="192" spans="3:4" ht="11.25">
      <c r="C192" s="169"/>
      <c r="D192" s="169"/>
    </row>
    <row r="193" spans="3:4" ht="11.25">
      <c r="C193" s="169"/>
      <c r="D193" s="169"/>
    </row>
    <row r="194" spans="3:4" ht="11.25">
      <c r="C194" s="169"/>
      <c r="D194" s="169"/>
    </row>
    <row r="195" spans="3:4" ht="11.25">
      <c r="C195" s="169"/>
      <c r="D195" s="169"/>
    </row>
    <row r="196" spans="3:4" ht="11.25">
      <c r="C196" s="169"/>
      <c r="D196" s="169"/>
    </row>
    <row r="197" spans="3:4" ht="11.25">
      <c r="C197" s="169"/>
      <c r="D197" s="169"/>
    </row>
    <row r="198" spans="3:4" ht="11.25">
      <c r="C198" s="169"/>
      <c r="D198" s="169"/>
    </row>
    <row r="199" spans="3:4" ht="11.25">
      <c r="C199" s="169"/>
      <c r="D199" s="169"/>
    </row>
    <row r="200" spans="3:4" ht="11.25">
      <c r="C200" s="169"/>
      <c r="D200" s="169"/>
    </row>
    <row r="201" spans="3:4" ht="11.25">
      <c r="C201" s="169"/>
      <c r="D201" s="169"/>
    </row>
    <row r="202" spans="3:4" ht="11.25">
      <c r="C202" s="169"/>
      <c r="D202" s="169"/>
    </row>
    <row r="203" spans="3:4" ht="11.25">
      <c r="C203" s="169"/>
      <c r="D203" s="169"/>
    </row>
    <row r="204" spans="3:4" ht="11.25">
      <c r="C204" s="169"/>
      <c r="D204" s="169"/>
    </row>
    <row r="205" spans="3:4" ht="11.25">
      <c r="C205" s="169"/>
      <c r="D205" s="169"/>
    </row>
    <row r="206" spans="3:4" ht="11.25">
      <c r="C206" s="169"/>
      <c r="D206" s="169"/>
    </row>
    <row r="207" spans="3:4" ht="11.25">
      <c r="C207" s="169"/>
      <c r="D207" s="169"/>
    </row>
    <row r="208" spans="3:4" ht="11.25">
      <c r="C208" s="169"/>
      <c r="D208" s="169"/>
    </row>
    <row r="209" spans="3:4" ht="11.25">
      <c r="C209" s="169"/>
      <c r="D209" s="169"/>
    </row>
    <row r="210" spans="3:4" ht="11.25">
      <c r="C210" s="169"/>
      <c r="D210" s="169"/>
    </row>
    <row r="211" spans="3:4" ht="11.25">
      <c r="C211" s="169"/>
      <c r="D211" s="169"/>
    </row>
    <row r="212" spans="3:4" ht="11.25">
      <c r="C212" s="169"/>
      <c r="D212" s="169"/>
    </row>
    <row r="213" spans="3:4" ht="11.25">
      <c r="C213" s="169"/>
      <c r="D213" s="169"/>
    </row>
    <row r="214" spans="3:4" ht="11.25">
      <c r="C214" s="169"/>
      <c r="D214" s="169"/>
    </row>
    <row r="215" spans="3:4" ht="11.25">
      <c r="C215" s="169"/>
      <c r="D215" s="169"/>
    </row>
    <row r="216" spans="3:4" ht="11.25">
      <c r="C216" s="169"/>
      <c r="D216" s="169"/>
    </row>
    <row r="217" spans="3:4" ht="11.25">
      <c r="C217" s="169"/>
      <c r="D217" s="169"/>
    </row>
    <row r="218" spans="3:4" ht="11.25">
      <c r="C218" s="169"/>
      <c r="D218" s="169"/>
    </row>
    <row r="219" spans="3:4" ht="11.25">
      <c r="C219" s="169"/>
      <c r="D219" s="169"/>
    </row>
    <row r="220" spans="3:4" ht="11.25">
      <c r="C220" s="169"/>
      <c r="D220" s="169"/>
    </row>
    <row r="221" spans="3:4" ht="11.25">
      <c r="C221" s="169"/>
      <c r="D221" s="169"/>
    </row>
    <row r="222" spans="3:4" ht="11.25">
      <c r="C222" s="169"/>
      <c r="D222" s="169"/>
    </row>
    <row r="223" spans="3:4" ht="11.25">
      <c r="C223" s="169"/>
      <c r="D223" s="169"/>
    </row>
    <row r="224" spans="3:4" ht="11.25">
      <c r="C224" s="169"/>
      <c r="D224" s="169"/>
    </row>
    <row r="225" spans="3:4" ht="11.25">
      <c r="C225" s="169"/>
      <c r="D225" s="169"/>
    </row>
  </sheetData>
  <mergeCells count="12">
    <mergeCell ref="I21:L21"/>
    <mergeCell ref="I24:L24"/>
    <mergeCell ref="M1:O1"/>
    <mergeCell ref="A6:E6"/>
    <mergeCell ref="A7:D7"/>
    <mergeCell ref="H9:H10"/>
    <mergeCell ref="L6:P6"/>
    <mergeCell ref="F2:H4"/>
    <mergeCell ref="O9:O10"/>
    <mergeCell ref="P9:P10"/>
    <mergeCell ref="A9:A10"/>
    <mergeCell ref="I6:J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15:M20 B15:D20 N15:N21 F15:G20 I15:K20 B28:D34 F28:G34 I28:K34 M28:N34">
      <formula1>0</formula1>
      <formula2>9999999999999990</formula2>
    </dataValidation>
  </dataValidations>
  <printOptions/>
  <pageMargins left="0.33" right="0.25" top="0.51" bottom="0.65" header="0.17" footer="0.21"/>
  <pageSetup horizontalDpi="300" verticalDpi="300" orientation="landscape" scale="76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78"/>
  <sheetViews>
    <sheetView workbookViewId="0" topLeftCell="A31">
      <selection activeCell="A47" sqref="A47"/>
    </sheetView>
  </sheetViews>
  <sheetFormatPr defaultColWidth="9.140625" defaultRowHeight="12.75"/>
  <cols>
    <col min="1" max="1" width="31.140625" style="44" customWidth="1"/>
    <col min="2" max="2" width="12.140625" style="44" customWidth="1"/>
    <col min="3" max="3" width="11.57421875" style="44" bestFit="1" customWidth="1"/>
    <col min="4" max="4" width="12.140625" style="44" customWidth="1"/>
    <col min="5" max="5" width="16.140625" style="44" customWidth="1"/>
    <col min="6" max="6" width="14.57421875" style="1" customWidth="1"/>
    <col min="7" max="16384" width="9.140625" style="1" customWidth="1"/>
  </cols>
  <sheetData>
    <row r="1" spans="1:14" s="28" customFormat="1" ht="25.5" customHeight="1">
      <c r="A1" s="104"/>
      <c r="B1" s="104"/>
      <c r="C1" s="104"/>
      <c r="D1" s="104"/>
      <c r="E1" s="105" t="s">
        <v>183</v>
      </c>
      <c r="F1" s="71"/>
      <c r="G1" s="71"/>
      <c r="H1" s="71"/>
      <c r="I1" s="71"/>
      <c r="J1" s="71"/>
      <c r="K1" s="71"/>
      <c r="L1" s="71"/>
      <c r="M1" s="71"/>
      <c r="N1" s="71"/>
    </row>
    <row r="2" spans="2:5" ht="15" customHeight="1">
      <c r="B2" s="97"/>
      <c r="C2" s="348" t="s">
        <v>114</v>
      </c>
      <c r="D2" s="348"/>
      <c r="E2" s="45"/>
    </row>
    <row r="3" spans="2:5" ht="15" customHeight="1">
      <c r="B3" s="348" t="s">
        <v>227</v>
      </c>
      <c r="C3" s="348"/>
      <c r="D3" s="348"/>
      <c r="E3" s="348"/>
    </row>
    <row r="4" spans="1:5" ht="15">
      <c r="A4" s="45"/>
      <c r="B4" s="348"/>
      <c r="C4" s="351"/>
      <c r="D4" s="351"/>
      <c r="E4" s="45"/>
    </row>
    <row r="5" spans="1:5" ht="14.25">
      <c r="A5" s="85" t="str">
        <f>'справка № 1-КИС-БАЛАНС'!A3</f>
        <v>Наименование на КИС:"КД ОБЛИГАЦИИ БЪЛГАРИЯ"</v>
      </c>
      <c r="B5" s="85"/>
      <c r="C5" s="85"/>
      <c r="D5" s="394" t="s">
        <v>331</v>
      </c>
      <c r="E5" s="394"/>
    </row>
    <row r="6" ht="15">
      <c r="A6" s="85" t="str">
        <f>'справка № 1-КИС-БАЛАНС'!A4</f>
        <v>Отчетен период:30.06.2008</v>
      </c>
    </row>
    <row r="7" spans="2:5" ht="15">
      <c r="B7" s="80" t="s">
        <v>99</v>
      </c>
      <c r="E7" s="87" t="s">
        <v>83</v>
      </c>
    </row>
    <row r="8" spans="1:2" ht="13.5" customHeight="1">
      <c r="A8" s="86" t="s">
        <v>100</v>
      </c>
      <c r="B8" s="72"/>
    </row>
    <row r="9" spans="1:5" ht="13.5" customHeight="1">
      <c r="A9" s="379" t="s">
        <v>101</v>
      </c>
      <c r="B9" s="379" t="s">
        <v>102</v>
      </c>
      <c r="C9" s="349" t="s">
        <v>103</v>
      </c>
      <c r="D9" s="350"/>
      <c r="E9" s="350"/>
    </row>
    <row r="10" spans="1:5" ht="14.25">
      <c r="A10" s="379"/>
      <c r="B10" s="379"/>
      <c r="C10" s="47" t="s">
        <v>104</v>
      </c>
      <c r="D10" s="47" t="s">
        <v>105</v>
      </c>
      <c r="E10" s="75" t="s">
        <v>106</v>
      </c>
    </row>
    <row r="11" spans="1:5" s="26" customFormat="1" ht="14.25">
      <c r="A11" s="88" t="s">
        <v>6</v>
      </c>
      <c r="B11" s="75">
        <v>1</v>
      </c>
      <c r="C11" s="75">
        <v>2</v>
      </c>
      <c r="D11" s="75">
        <v>3</v>
      </c>
      <c r="E11" s="88">
        <v>4</v>
      </c>
    </row>
    <row r="12" spans="1:5" ht="15">
      <c r="A12" s="76" t="s">
        <v>144</v>
      </c>
      <c r="B12" s="77" t="s">
        <v>99</v>
      </c>
      <c r="C12" s="77" t="s">
        <v>99</v>
      </c>
      <c r="D12" s="77" t="s">
        <v>99</v>
      </c>
      <c r="E12" s="48"/>
    </row>
    <row r="13" spans="1:5" ht="30">
      <c r="A13" s="77" t="s">
        <v>293</v>
      </c>
      <c r="B13" s="77"/>
      <c r="C13" s="77"/>
      <c r="D13" s="77"/>
      <c r="E13" s="48"/>
    </row>
    <row r="14" spans="1:5" ht="30">
      <c r="A14" s="77" t="s">
        <v>294</v>
      </c>
      <c r="B14" s="77" t="s">
        <v>99</v>
      </c>
      <c r="C14" s="77" t="s">
        <v>99</v>
      </c>
      <c r="D14" s="77" t="s">
        <v>99</v>
      </c>
      <c r="E14" s="48"/>
    </row>
    <row r="15" spans="1:5" ht="15" customHeight="1">
      <c r="A15" s="77" t="s">
        <v>295</v>
      </c>
      <c r="B15" s="77" t="s">
        <v>99</v>
      </c>
      <c r="C15" s="77" t="s">
        <v>99</v>
      </c>
      <c r="D15" s="77" t="s">
        <v>99</v>
      </c>
      <c r="E15" s="48"/>
    </row>
    <row r="16" spans="1:5" ht="15" customHeight="1">
      <c r="A16" s="77" t="s">
        <v>296</v>
      </c>
      <c r="B16" s="228">
        <f>B17+26.49+718.89</f>
        <v>4507.38</v>
      </c>
      <c r="C16" s="228">
        <f>C17+26.49</f>
        <v>316.49</v>
      </c>
      <c r="D16" s="228">
        <f>D17</f>
        <v>1568.35</v>
      </c>
      <c r="E16" s="246">
        <f>E17+718.89</f>
        <v>2621.64</v>
      </c>
    </row>
    <row r="17" spans="1:5" ht="14.25" customHeight="1">
      <c r="A17" s="77" t="s">
        <v>177</v>
      </c>
      <c r="B17" s="228">
        <v>3762</v>
      </c>
      <c r="C17" s="228">
        <v>290</v>
      </c>
      <c r="D17" s="228">
        <v>1568.35</v>
      </c>
      <c r="E17" s="246">
        <v>1902.75</v>
      </c>
    </row>
    <row r="18" spans="1:5" ht="30">
      <c r="A18" s="77" t="s">
        <v>191</v>
      </c>
      <c r="B18" s="81"/>
      <c r="C18" s="77"/>
      <c r="D18" s="81"/>
      <c r="E18" s="48"/>
    </row>
    <row r="19" spans="1:5" ht="30">
      <c r="A19" s="77" t="s">
        <v>297</v>
      </c>
      <c r="B19" s="81"/>
      <c r="C19" s="77"/>
      <c r="D19" s="81"/>
      <c r="E19" s="48"/>
    </row>
    <row r="20" spans="1:5" ht="30">
      <c r="A20" s="77" t="s">
        <v>184</v>
      </c>
      <c r="B20" s="77"/>
      <c r="C20" s="77"/>
      <c r="D20" s="77"/>
      <c r="E20" s="48"/>
    </row>
    <row r="21" spans="1:5" ht="15">
      <c r="A21" s="77" t="s">
        <v>178</v>
      </c>
      <c r="B21" s="81"/>
      <c r="C21" s="77"/>
      <c r="D21" s="81"/>
      <c r="E21" s="48"/>
    </row>
    <row r="22" spans="1:5" ht="15">
      <c r="A22" s="77" t="s">
        <v>11</v>
      </c>
      <c r="B22" s="81">
        <v>167</v>
      </c>
      <c r="C22" s="77"/>
      <c r="D22" s="81"/>
      <c r="E22" s="48">
        <v>167</v>
      </c>
    </row>
    <row r="23" spans="1:5" ht="15">
      <c r="A23" s="77" t="s">
        <v>229</v>
      </c>
      <c r="B23" s="77"/>
      <c r="C23" s="77"/>
      <c r="D23" s="77"/>
      <c r="E23" s="48"/>
    </row>
    <row r="24" spans="1:5" ht="14.25">
      <c r="A24" s="76" t="s">
        <v>107</v>
      </c>
      <c r="B24" s="247">
        <f>B16+B19+B22</f>
        <v>4674.38</v>
      </c>
      <c r="C24" s="247">
        <f>C16</f>
        <v>316.49</v>
      </c>
      <c r="D24" s="247">
        <f>D16+D19</f>
        <v>1568.35</v>
      </c>
      <c r="E24" s="248">
        <f>E16+E21</f>
        <v>2621.64</v>
      </c>
    </row>
    <row r="25" spans="1:5" ht="15">
      <c r="A25" s="72"/>
      <c r="B25" s="80" t="s">
        <v>99</v>
      </c>
      <c r="C25" s="80" t="s">
        <v>99</v>
      </c>
      <c r="D25" s="80" t="s">
        <v>99</v>
      </c>
      <c r="E25" s="72"/>
    </row>
    <row r="26" ht="15">
      <c r="A26" s="86" t="s">
        <v>148</v>
      </c>
    </row>
    <row r="27" spans="1:5" ht="27" customHeight="1">
      <c r="A27" s="53" t="s">
        <v>101</v>
      </c>
      <c r="B27" s="53" t="s">
        <v>108</v>
      </c>
      <c r="C27" s="379" t="s">
        <v>109</v>
      </c>
      <c r="D27" s="379"/>
      <c r="E27" s="379"/>
    </row>
    <row r="28" spans="1:5" ht="28.5">
      <c r="A28" s="53"/>
      <c r="B28" s="53"/>
      <c r="C28" s="53" t="s">
        <v>104</v>
      </c>
      <c r="D28" s="53" t="s">
        <v>110</v>
      </c>
      <c r="E28" s="53" t="s">
        <v>111</v>
      </c>
    </row>
    <row r="29" spans="1:5" ht="14.25">
      <c r="A29" s="75" t="s">
        <v>6</v>
      </c>
      <c r="B29" s="75">
        <v>1</v>
      </c>
      <c r="C29" s="89">
        <v>2</v>
      </c>
      <c r="D29" s="89">
        <v>3</v>
      </c>
      <c r="E29" s="75">
        <v>4</v>
      </c>
    </row>
    <row r="30" spans="1:5" ht="14.25">
      <c r="A30" s="76" t="s">
        <v>145</v>
      </c>
      <c r="B30" s="76" t="s">
        <v>99</v>
      </c>
      <c r="C30" s="76" t="s">
        <v>99</v>
      </c>
      <c r="D30" s="76" t="s">
        <v>99</v>
      </c>
      <c r="E30" s="76" t="s">
        <v>99</v>
      </c>
    </row>
    <row r="31" spans="1:5" ht="15">
      <c r="A31" s="79" t="s">
        <v>146</v>
      </c>
      <c r="B31" s="77"/>
      <c r="C31" s="77"/>
      <c r="D31" s="77"/>
      <c r="E31" s="77"/>
    </row>
    <row r="32" spans="1:5" ht="30">
      <c r="A32" s="77" t="s">
        <v>230</v>
      </c>
      <c r="B32" s="228">
        <f>B33+B34+B35</f>
        <v>981.03</v>
      </c>
      <c r="C32" s="228">
        <f>B32</f>
        <v>981.03</v>
      </c>
      <c r="D32" s="77" t="s">
        <v>99</v>
      </c>
      <c r="E32" s="77" t="s">
        <v>99</v>
      </c>
    </row>
    <row r="33" spans="1:5" ht="15">
      <c r="A33" s="79" t="s">
        <v>298</v>
      </c>
      <c r="B33" s="217">
        <v>335.03</v>
      </c>
      <c r="C33" s="228">
        <f>B33</f>
        <v>335.03</v>
      </c>
      <c r="D33" s="77" t="s">
        <v>99</v>
      </c>
      <c r="E33" s="77" t="s">
        <v>99</v>
      </c>
    </row>
    <row r="34" spans="1:5" ht="15">
      <c r="A34" s="79" t="s">
        <v>179</v>
      </c>
      <c r="B34" s="217">
        <v>646</v>
      </c>
      <c r="C34" s="228">
        <f>B34</f>
        <v>646</v>
      </c>
      <c r="D34" s="77"/>
      <c r="E34" s="77"/>
    </row>
    <row r="35" spans="1:5" ht="15">
      <c r="A35" s="79" t="s">
        <v>228</v>
      </c>
      <c r="B35" s="77"/>
      <c r="C35" s="77"/>
      <c r="D35" s="77"/>
      <c r="E35" s="77"/>
    </row>
    <row r="36" spans="1:5" ht="15">
      <c r="A36" s="77" t="s">
        <v>231</v>
      </c>
      <c r="B36" s="217">
        <v>46.43</v>
      </c>
      <c r="C36" s="228">
        <f>B36</f>
        <v>46.43</v>
      </c>
      <c r="D36" s="77"/>
      <c r="E36" s="77"/>
    </row>
    <row r="37" spans="1:5" ht="30">
      <c r="A37" s="77" t="s">
        <v>264</v>
      </c>
      <c r="B37" s="77"/>
      <c r="C37" s="77"/>
      <c r="D37" s="77"/>
      <c r="E37" s="77"/>
    </row>
    <row r="38" spans="1:5" ht="30">
      <c r="A38" s="77" t="s">
        <v>299</v>
      </c>
      <c r="B38" s="77"/>
      <c r="C38" s="77"/>
      <c r="D38" s="77" t="s">
        <v>99</v>
      </c>
      <c r="E38" s="77" t="s">
        <v>99</v>
      </c>
    </row>
    <row r="39" spans="1:5" ht="15">
      <c r="A39" s="77" t="s">
        <v>190</v>
      </c>
      <c r="B39" s="77"/>
      <c r="C39" s="77"/>
      <c r="D39" s="77" t="s">
        <v>99</v>
      </c>
      <c r="E39" s="77" t="s">
        <v>99</v>
      </c>
    </row>
    <row r="40" spans="1:5" ht="30">
      <c r="A40" s="77" t="s">
        <v>300</v>
      </c>
      <c r="B40" s="77"/>
      <c r="C40" s="77"/>
      <c r="D40" s="77" t="s">
        <v>99</v>
      </c>
      <c r="E40" s="77" t="s">
        <v>99</v>
      </c>
    </row>
    <row r="41" spans="1:5" ht="30" customHeight="1">
      <c r="A41" s="77" t="s">
        <v>301</v>
      </c>
      <c r="B41" s="77"/>
      <c r="C41" s="77"/>
      <c r="D41" s="77" t="s">
        <v>99</v>
      </c>
      <c r="E41" s="77" t="s">
        <v>99</v>
      </c>
    </row>
    <row r="42" spans="1:5" ht="30">
      <c r="A42" s="77" t="s">
        <v>302</v>
      </c>
      <c r="B42" s="227">
        <v>163</v>
      </c>
      <c r="C42" s="81"/>
      <c r="D42" s="77" t="s">
        <v>99</v>
      </c>
      <c r="E42" s="77">
        <v>163</v>
      </c>
    </row>
    <row r="43" spans="1:5" s="19" customFormat="1" ht="15">
      <c r="A43" s="77" t="s">
        <v>147</v>
      </c>
      <c r="B43" s="77" t="s">
        <v>99</v>
      </c>
      <c r="C43" s="77" t="s">
        <v>99</v>
      </c>
      <c r="D43" s="77" t="s">
        <v>99</v>
      </c>
      <c r="E43" s="77" t="s">
        <v>99</v>
      </c>
    </row>
    <row r="44" spans="1:5" s="14" customFormat="1" ht="15">
      <c r="A44" s="76" t="s">
        <v>113</v>
      </c>
      <c r="B44" s="247">
        <f>B31+B32+B36+B37+B38+B40+B41+B42</f>
        <v>1190.46</v>
      </c>
      <c r="C44" s="247">
        <f>C31+C32+C36+C37+C38+C40+C41+C42</f>
        <v>1027.46</v>
      </c>
      <c r="D44" s="77" t="s">
        <v>99</v>
      </c>
      <c r="E44" s="77">
        <v>163</v>
      </c>
    </row>
    <row r="45" spans="1:6" ht="15">
      <c r="A45" s="16"/>
      <c r="B45" s="80"/>
      <c r="C45" s="80"/>
      <c r="D45" s="80"/>
      <c r="E45" s="80"/>
      <c r="F45" s="16"/>
    </row>
    <row r="46" spans="1:9" ht="15">
      <c r="A46" s="44" t="s">
        <v>367</v>
      </c>
      <c r="B46" s="346" t="s">
        <v>112</v>
      </c>
      <c r="C46" s="346"/>
      <c r="D46" s="347" t="s">
        <v>359</v>
      </c>
      <c r="E46" s="347"/>
      <c r="F46" s="376"/>
      <c r="G46" s="377"/>
      <c r="H46" s="377"/>
      <c r="I46" s="377"/>
    </row>
    <row r="47" spans="2:9" ht="15">
      <c r="B47" s="59"/>
      <c r="C47" s="59" t="s">
        <v>361</v>
      </c>
      <c r="D47" s="106"/>
      <c r="F47" s="106" t="s">
        <v>362</v>
      </c>
      <c r="G47" s="16"/>
      <c r="H47" s="16"/>
      <c r="I47" s="40"/>
    </row>
    <row r="48" spans="1:9" ht="15">
      <c r="A48" s="16"/>
      <c r="B48" s="80"/>
      <c r="C48" s="80"/>
      <c r="D48" s="347" t="s">
        <v>359</v>
      </c>
      <c r="E48" s="347"/>
      <c r="F48" s="376"/>
      <c r="G48" s="377"/>
      <c r="H48" s="377"/>
      <c r="I48" s="377"/>
    </row>
    <row r="49" spans="1:9" ht="14.25" customHeight="1">
      <c r="A49" s="16"/>
      <c r="B49" s="80" t="s">
        <v>99</v>
      </c>
      <c r="C49" s="80" t="s">
        <v>99</v>
      </c>
      <c r="D49" s="80" t="s">
        <v>99</v>
      </c>
      <c r="E49" s="80" t="s">
        <v>99</v>
      </c>
      <c r="F49" s="69" t="s">
        <v>366</v>
      </c>
      <c r="G49" s="69"/>
      <c r="H49" s="16"/>
      <c r="I49" s="70"/>
    </row>
    <row r="50" spans="1:6" ht="15">
      <c r="A50" s="16"/>
      <c r="B50" s="80" t="s">
        <v>99</v>
      </c>
      <c r="C50" s="80" t="s">
        <v>99</v>
      </c>
      <c r="D50" s="80" t="s">
        <v>99</v>
      </c>
      <c r="E50" s="80" t="s">
        <v>99</v>
      </c>
      <c r="F50" s="16"/>
    </row>
    <row r="51" spans="1:6" ht="15">
      <c r="A51" s="16"/>
      <c r="B51" s="94"/>
      <c r="C51" s="80" t="s">
        <v>99</v>
      </c>
      <c r="D51" s="80" t="s">
        <v>99</v>
      </c>
      <c r="E51" s="80" t="s">
        <v>99</v>
      </c>
      <c r="F51" s="16"/>
    </row>
    <row r="52" spans="1:5" ht="27" customHeight="1">
      <c r="A52" s="1"/>
      <c r="B52" s="1"/>
      <c r="C52" s="1"/>
      <c r="D52" s="1"/>
      <c r="E52" s="1"/>
    </row>
    <row r="53" spans="1:5" ht="12.75">
      <c r="A53" s="1"/>
      <c r="B53" s="1"/>
      <c r="C53" s="1"/>
      <c r="D53" s="1"/>
      <c r="E53" s="1"/>
    </row>
    <row r="54" spans="1:6" ht="15">
      <c r="A54" s="96"/>
      <c r="B54" s="98"/>
      <c r="C54" s="98"/>
      <c r="D54" s="98"/>
      <c r="E54" s="98"/>
      <c r="F54" s="71"/>
    </row>
    <row r="55" spans="1:6" ht="15">
      <c r="A55" s="96"/>
      <c r="B55" s="98"/>
      <c r="C55" s="98"/>
      <c r="D55" s="98"/>
      <c r="E55" s="98"/>
      <c r="F55" s="71"/>
    </row>
    <row r="56" spans="1:6" ht="16.5" customHeight="1">
      <c r="A56" s="96"/>
      <c r="B56" s="98"/>
      <c r="C56" s="98"/>
      <c r="D56" s="98"/>
      <c r="E56" s="98"/>
      <c r="F56" s="71"/>
    </row>
    <row r="57" spans="1:6" ht="22.5" customHeight="1">
      <c r="A57" s="96"/>
      <c r="B57" s="98"/>
      <c r="C57" s="98"/>
      <c r="D57" s="98"/>
      <c r="E57" s="98"/>
      <c r="F57" s="71"/>
    </row>
    <row r="58" spans="1:6" ht="15">
      <c r="A58" s="96"/>
      <c r="B58" s="98"/>
      <c r="C58" s="98"/>
      <c r="D58" s="98"/>
      <c r="E58" s="98"/>
      <c r="F58" s="71"/>
    </row>
    <row r="59" spans="1:6" s="14" customFormat="1" ht="15">
      <c r="A59" s="96"/>
      <c r="B59" s="98"/>
      <c r="C59" s="98"/>
      <c r="D59" s="98"/>
      <c r="E59" s="98"/>
      <c r="F59" s="100"/>
    </row>
    <row r="60" spans="1:6" ht="15">
      <c r="A60" s="96"/>
      <c r="B60" s="98"/>
      <c r="C60" s="98"/>
      <c r="D60" s="98"/>
      <c r="E60" s="98"/>
      <c r="F60" s="71"/>
    </row>
    <row r="61" spans="1:6" ht="15">
      <c r="A61" s="98"/>
      <c r="B61" s="98"/>
      <c r="C61" s="98"/>
      <c r="D61" s="98"/>
      <c r="E61" s="98"/>
      <c r="F61" s="71"/>
    </row>
    <row r="62" spans="1:6" ht="15">
      <c r="A62" s="96"/>
      <c r="B62" s="98"/>
      <c r="C62" s="98"/>
      <c r="D62" s="98"/>
      <c r="E62" s="98"/>
      <c r="F62" s="71"/>
    </row>
    <row r="63" spans="1:6" ht="15">
      <c r="A63" s="98"/>
      <c r="B63" s="98"/>
      <c r="C63" s="98"/>
      <c r="D63" s="98"/>
      <c r="E63" s="98"/>
      <c r="F63" s="71"/>
    </row>
    <row r="64" spans="1:6" ht="15">
      <c r="A64" s="101"/>
      <c r="B64" s="102"/>
      <c r="C64" s="98"/>
      <c r="D64" s="98"/>
      <c r="E64" s="98"/>
      <c r="F64" s="71"/>
    </row>
    <row r="65" spans="1:6" ht="15">
      <c r="A65" s="99"/>
      <c r="B65" s="345"/>
      <c r="C65" s="345"/>
      <c r="D65" s="345"/>
      <c r="E65" s="345"/>
      <c r="F65" s="71"/>
    </row>
    <row r="66" spans="1:6" ht="26.25" customHeight="1">
      <c r="A66" s="343"/>
      <c r="B66" s="344"/>
      <c r="C66" s="344"/>
      <c r="D66" s="344"/>
      <c r="E66" s="344"/>
      <c r="F66" s="71"/>
    </row>
    <row r="67" spans="1:6" ht="13.5" customHeight="1">
      <c r="A67" s="99"/>
      <c r="B67" s="99"/>
      <c r="C67" s="99"/>
      <c r="D67" s="99"/>
      <c r="E67" s="99"/>
      <c r="F67" s="71"/>
    </row>
    <row r="68" ht="15">
      <c r="A68" s="80"/>
    </row>
    <row r="69" ht="15">
      <c r="A69" s="80"/>
    </row>
    <row r="70" ht="15">
      <c r="A70" s="80"/>
    </row>
    <row r="71" spans="1:5" ht="13.5" customHeight="1">
      <c r="A71" s="90"/>
      <c r="B71" s="90"/>
      <c r="C71" s="91"/>
      <c r="D71" s="91"/>
      <c r="E71" s="92"/>
    </row>
    <row r="72" spans="1:5" s="27" customFormat="1" ht="35.25" customHeight="1">
      <c r="A72" s="93"/>
      <c r="B72" s="93"/>
      <c r="C72" s="93"/>
      <c r="D72" s="93"/>
      <c r="E72" s="93"/>
    </row>
    <row r="73" spans="1:5" s="19" customFormat="1" ht="14.25">
      <c r="A73" s="92"/>
      <c r="B73" s="92"/>
      <c r="C73" s="92"/>
      <c r="D73" s="92"/>
      <c r="E73" s="92"/>
    </row>
    <row r="74" spans="1:5" ht="15">
      <c r="A74" s="95"/>
      <c r="B74" s="95"/>
      <c r="C74" s="95"/>
      <c r="D74" s="95"/>
      <c r="E74" s="95"/>
    </row>
    <row r="75" spans="1:5" ht="15">
      <c r="A75" s="95"/>
      <c r="B75" s="95"/>
      <c r="C75" s="95"/>
      <c r="D75" s="95"/>
      <c r="E75" s="95"/>
    </row>
    <row r="76" spans="1:5" ht="15">
      <c r="A76" s="95"/>
      <c r="B76" s="95"/>
      <c r="C76" s="95"/>
      <c r="D76" s="95"/>
      <c r="E76" s="95"/>
    </row>
    <row r="77" spans="1:5" ht="15">
      <c r="A77" s="90"/>
      <c r="B77" s="95"/>
      <c r="C77" s="95"/>
      <c r="D77" s="95"/>
      <c r="E77" s="95"/>
    </row>
    <row r="78" spans="1:5" ht="27" customHeight="1">
      <c r="A78" s="72"/>
      <c r="B78" s="72"/>
      <c r="C78" s="72"/>
      <c r="D78" s="72"/>
      <c r="E78" s="72"/>
    </row>
  </sheetData>
  <mergeCells count="16">
    <mergeCell ref="F46:I46"/>
    <mergeCell ref="F48:I48"/>
    <mergeCell ref="D48:E48"/>
    <mergeCell ref="B4:D4"/>
    <mergeCell ref="D5:E5"/>
    <mergeCell ref="C2:D2"/>
    <mergeCell ref="B3:E3"/>
    <mergeCell ref="C9:E9"/>
    <mergeCell ref="B9:B10"/>
    <mergeCell ref="A66:E66"/>
    <mergeCell ref="B65:C65"/>
    <mergeCell ref="D65:E65"/>
    <mergeCell ref="A9:A10"/>
    <mergeCell ref="B46:C46"/>
    <mergeCell ref="D46:E46"/>
    <mergeCell ref="C27:E27"/>
  </mergeCells>
  <printOptions/>
  <pageMargins left="0.7480314960629921" right="0.7480314960629921" top="0.2755905511811024" bottom="0.6299212598425197" header="0.2362204724409449" footer="0.5118110236220472"/>
  <pageSetup horizontalDpi="300" verticalDpi="300" orientation="portrait" paperSize="9" scale="85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U125"/>
  <sheetViews>
    <sheetView workbookViewId="0" topLeftCell="A53">
      <selection activeCell="E73" sqref="E73"/>
    </sheetView>
  </sheetViews>
  <sheetFormatPr defaultColWidth="9.140625" defaultRowHeight="12.75"/>
  <cols>
    <col min="1" max="1" width="29.00390625" style="172" customWidth="1"/>
    <col min="2" max="2" width="14.140625" style="172" customWidth="1"/>
    <col min="3" max="3" width="8.00390625" style="172" customWidth="1"/>
    <col min="4" max="4" width="7.8515625" style="172" customWidth="1"/>
    <col min="5" max="5" width="13.8515625" style="172" customWidth="1"/>
    <col min="6" max="6" width="8.00390625" style="172" customWidth="1"/>
    <col min="7" max="7" width="12.28125" style="172" customWidth="1"/>
    <col min="8" max="8" width="9.7109375" style="172" customWidth="1"/>
    <col min="9" max="9" width="9.8515625" style="172" customWidth="1"/>
    <col min="10" max="10" width="6.57421875" style="172" customWidth="1"/>
    <col min="11" max="11" width="8.421875" style="172" customWidth="1"/>
    <col min="12" max="12" width="8.57421875" style="172" customWidth="1"/>
    <col min="13" max="13" width="7.28125" style="172" customWidth="1"/>
    <col min="14" max="14" width="12.8515625" style="172" customWidth="1"/>
    <col min="15" max="15" width="13.57421875" style="172" customWidth="1"/>
    <col min="16" max="16" width="12.57421875" style="172" customWidth="1"/>
    <col min="17" max="18" width="13.140625" style="172" customWidth="1"/>
    <col min="19" max="16384" width="33.00390625" style="172" customWidth="1"/>
  </cols>
  <sheetData>
    <row r="1" spans="3:18" ht="24.75" customHeight="1">
      <c r="C1" s="116"/>
      <c r="D1" s="116"/>
      <c r="E1" s="116"/>
      <c r="F1" s="116"/>
      <c r="G1" s="116"/>
      <c r="H1" s="116"/>
      <c r="I1" s="173" t="s">
        <v>303</v>
      </c>
      <c r="J1" s="116"/>
      <c r="K1" s="173"/>
      <c r="L1" s="412"/>
      <c r="M1" s="412"/>
      <c r="N1" s="412"/>
      <c r="O1" s="412"/>
      <c r="P1" s="412"/>
      <c r="Q1" s="413"/>
      <c r="R1" s="116"/>
    </row>
    <row r="2" spans="1:16" s="116" customFormat="1" ht="11.25">
      <c r="A2" s="18"/>
      <c r="B2" s="18"/>
      <c r="C2" s="18"/>
      <c r="D2" s="18"/>
      <c r="E2" s="174"/>
      <c r="F2" s="175"/>
      <c r="G2" s="174" t="s">
        <v>114</v>
      </c>
      <c r="H2" s="175"/>
      <c r="I2" s="175"/>
      <c r="J2" s="175"/>
      <c r="K2" s="175"/>
      <c r="L2" s="18"/>
      <c r="M2" s="18"/>
      <c r="N2" s="18"/>
      <c r="O2" s="18"/>
      <c r="P2" s="18"/>
    </row>
    <row r="3" spans="1:17" s="116" customFormat="1" ht="11.25">
      <c r="A3" s="176"/>
      <c r="B3" s="176"/>
      <c r="C3" s="176"/>
      <c r="D3" s="176"/>
      <c r="E3" s="177"/>
      <c r="F3" s="178" t="s">
        <v>234</v>
      </c>
      <c r="G3" s="179"/>
      <c r="H3" s="179"/>
      <c r="I3" s="177"/>
      <c r="J3" s="177"/>
      <c r="K3" s="18"/>
      <c r="L3" s="18"/>
      <c r="M3" s="18"/>
      <c r="N3" s="18"/>
      <c r="O3" s="18"/>
      <c r="P3" s="18"/>
      <c r="Q3" s="18"/>
    </row>
    <row r="4" spans="1:17" s="116" customFormat="1" ht="11.25">
      <c r="A4" s="18"/>
      <c r="B4" s="18"/>
      <c r="C4" s="18"/>
      <c r="D4" s="18"/>
      <c r="E4" s="18" t="str">
        <f>'справка № 1-КИС-БАЛАНС'!E3:F3</f>
        <v>ЕИК по БУЛСТАТ:175064573</v>
      </c>
      <c r="F4" s="18"/>
      <c r="G4" s="18"/>
      <c r="H4" s="18"/>
      <c r="I4" s="18"/>
      <c r="J4" s="18"/>
      <c r="K4" s="180"/>
      <c r="L4" s="18"/>
      <c r="M4" s="18"/>
      <c r="N4" s="18"/>
      <c r="O4" s="18"/>
      <c r="P4" s="18"/>
      <c r="Q4" s="18"/>
    </row>
    <row r="5" spans="1:19" s="116" customFormat="1" ht="11.25">
      <c r="A5" s="414" t="str">
        <f>'справка № 1-КИС-БАЛАНС'!A3</f>
        <v>Наименование на КИС:"КД ОБЛИГАЦИИ БЪЛГАРИЯ"</v>
      </c>
      <c r="B5" s="360"/>
      <c r="C5" s="18"/>
      <c r="D5" s="18"/>
      <c r="E5" s="181"/>
      <c r="F5" s="21"/>
      <c r="G5" s="21"/>
      <c r="H5" s="21"/>
      <c r="I5" s="21"/>
      <c r="J5" s="21"/>
      <c r="K5" s="182"/>
      <c r="L5" s="183"/>
      <c r="M5" s="183"/>
      <c r="N5" s="183"/>
      <c r="O5" s="183"/>
      <c r="P5" s="183"/>
      <c r="Q5" s="184"/>
      <c r="R5" s="184"/>
      <c r="S5" s="184"/>
    </row>
    <row r="6" spans="1:17" s="116" customFormat="1" ht="11.25">
      <c r="A6" s="414" t="str">
        <f>'справка № 1-КИС-БАЛАНС'!A4</f>
        <v>Отчетен период:30.06.2008</v>
      </c>
      <c r="B6" s="360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</row>
    <row r="7" spans="1:18" ht="11.25">
      <c r="A7" s="185"/>
      <c r="B7" s="186"/>
      <c r="C7" s="187"/>
      <c r="D7" s="185"/>
      <c r="E7" s="185"/>
      <c r="F7" s="185"/>
      <c r="G7" s="185"/>
      <c r="H7" s="20"/>
      <c r="I7" s="20"/>
      <c r="J7" s="20"/>
      <c r="K7" s="188" t="s">
        <v>99</v>
      </c>
      <c r="R7" s="189" t="s">
        <v>83</v>
      </c>
    </row>
    <row r="8" spans="1:18" ht="26.25" customHeight="1">
      <c r="A8" s="400" t="s">
        <v>101</v>
      </c>
      <c r="B8" s="400" t="s">
        <v>317</v>
      </c>
      <c r="C8" s="400"/>
      <c r="D8" s="400"/>
      <c r="E8" s="400"/>
      <c r="F8" s="400"/>
      <c r="G8" s="400"/>
      <c r="H8" s="400"/>
      <c r="I8" s="190"/>
      <c r="J8" s="190"/>
      <c r="K8" s="403" t="s">
        <v>239</v>
      </c>
      <c r="L8" s="404"/>
      <c r="M8" s="404"/>
      <c r="N8" s="404"/>
      <c r="O8" s="404"/>
      <c r="P8" s="405"/>
      <c r="Q8" s="400" t="s">
        <v>232</v>
      </c>
      <c r="R8" s="398" t="s">
        <v>246</v>
      </c>
    </row>
    <row r="9" spans="1:18" ht="12.75" customHeight="1">
      <c r="A9" s="415"/>
      <c r="B9" s="400" t="s">
        <v>235</v>
      </c>
      <c r="C9" s="406" t="s">
        <v>236</v>
      </c>
      <c r="D9" s="406" t="s">
        <v>237</v>
      </c>
      <c r="E9" s="406" t="s">
        <v>250</v>
      </c>
      <c r="F9" s="406" t="s">
        <v>122</v>
      </c>
      <c r="G9" s="406" t="s">
        <v>121</v>
      </c>
      <c r="H9" s="406" t="s">
        <v>123</v>
      </c>
      <c r="I9" s="352" t="s">
        <v>196</v>
      </c>
      <c r="J9" s="352" t="s">
        <v>197</v>
      </c>
      <c r="K9" s="400" t="s">
        <v>238</v>
      </c>
      <c r="L9" s="338" t="s">
        <v>198</v>
      </c>
      <c r="M9" s="338" t="s">
        <v>199</v>
      </c>
      <c r="N9" s="338" t="s">
        <v>200</v>
      </c>
      <c r="O9" s="338" t="s">
        <v>201</v>
      </c>
      <c r="P9" s="338" t="s">
        <v>202</v>
      </c>
      <c r="Q9" s="400"/>
      <c r="R9" s="399"/>
    </row>
    <row r="10" spans="1:18" ht="25.5" customHeight="1">
      <c r="A10" s="415"/>
      <c r="B10" s="400"/>
      <c r="C10" s="408"/>
      <c r="D10" s="408"/>
      <c r="E10" s="406"/>
      <c r="F10" s="406"/>
      <c r="G10" s="406"/>
      <c r="H10" s="406"/>
      <c r="I10" s="353"/>
      <c r="J10" s="353"/>
      <c r="K10" s="401"/>
      <c r="L10" s="339"/>
      <c r="M10" s="339"/>
      <c r="N10" s="339"/>
      <c r="O10" s="339"/>
      <c r="P10" s="339"/>
      <c r="Q10" s="400"/>
      <c r="R10" s="399"/>
    </row>
    <row r="11" spans="1:18" ht="8.25" customHeight="1">
      <c r="A11" s="415"/>
      <c r="B11" s="400"/>
      <c r="C11" s="408"/>
      <c r="D11" s="408"/>
      <c r="E11" s="406"/>
      <c r="F11" s="406"/>
      <c r="G11" s="406"/>
      <c r="H11" s="406"/>
      <c r="I11" s="353"/>
      <c r="J11" s="353"/>
      <c r="K11" s="401"/>
      <c r="L11" s="339"/>
      <c r="M11" s="339"/>
      <c r="N11" s="339"/>
      <c r="O11" s="339"/>
      <c r="P11" s="339"/>
      <c r="Q11" s="400"/>
      <c r="R11" s="399"/>
    </row>
    <row r="12" spans="1:18" ht="74.25" customHeight="1">
      <c r="A12" s="415"/>
      <c r="B12" s="400"/>
      <c r="C12" s="409"/>
      <c r="D12" s="409"/>
      <c r="E12" s="407"/>
      <c r="F12" s="406"/>
      <c r="G12" s="406"/>
      <c r="H12" s="406"/>
      <c r="I12" s="354"/>
      <c r="J12" s="354"/>
      <c r="K12" s="402"/>
      <c r="L12" s="397"/>
      <c r="M12" s="397"/>
      <c r="N12" s="397"/>
      <c r="O12" s="397"/>
      <c r="P12" s="397"/>
      <c r="Q12" s="400"/>
      <c r="R12" s="399"/>
    </row>
    <row r="13" spans="1:18" s="192" customFormat="1" ht="21" customHeight="1">
      <c r="A13" s="190" t="s">
        <v>6</v>
      </c>
      <c r="B13" s="190">
        <v>1</v>
      </c>
      <c r="C13" s="190">
        <v>2</v>
      </c>
      <c r="D13" s="190">
        <v>3</v>
      </c>
      <c r="E13" s="190">
        <v>4</v>
      </c>
      <c r="F13" s="191">
        <v>5</v>
      </c>
      <c r="G13" s="191">
        <v>6</v>
      </c>
      <c r="H13" s="191">
        <v>7</v>
      </c>
      <c r="I13" s="191">
        <v>8</v>
      </c>
      <c r="J13" s="191">
        <v>9</v>
      </c>
      <c r="K13" s="190">
        <v>10</v>
      </c>
      <c r="L13" s="191">
        <v>11</v>
      </c>
      <c r="M13" s="191">
        <v>12</v>
      </c>
      <c r="N13" s="191">
        <v>13</v>
      </c>
      <c r="O13" s="191">
        <v>14</v>
      </c>
      <c r="P13" s="191">
        <v>15</v>
      </c>
      <c r="Q13" s="191">
        <v>16</v>
      </c>
      <c r="R13" s="191">
        <v>17</v>
      </c>
    </row>
    <row r="14" spans="1:18" ht="30" customHeight="1">
      <c r="A14" s="193" t="s">
        <v>149</v>
      </c>
      <c r="B14" s="194"/>
      <c r="C14" s="195" t="s">
        <v>99</v>
      </c>
      <c r="D14" s="195" t="s">
        <v>99</v>
      </c>
      <c r="E14" s="195"/>
      <c r="F14" s="195"/>
      <c r="G14" s="195"/>
      <c r="H14" s="195"/>
      <c r="I14" s="195"/>
      <c r="J14" s="195"/>
      <c r="K14" s="195" t="s">
        <v>99</v>
      </c>
      <c r="L14" s="195"/>
      <c r="M14" s="195"/>
      <c r="N14" s="195"/>
      <c r="O14" s="195"/>
      <c r="P14" s="195"/>
      <c r="Q14" s="196"/>
      <c r="R14" s="196"/>
    </row>
    <row r="15" spans="1:18" ht="21" customHeight="1">
      <c r="A15" s="197" t="s">
        <v>318</v>
      </c>
      <c r="B15" s="132"/>
      <c r="C15" s="195" t="s">
        <v>99</v>
      </c>
      <c r="D15" s="195" t="s">
        <v>99</v>
      </c>
      <c r="E15" s="195" t="s">
        <v>99</v>
      </c>
      <c r="F15" s="195"/>
      <c r="G15" s="195"/>
      <c r="H15" s="195"/>
      <c r="I15" s="195"/>
      <c r="J15" s="195"/>
      <c r="K15" s="195" t="s">
        <v>99</v>
      </c>
      <c r="L15" s="195"/>
      <c r="M15" s="195"/>
      <c r="N15" s="195"/>
      <c r="O15" s="195"/>
      <c r="P15" s="195"/>
      <c r="Q15" s="196"/>
      <c r="R15" s="196"/>
    </row>
    <row r="16" spans="1:18" s="199" customFormat="1" ht="11.25">
      <c r="A16" s="198" t="s">
        <v>124</v>
      </c>
      <c r="B16" s="132"/>
      <c r="C16" s="193"/>
      <c r="D16" s="193"/>
      <c r="E16" s="193"/>
      <c r="F16" s="193"/>
      <c r="G16" s="193"/>
      <c r="H16" s="193"/>
      <c r="I16" s="193"/>
      <c r="J16" s="193"/>
      <c r="K16" s="193"/>
      <c r="L16" s="193"/>
      <c r="M16" s="193"/>
      <c r="N16" s="193"/>
      <c r="O16" s="193"/>
      <c r="P16" s="193"/>
      <c r="Q16" s="5"/>
      <c r="R16" s="5"/>
    </row>
    <row r="17" spans="1:18" s="199" customFormat="1" ht="11.25">
      <c r="A17" s="195" t="s">
        <v>304</v>
      </c>
      <c r="B17" s="139"/>
      <c r="C17" s="193"/>
      <c r="D17" s="193"/>
      <c r="E17" s="193"/>
      <c r="F17" s="193"/>
      <c r="G17" s="193"/>
      <c r="H17" s="193"/>
      <c r="I17" s="193"/>
      <c r="J17" s="193"/>
      <c r="K17" s="193"/>
      <c r="L17" s="193"/>
      <c r="M17" s="193"/>
      <c r="N17" s="193"/>
      <c r="O17" s="193"/>
      <c r="P17" s="193"/>
      <c r="Q17" s="5"/>
      <c r="R17" s="5"/>
    </row>
    <row r="18" spans="1:18" s="199" customFormat="1" ht="11.25">
      <c r="A18" s="195" t="s">
        <v>192</v>
      </c>
      <c r="B18" s="139"/>
      <c r="C18" s="193"/>
      <c r="D18" s="193"/>
      <c r="E18" s="193"/>
      <c r="F18" s="193"/>
      <c r="G18" s="193"/>
      <c r="H18" s="193"/>
      <c r="I18" s="193"/>
      <c r="J18" s="193"/>
      <c r="K18" s="193"/>
      <c r="L18" s="193"/>
      <c r="M18" s="193"/>
      <c r="N18" s="193"/>
      <c r="O18" s="193"/>
      <c r="P18" s="193"/>
      <c r="Q18" s="5"/>
      <c r="R18" s="5"/>
    </row>
    <row r="19" spans="1:18" ht="11.25">
      <c r="A19" s="195" t="s">
        <v>117</v>
      </c>
      <c r="B19" s="200"/>
      <c r="C19" s="195" t="s">
        <v>99</v>
      </c>
      <c r="D19" s="195" t="s">
        <v>99</v>
      </c>
      <c r="E19" s="195" t="s">
        <v>99</v>
      </c>
      <c r="F19" s="195"/>
      <c r="G19" s="195"/>
      <c r="H19" s="195"/>
      <c r="I19" s="195"/>
      <c r="J19" s="195"/>
      <c r="K19" s="195" t="s">
        <v>99</v>
      </c>
      <c r="L19" s="195"/>
      <c r="M19" s="195"/>
      <c r="N19" s="195"/>
      <c r="O19" s="195"/>
      <c r="P19" s="195"/>
      <c r="Q19" s="196"/>
      <c r="R19" s="196"/>
    </row>
    <row r="20" spans="1:18" s="199" customFormat="1" ht="17.25" customHeight="1">
      <c r="A20" s="195" t="s">
        <v>118</v>
      </c>
      <c r="B20" s="4"/>
      <c r="C20" s="193"/>
      <c r="D20" s="193"/>
      <c r="E20" s="193"/>
      <c r="F20" s="193"/>
      <c r="G20" s="193"/>
      <c r="H20" s="193"/>
      <c r="I20" s="193"/>
      <c r="J20" s="193"/>
      <c r="K20" s="193"/>
      <c r="L20" s="193"/>
      <c r="M20" s="193"/>
      <c r="N20" s="193"/>
      <c r="O20" s="193"/>
      <c r="P20" s="193"/>
      <c r="Q20" s="5"/>
      <c r="R20" s="5"/>
    </row>
    <row r="21" spans="1:18" s="199" customFormat="1" ht="15" customHeight="1">
      <c r="A21" s="195" t="s">
        <v>115</v>
      </c>
      <c r="B21" s="197"/>
      <c r="C21" s="193"/>
      <c r="D21" s="193"/>
      <c r="E21" s="193"/>
      <c r="F21" s="193"/>
      <c r="G21" s="193"/>
      <c r="H21" s="193"/>
      <c r="I21" s="193"/>
      <c r="J21" s="193"/>
      <c r="K21" s="193"/>
      <c r="L21" s="193"/>
      <c r="M21" s="193"/>
      <c r="N21" s="193"/>
      <c r="O21" s="193"/>
      <c r="P21" s="193"/>
      <c r="Q21" s="5"/>
      <c r="R21" s="5"/>
    </row>
    <row r="22" spans="1:18" s="199" customFormat="1" ht="15.75" customHeight="1">
      <c r="A22" s="195" t="s">
        <v>119</v>
      </c>
      <c r="B22" s="195"/>
      <c r="C22" s="193"/>
      <c r="D22" s="193"/>
      <c r="E22" s="193"/>
      <c r="F22" s="193"/>
      <c r="G22" s="193"/>
      <c r="H22" s="193"/>
      <c r="I22" s="193"/>
      <c r="J22" s="193"/>
      <c r="K22" s="193"/>
      <c r="L22" s="193"/>
      <c r="M22" s="193"/>
      <c r="N22" s="193"/>
      <c r="O22" s="193"/>
      <c r="P22" s="193"/>
      <c r="Q22" s="5"/>
      <c r="R22" s="5"/>
    </row>
    <row r="23" spans="1:18" s="199" customFormat="1" ht="15.75" customHeight="1">
      <c r="A23" s="198" t="s">
        <v>125</v>
      </c>
      <c r="B23" s="195"/>
      <c r="C23" s="193"/>
      <c r="D23" s="193"/>
      <c r="E23" s="193"/>
      <c r="F23" s="193"/>
      <c r="G23" s="193"/>
      <c r="H23" s="193"/>
      <c r="I23" s="193"/>
      <c r="J23" s="193"/>
      <c r="K23" s="193"/>
      <c r="L23" s="193"/>
      <c r="M23" s="193"/>
      <c r="N23" s="193"/>
      <c r="O23" s="193"/>
      <c r="P23" s="193"/>
      <c r="Q23" s="5"/>
      <c r="R23" s="5"/>
    </row>
    <row r="24" spans="1:20" s="199" customFormat="1" ht="19.5" customHeight="1">
      <c r="A24" s="195" t="s">
        <v>305</v>
      </c>
      <c r="B24" s="195"/>
      <c r="C24" s="193"/>
      <c r="D24" s="193"/>
      <c r="E24" s="193"/>
      <c r="F24" s="193"/>
      <c r="G24" s="193"/>
      <c r="H24" s="193"/>
      <c r="I24" s="193"/>
      <c r="J24" s="193"/>
      <c r="K24" s="193"/>
      <c r="L24" s="193"/>
      <c r="M24" s="193"/>
      <c r="N24" s="193"/>
      <c r="O24" s="193"/>
      <c r="P24" s="193"/>
      <c r="Q24" s="5"/>
      <c r="R24" s="5"/>
      <c r="T24" s="238"/>
    </row>
    <row r="25" spans="1:20" s="199" customFormat="1" ht="18" customHeight="1">
      <c r="A25" s="198" t="s">
        <v>126</v>
      </c>
      <c r="B25" s="195"/>
      <c r="C25" s="193"/>
      <c r="D25" s="193"/>
      <c r="E25" s="193"/>
      <c r="F25" s="193"/>
      <c r="G25" s="193"/>
      <c r="H25" s="193"/>
      <c r="I25" s="193"/>
      <c r="J25" s="193"/>
      <c r="K25" s="193"/>
      <c r="L25" s="193"/>
      <c r="M25" s="193"/>
      <c r="N25" s="193"/>
      <c r="O25" s="193"/>
      <c r="P25" s="193"/>
      <c r="Q25" s="5"/>
      <c r="R25" s="5"/>
      <c r="T25" s="238"/>
    </row>
    <row r="26" spans="1:20" s="199" customFormat="1" ht="18" customHeight="1">
      <c r="A26" s="198" t="s">
        <v>154</v>
      </c>
      <c r="B26" s="195"/>
      <c r="C26" s="193"/>
      <c r="D26" s="193"/>
      <c r="E26" s="193"/>
      <c r="F26" s="193"/>
      <c r="G26" s="193"/>
      <c r="H26" s="193"/>
      <c r="I26" s="193"/>
      <c r="J26" s="193"/>
      <c r="K26" s="193"/>
      <c r="L26" s="193"/>
      <c r="M26" s="193"/>
      <c r="N26" s="193"/>
      <c r="O26" s="193"/>
      <c r="P26" s="193"/>
      <c r="Q26" s="5"/>
      <c r="R26" s="5"/>
      <c r="T26" s="238"/>
    </row>
    <row r="27" spans="1:20" s="199" customFormat="1" ht="18.75" customHeight="1">
      <c r="A27" s="201" t="s">
        <v>150</v>
      </c>
      <c r="B27" s="195"/>
      <c r="C27" s="193"/>
      <c r="D27" s="193"/>
      <c r="E27" s="193"/>
      <c r="F27" s="193"/>
      <c r="G27" s="193"/>
      <c r="H27" s="193"/>
      <c r="I27" s="193"/>
      <c r="J27" s="193"/>
      <c r="K27" s="193"/>
      <c r="L27" s="193"/>
      <c r="M27" s="193"/>
      <c r="N27" s="193"/>
      <c r="O27" s="193"/>
      <c r="P27" s="193"/>
      <c r="Q27" s="5"/>
      <c r="R27" s="5"/>
      <c r="T27" s="238"/>
    </row>
    <row r="28" spans="1:21" s="199" customFormat="1" ht="11.25">
      <c r="A28" s="195" t="s">
        <v>318</v>
      </c>
      <c r="B28" s="195"/>
      <c r="C28" s="193"/>
      <c r="D28" s="193"/>
      <c r="E28" s="193"/>
      <c r="F28" s="193"/>
      <c r="G28" s="193"/>
      <c r="H28" s="193"/>
      <c r="I28" s="193"/>
      <c r="J28" s="193"/>
      <c r="K28" s="193"/>
      <c r="L28" s="193"/>
      <c r="M28" s="193"/>
      <c r="N28" s="193"/>
      <c r="O28" s="193"/>
      <c r="P28" s="193"/>
      <c r="Q28" s="5"/>
      <c r="R28" s="5"/>
      <c r="T28" s="252"/>
      <c r="U28" s="253"/>
    </row>
    <row r="29" spans="1:21" s="199" customFormat="1" ht="12.75">
      <c r="A29" s="249" t="s">
        <v>320</v>
      </c>
      <c r="B29" s="250" t="s">
        <v>323</v>
      </c>
      <c r="C29" s="234">
        <v>1200</v>
      </c>
      <c r="D29" s="193"/>
      <c r="E29" s="233" t="s">
        <v>326</v>
      </c>
      <c r="F29" s="233" t="s">
        <v>327</v>
      </c>
      <c r="G29" s="193"/>
      <c r="H29" s="193"/>
      <c r="I29" s="234">
        <v>1200</v>
      </c>
      <c r="J29" s="234" t="s">
        <v>329</v>
      </c>
      <c r="K29" s="5"/>
      <c r="L29" s="193"/>
      <c r="M29" s="193"/>
      <c r="N29" s="193"/>
      <c r="O29" s="235">
        <v>9367</v>
      </c>
      <c r="P29" s="234">
        <v>5122.4</v>
      </c>
      <c r="Q29" s="366">
        <v>0.6720120116243489</v>
      </c>
      <c r="R29" s="240">
        <v>4.570725115068005E-05</v>
      </c>
      <c r="T29" s="255">
        <v>26254040</v>
      </c>
      <c r="U29" s="239">
        <f>C29/T29</f>
        <v>4.570725115068005E-05</v>
      </c>
    </row>
    <row r="30" spans="1:21" s="199" customFormat="1" ht="12.75">
      <c r="A30" s="231" t="s">
        <v>322</v>
      </c>
      <c r="B30" s="232" t="s">
        <v>325</v>
      </c>
      <c r="C30" s="234">
        <v>400</v>
      </c>
      <c r="D30" s="193"/>
      <c r="E30" s="233" t="s">
        <v>326</v>
      </c>
      <c r="F30" s="233" t="s">
        <v>328</v>
      </c>
      <c r="G30" s="193"/>
      <c r="H30" s="193"/>
      <c r="I30" s="234">
        <v>600</v>
      </c>
      <c r="J30" s="234" t="s">
        <v>329</v>
      </c>
      <c r="K30" s="5"/>
      <c r="L30" s="193"/>
      <c r="M30" s="193"/>
      <c r="N30" s="193"/>
      <c r="O30" s="235">
        <v>15426</v>
      </c>
      <c r="P30" s="251">
        <v>8710.25</v>
      </c>
      <c r="Q30" s="366">
        <v>1.1427051039065643</v>
      </c>
      <c r="R30" s="240">
        <v>3.076923076923077E-05</v>
      </c>
      <c r="T30" s="255">
        <v>19500000</v>
      </c>
      <c r="U30" s="239">
        <f>C30/T30</f>
        <v>2.0512820512820512E-05</v>
      </c>
    </row>
    <row r="31" spans="1:21" s="199" customFormat="1" ht="12.75">
      <c r="A31" s="231" t="s">
        <v>321</v>
      </c>
      <c r="B31" s="232" t="s">
        <v>324</v>
      </c>
      <c r="C31" s="234">
        <v>500</v>
      </c>
      <c r="D31" s="193"/>
      <c r="E31" s="233" t="s">
        <v>326</v>
      </c>
      <c r="F31" s="233" t="s">
        <v>328</v>
      </c>
      <c r="G31" s="193"/>
      <c r="H31" s="193"/>
      <c r="I31" s="234">
        <v>500</v>
      </c>
      <c r="J31" s="234" t="s">
        <v>329</v>
      </c>
      <c r="K31" s="5"/>
      <c r="L31" s="193"/>
      <c r="M31" s="193"/>
      <c r="N31" s="193"/>
      <c r="O31" s="235">
        <v>9300</v>
      </c>
      <c r="P31" s="251">
        <v>8286</v>
      </c>
      <c r="Q31" s="366">
        <v>1.0870473856628446</v>
      </c>
      <c r="R31" s="240">
        <v>9.230492600006388E-05</v>
      </c>
      <c r="T31" s="255">
        <v>5416829</v>
      </c>
      <c r="U31" s="239">
        <f>C31/T31</f>
        <v>9.230492600006388E-05</v>
      </c>
    </row>
    <row r="32" spans="1:21" s="199" customFormat="1" ht="12.75">
      <c r="A32" s="172" t="s">
        <v>363</v>
      </c>
      <c r="B32" s="196" t="s">
        <v>364</v>
      </c>
      <c r="C32" s="234">
        <v>400</v>
      </c>
      <c r="D32" s="193"/>
      <c r="E32" s="233" t="s">
        <v>326</v>
      </c>
      <c r="F32" s="233" t="s">
        <v>328</v>
      </c>
      <c r="G32" s="193"/>
      <c r="H32" s="193"/>
      <c r="I32" s="172">
        <v>400</v>
      </c>
      <c r="J32" s="234" t="s">
        <v>329</v>
      </c>
      <c r="K32" s="193"/>
      <c r="L32" s="193"/>
      <c r="M32" s="193"/>
      <c r="N32" s="193"/>
      <c r="P32" s="235">
        <v>5226</v>
      </c>
      <c r="Q32" s="366">
        <v>0.6856033837163923</v>
      </c>
      <c r="R32" s="240"/>
      <c r="T32" s="252"/>
      <c r="U32" s="254"/>
    </row>
    <row r="33" spans="1:21" s="199" customFormat="1" ht="11.25">
      <c r="A33" s="195"/>
      <c r="B33" s="195"/>
      <c r="C33" s="193"/>
      <c r="D33" s="193"/>
      <c r="E33" s="193"/>
      <c r="F33" s="193"/>
      <c r="G33" s="193"/>
      <c r="H33" s="193"/>
      <c r="I33" s="193"/>
      <c r="J33" s="198"/>
      <c r="K33" s="193"/>
      <c r="L33" s="193"/>
      <c r="M33" s="193"/>
      <c r="N33" s="193"/>
      <c r="O33" s="193"/>
      <c r="P33" s="193"/>
      <c r="Q33" s="5"/>
      <c r="R33" s="5"/>
      <c r="T33" s="253"/>
      <c r="U33" s="253"/>
    </row>
    <row r="34" spans="1:18" s="199" customFormat="1" ht="11.25">
      <c r="A34" s="198" t="s">
        <v>127</v>
      </c>
      <c r="B34" s="195"/>
      <c r="C34" s="193"/>
      <c r="D34" s="193"/>
      <c r="E34" s="193"/>
      <c r="F34" s="193"/>
      <c r="G34" s="193"/>
      <c r="H34" s="193"/>
      <c r="I34" s="193"/>
      <c r="J34" s="198"/>
      <c r="K34" s="193"/>
      <c r="L34" s="193"/>
      <c r="M34" s="193"/>
      <c r="N34" s="193"/>
      <c r="O34" s="236">
        <f>SUM(O29:O33)</f>
        <v>34093</v>
      </c>
      <c r="P34" s="236">
        <f>SUM(P29:P33)</f>
        <v>27344.65</v>
      </c>
      <c r="Q34" s="237">
        <f>SUM(Q29:Q33)</f>
        <v>3.58736788491015</v>
      </c>
      <c r="R34" s="5"/>
    </row>
    <row r="35" spans="1:18" s="199" customFormat="1" ht="11.25">
      <c r="A35" s="195" t="s">
        <v>306</v>
      </c>
      <c r="B35" s="195"/>
      <c r="C35" s="193"/>
      <c r="D35" s="193"/>
      <c r="E35" s="193"/>
      <c r="F35" s="193"/>
      <c r="G35" s="193"/>
      <c r="H35" s="193"/>
      <c r="I35" s="193"/>
      <c r="J35" s="198"/>
      <c r="K35" s="193"/>
      <c r="L35" s="193"/>
      <c r="M35" s="193"/>
      <c r="N35" s="193"/>
      <c r="O35" s="193"/>
      <c r="P35" s="193"/>
      <c r="Q35" s="5"/>
      <c r="R35" s="5"/>
    </row>
    <row r="36" spans="1:18" s="199" customFormat="1" ht="11.25">
      <c r="A36" s="198" t="s">
        <v>193</v>
      </c>
      <c r="B36" s="195"/>
      <c r="C36" s="193"/>
      <c r="D36" s="193"/>
      <c r="E36" s="193"/>
      <c r="F36" s="193"/>
      <c r="G36" s="193"/>
      <c r="H36" s="193"/>
      <c r="I36" s="193"/>
      <c r="J36" s="198"/>
      <c r="K36" s="193"/>
      <c r="L36" s="193"/>
      <c r="M36" s="193"/>
      <c r="N36" s="193"/>
      <c r="O36" s="193"/>
      <c r="P36" s="236"/>
      <c r="Q36" s="237"/>
      <c r="R36" s="5"/>
    </row>
    <row r="37" spans="1:18" s="199" customFormat="1" ht="22.5">
      <c r="A37" s="195" t="s">
        <v>307</v>
      </c>
      <c r="B37" s="195"/>
      <c r="C37" s="193"/>
      <c r="D37" s="193"/>
      <c r="E37" s="193"/>
      <c r="F37" s="193"/>
      <c r="G37" s="193"/>
      <c r="H37" s="193"/>
      <c r="I37" s="193"/>
      <c r="J37" s="198"/>
      <c r="K37" s="193"/>
      <c r="L37" s="193"/>
      <c r="M37" s="193"/>
      <c r="N37" s="193"/>
      <c r="O37" s="193"/>
      <c r="P37" s="193"/>
      <c r="Q37" s="5"/>
      <c r="R37" s="5"/>
    </row>
    <row r="38" spans="1:18" s="199" customFormat="1" ht="10.5">
      <c r="A38" s="198" t="s">
        <v>128</v>
      </c>
      <c r="B38" s="193"/>
      <c r="C38" s="193"/>
      <c r="D38" s="193"/>
      <c r="E38" s="193"/>
      <c r="F38" s="193"/>
      <c r="G38" s="193"/>
      <c r="H38" s="193"/>
      <c r="I38" s="193"/>
      <c r="J38" s="198"/>
      <c r="K38" s="193"/>
      <c r="L38" s="193"/>
      <c r="M38" s="193"/>
      <c r="N38" s="193"/>
      <c r="O38" s="193"/>
      <c r="P38" s="193"/>
      <c r="Q38" s="5"/>
      <c r="R38" s="5"/>
    </row>
    <row r="39" spans="1:18" s="199" customFormat="1" ht="11.25">
      <c r="A39" s="195" t="s">
        <v>233</v>
      </c>
      <c r="B39" s="195"/>
      <c r="C39" s="193"/>
      <c r="D39" s="193"/>
      <c r="E39" s="193"/>
      <c r="F39" s="193"/>
      <c r="G39" s="193"/>
      <c r="H39" s="193"/>
      <c r="I39" s="193"/>
      <c r="J39" s="198"/>
      <c r="K39" s="193"/>
      <c r="L39" s="193"/>
      <c r="M39" s="193"/>
      <c r="N39" s="193"/>
      <c r="O39" s="193"/>
      <c r="P39" s="193"/>
      <c r="Q39" s="5"/>
      <c r="R39" s="5"/>
    </row>
    <row r="40" spans="1:18" s="199" customFormat="1" ht="11.25">
      <c r="A40" s="195" t="s">
        <v>116</v>
      </c>
      <c r="B40" s="195"/>
      <c r="C40" s="193"/>
      <c r="D40" s="193"/>
      <c r="E40" s="193"/>
      <c r="F40" s="193"/>
      <c r="G40" s="193"/>
      <c r="H40" s="193"/>
      <c r="I40" s="193"/>
      <c r="J40" s="198"/>
      <c r="K40" s="193"/>
      <c r="L40" s="193"/>
      <c r="M40" s="193"/>
      <c r="N40" s="193"/>
      <c r="O40" s="193"/>
      <c r="P40" s="193"/>
      <c r="Q40" s="5"/>
      <c r="R40" s="5"/>
    </row>
    <row r="41" spans="1:18" s="199" customFormat="1" ht="12.75">
      <c r="A41" s="257" t="s">
        <v>332</v>
      </c>
      <c r="B41" s="262" t="s">
        <v>340</v>
      </c>
      <c r="C41" s="193"/>
      <c r="D41" s="193"/>
      <c r="E41" s="233" t="s">
        <v>326</v>
      </c>
      <c r="F41" s="193"/>
      <c r="G41" s="193"/>
      <c r="H41" s="193"/>
      <c r="I41" s="270">
        <v>25</v>
      </c>
      <c r="J41" s="234" t="s">
        <v>329</v>
      </c>
      <c r="K41" s="235">
        <f>100.14*10</f>
        <v>1001.4</v>
      </c>
      <c r="L41" s="271">
        <v>18.0328</v>
      </c>
      <c r="M41" s="193"/>
      <c r="N41" s="193"/>
      <c r="O41" s="235">
        <v>25485.82</v>
      </c>
      <c r="P41" s="336">
        <v>25916.64</v>
      </c>
      <c r="Q41" s="367">
        <v>3.4000260387599694</v>
      </c>
      <c r="R41" s="5"/>
    </row>
    <row r="42" spans="1:18" s="199" customFormat="1" ht="12.75">
      <c r="A42" s="259" t="s">
        <v>333</v>
      </c>
      <c r="B42" s="263" t="s">
        <v>341</v>
      </c>
      <c r="C42" s="193"/>
      <c r="D42" s="193"/>
      <c r="E42" s="233" t="s">
        <v>326</v>
      </c>
      <c r="F42" s="193"/>
      <c r="G42" s="193"/>
      <c r="H42" s="193"/>
      <c r="I42" s="268">
        <v>15</v>
      </c>
      <c r="J42" s="234" t="s">
        <v>348</v>
      </c>
      <c r="K42" s="235">
        <f>196.0719575*10</f>
        <v>1960.719575</v>
      </c>
      <c r="L42" s="271">
        <v>25.222774846</v>
      </c>
      <c r="M42" s="234">
        <v>1.95583</v>
      </c>
      <c r="N42" s="193"/>
      <c r="O42" s="235">
        <v>29795.55</v>
      </c>
      <c r="P42" s="235">
        <v>30363.88</v>
      </c>
      <c r="Q42" s="367">
        <v>3.9834632358894924</v>
      </c>
      <c r="R42" s="5"/>
    </row>
    <row r="43" spans="1:18" s="199" customFormat="1" ht="12.75">
      <c r="A43" s="257" t="s">
        <v>334</v>
      </c>
      <c r="B43" s="262" t="s">
        <v>342</v>
      </c>
      <c r="C43" s="193"/>
      <c r="D43" s="193"/>
      <c r="E43" s="233" t="s">
        <v>326</v>
      </c>
      <c r="F43" s="193"/>
      <c r="G43" s="193"/>
      <c r="H43" s="193"/>
      <c r="I43" s="268">
        <v>24</v>
      </c>
      <c r="J43" s="234" t="s">
        <v>348</v>
      </c>
      <c r="K43" s="235">
        <f>196.21668892*10</f>
        <v>1962.1668892</v>
      </c>
      <c r="L43" s="271">
        <v>54.506830687</v>
      </c>
      <c r="M43" s="234">
        <v>1.95583</v>
      </c>
      <c r="N43" s="193"/>
      <c r="O43" s="235">
        <v>48452.5</v>
      </c>
      <c r="P43" s="235">
        <v>46596.38</v>
      </c>
      <c r="Q43" s="367">
        <v>6.113018713535174</v>
      </c>
      <c r="R43" s="5"/>
    </row>
    <row r="44" spans="1:18" s="199" customFormat="1" ht="12.75">
      <c r="A44" s="260" t="s">
        <v>335</v>
      </c>
      <c r="B44" s="262" t="s">
        <v>343</v>
      </c>
      <c r="C44" s="193"/>
      <c r="D44" s="193"/>
      <c r="E44" s="233" t="s">
        <v>326</v>
      </c>
      <c r="F44" s="193"/>
      <c r="G44" s="193"/>
      <c r="H44" s="193"/>
      <c r="I44" s="268">
        <v>10</v>
      </c>
      <c r="J44" s="234" t="s">
        <v>348</v>
      </c>
      <c r="K44" s="235">
        <f>202.75307278*10</f>
        <v>2027.5307278</v>
      </c>
      <c r="L44" s="271">
        <v>8.659437325</v>
      </c>
      <c r="M44" s="234">
        <v>1.95583</v>
      </c>
      <c r="N44" s="193"/>
      <c r="O44" s="235">
        <v>20366.71</v>
      </c>
      <c r="P44" s="235">
        <v>20328.19</v>
      </c>
      <c r="Q44" s="367">
        <v>2.6668725313489716</v>
      </c>
      <c r="R44" s="5"/>
    </row>
    <row r="45" spans="1:18" s="199" customFormat="1" ht="12.75">
      <c r="A45" s="258" t="s">
        <v>336</v>
      </c>
      <c r="B45" s="264" t="s">
        <v>344</v>
      </c>
      <c r="C45" s="193"/>
      <c r="D45" s="193"/>
      <c r="E45" s="233" t="s">
        <v>326</v>
      </c>
      <c r="F45" s="193"/>
      <c r="G45" s="193"/>
      <c r="H45" s="193"/>
      <c r="I45" s="268">
        <v>9</v>
      </c>
      <c r="J45" s="234" t="s">
        <v>348</v>
      </c>
      <c r="K45" s="235">
        <f>195.5634417*10</f>
        <v>1955.634417</v>
      </c>
      <c r="L45" s="271">
        <v>38.836329561</v>
      </c>
      <c r="M45" s="234">
        <v>1.95583</v>
      </c>
      <c r="N45" s="193"/>
      <c r="O45" s="235">
        <v>17954.04</v>
      </c>
      <c r="P45" s="235">
        <v>17604.68</v>
      </c>
      <c r="Q45" s="367">
        <v>2.3095729386230954</v>
      </c>
      <c r="R45" s="5"/>
    </row>
    <row r="46" spans="1:18" s="199" customFormat="1" ht="12.75">
      <c r="A46" s="258" t="s">
        <v>337</v>
      </c>
      <c r="B46" s="265" t="s">
        <v>345</v>
      </c>
      <c r="C46" s="193"/>
      <c r="D46" s="193"/>
      <c r="E46" s="233" t="s">
        <v>326</v>
      </c>
      <c r="F46" s="193"/>
      <c r="G46" s="193"/>
      <c r="H46" s="193"/>
      <c r="I46" s="268">
        <v>23</v>
      </c>
      <c r="J46" s="234" t="s">
        <v>348</v>
      </c>
      <c r="K46" s="235">
        <f>195.583*10</f>
        <v>1955.83</v>
      </c>
      <c r="L46" s="271">
        <v>30.144425457999997</v>
      </c>
      <c r="M46" s="234">
        <v>1.95583</v>
      </c>
      <c r="N46" s="193"/>
      <c r="O46" s="235">
        <v>45809.22</v>
      </c>
      <c r="P46" s="235">
        <v>45695.54</v>
      </c>
      <c r="Q46" s="367">
        <v>5.994836747942546</v>
      </c>
      <c r="R46" s="5"/>
    </row>
    <row r="47" spans="1:18" s="199" customFormat="1" ht="12.75">
      <c r="A47" s="258" t="s">
        <v>338</v>
      </c>
      <c r="B47" s="266" t="s">
        <v>346</v>
      </c>
      <c r="C47" s="193"/>
      <c r="D47" s="193"/>
      <c r="E47" s="233" t="s">
        <v>326</v>
      </c>
      <c r="F47" s="193"/>
      <c r="G47" s="193"/>
      <c r="H47" s="193"/>
      <c r="I47" s="269">
        <v>20</v>
      </c>
      <c r="J47" s="234" t="s">
        <v>348</v>
      </c>
      <c r="K47" s="235">
        <f>195.583*10</f>
        <v>1955.83</v>
      </c>
      <c r="L47" s="271">
        <v>47.999393110999996</v>
      </c>
      <c r="M47" s="234">
        <v>1.95583</v>
      </c>
      <c r="N47" s="193"/>
      <c r="O47" s="235">
        <v>40085.01</v>
      </c>
      <c r="P47" s="235">
        <v>39261.28</v>
      </c>
      <c r="Q47" s="367">
        <v>5.150720707431441</v>
      </c>
      <c r="R47" s="5"/>
    </row>
    <row r="48" spans="1:18" s="199" customFormat="1" ht="11.25">
      <c r="A48" s="261" t="s">
        <v>339</v>
      </c>
      <c r="B48" s="267" t="s">
        <v>347</v>
      </c>
      <c r="C48" s="193"/>
      <c r="D48" s="193"/>
      <c r="E48" s="193"/>
      <c r="F48" s="193"/>
      <c r="G48" s="193"/>
      <c r="H48" s="193"/>
      <c r="I48" s="268">
        <v>14</v>
      </c>
      <c r="J48" s="234" t="s">
        <v>348</v>
      </c>
      <c r="K48" s="235">
        <f>188.25450499*10</f>
        <v>1882.5450498999999</v>
      </c>
      <c r="L48" s="271">
        <v>33.758212549</v>
      </c>
      <c r="M48" s="234">
        <v>1.95583</v>
      </c>
      <c r="N48" s="193"/>
      <c r="O48" s="235">
        <v>26834.72</v>
      </c>
      <c r="P48" s="235">
        <v>27421.83</v>
      </c>
      <c r="Q48" s="368">
        <v>3.5974931947370217</v>
      </c>
      <c r="R48" s="5"/>
    </row>
    <row r="49" spans="1:18" ht="11.25">
      <c r="A49" s="195" t="s">
        <v>117</v>
      </c>
      <c r="B49" s="195"/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6"/>
      <c r="R49" s="196"/>
    </row>
    <row r="50" spans="1:18" s="199" customFormat="1" ht="11.25">
      <c r="A50" s="195" t="s">
        <v>118</v>
      </c>
      <c r="B50" s="193"/>
      <c r="C50" s="193"/>
      <c r="D50" s="193"/>
      <c r="E50" s="193"/>
      <c r="F50" s="193"/>
      <c r="G50" s="193"/>
      <c r="H50" s="193"/>
      <c r="I50" s="193"/>
      <c r="J50" s="193"/>
      <c r="K50" s="193"/>
      <c r="L50" s="193"/>
      <c r="M50" s="193"/>
      <c r="N50" s="193"/>
      <c r="O50" s="193"/>
      <c r="P50" s="193"/>
      <c r="Q50" s="5"/>
      <c r="R50" s="5"/>
    </row>
    <row r="51" spans="1:18" ht="11.25">
      <c r="A51" s="172" t="s">
        <v>115</v>
      </c>
      <c r="B51" s="195"/>
      <c r="C51" s="195"/>
      <c r="D51" s="195"/>
      <c r="E51" s="195"/>
      <c r="F51" s="195"/>
      <c r="G51" s="195"/>
      <c r="H51" s="195"/>
      <c r="I51" s="195"/>
      <c r="J51" s="195"/>
      <c r="K51" s="195"/>
      <c r="L51" s="195"/>
      <c r="M51" s="195"/>
      <c r="N51" s="195"/>
      <c r="O51" s="195"/>
      <c r="P51" s="195"/>
      <c r="Q51" s="196"/>
      <c r="R51" s="196"/>
    </row>
    <row r="52" spans="1:18" ht="11.25">
      <c r="A52" s="195" t="s">
        <v>119</v>
      </c>
      <c r="B52" s="194"/>
      <c r="C52" s="195"/>
      <c r="D52" s="195"/>
      <c r="E52" s="195"/>
      <c r="F52" s="195"/>
      <c r="G52" s="195"/>
      <c r="H52" s="195"/>
      <c r="I52" s="195"/>
      <c r="J52" s="195"/>
      <c r="K52" s="195"/>
      <c r="L52" s="195"/>
      <c r="M52" s="195"/>
      <c r="N52" s="195"/>
      <c r="O52" s="195"/>
      <c r="P52" s="195"/>
      <c r="Q52" s="196"/>
      <c r="R52" s="196"/>
    </row>
    <row r="53" spans="1:18" ht="11.25">
      <c r="A53" s="198" t="s">
        <v>153</v>
      </c>
      <c r="B53" s="194"/>
      <c r="C53" s="195" t="s">
        <v>99</v>
      </c>
      <c r="D53" s="195" t="s">
        <v>99</v>
      </c>
      <c r="E53" s="195" t="s">
        <v>99</v>
      </c>
      <c r="F53" s="195"/>
      <c r="G53" s="195"/>
      <c r="H53" s="195"/>
      <c r="I53" s="195"/>
      <c r="J53" s="195"/>
      <c r="K53" s="195" t="s">
        <v>99</v>
      </c>
      <c r="L53" s="236">
        <f>SUM(L41:L52)</f>
        <v>257.160203537</v>
      </c>
      <c r="M53" s="195"/>
      <c r="N53" s="195"/>
      <c r="O53" s="236">
        <f>SUM(O41:O52)</f>
        <v>254783.57</v>
      </c>
      <c r="P53" s="236">
        <f>SUM(P41:P52)</f>
        <v>253188.41999999998</v>
      </c>
      <c r="Q53" s="237">
        <f>SUM(Q41:Q52)</f>
        <v>33.21600410826771</v>
      </c>
      <c r="R53" s="196"/>
    </row>
    <row r="54" spans="1:18" ht="11.25">
      <c r="A54" s="195" t="s">
        <v>152</v>
      </c>
      <c r="B54" s="202"/>
      <c r="C54" s="195"/>
      <c r="D54" s="195"/>
      <c r="E54" s="195"/>
      <c r="F54" s="195"/>
      <c r="G54" s="195"/>
      <c r="H54" s="195"/>
      <c r="I54" s="195"/>
      <c r="J54" s="195"/>
      <c r="K54" s="195"/>
      <c r="L54" s="195"/>
      <c r="M54" s="195"/>
      <c r="N54" s="195"/>
      <c r="O54" s="195"/>
      <c r="P54" s="195"/>
      <c r="Q54" s="196"/>
      <c r="R54" s="196"/>
    </row>
    <row r="55" spans="1:18" ht="11.25">
      <c r="A55" s="198" t="s">
        <v>156</v>
      </c>
      <c r="B55" s="194"/>
      <c r="C55" s="195" t="s">
        <v>99</v>
      </c>
      <c r="D55" s="195" t="s">
        <v>99</v>
      </c>
      <c r="E55" s="195" t="s">
        <v>99</v>
      </c>
      <c r="F55" s="195"/>
      <c r="G55" s="195"/>
      <c r="H55" s="195"/>
      <c r="I55" s="195"/>
      <c r="J55" s="195"/>
      <c r="K55" s="195" t="s">
        <v>99</v>
      </c>
      <c r="L55" s="195"/>
      <c r="M55" s="195"/>
      <c r="N55" s="195"/>
      <c r="O55" s="195"/>
      <c r="P55" s="195"/>
      <c r="Q55" s="196"/>
      <c r="R55" s="196"/>
    </row>
    <row r="56" spans="1:18" ht="20.25" customHeight="1">
      <c r="A56" s="172" t="s">
        <v>258</v>
      </c>
      <c r="B56" s="203"/>
      <c r="C56" s="195" t="s">
        <v>99</v>
      </c>
      <c r="D56" s="195" t="s">
        <v>99</v>
      </c>
      <c r="E56" s="195" t="s">
        <v>99</v>
      </c>
      <c r="F56" s="195"/>
      <c r="G56" s="195"/>
      <c r="H56" s="195"/>
      <c r="I56" s="195"/>
      <c r="J56" s="195"/>
      <c r="K56" s="195" t="s">
        <v>99</v>
      </c>
      <c r="L56" s="195"/>
      <c r="M56" s="195"/>
      <c r="N56" s="195"/>
      <c r="O56" s="195"/>
      <c r="P56" s="195"/>
      <c r="Q56" s="196"/>
      <c r="R56" s="196"/>
    </row>
    <row r="57" spans="1:18" ht="16.5" customHeight="1">
      <c r="A57" s="195" t="s">
        <v>120</v>
      </c>
      <c r="B57" s="203"/>
      <c r="C57" s="195"/>
      <c r="D57" s="195"/>
      <c r="E57" s="195"/>
      <c r="F57" s="195"/>
      <c r="G57" s="195"/>
      <c r="H57" s="195"/>
      <c r="I57" s="195"/>
      <c r="J57" s="195"/>
      <c r="K57" s="195"/>
      <c r="L57" s="195"/>
      <c r="M57" s="195"/>
      <c r="N57" s="195"/>
      <c r="O57" s="195"/>
      <c r="P57" s="195"/>
      <c r="Q57" s="196"/>
      <c r="R57" s="196"/>
    </row>
    <row r="58" spans="1:18" ht="15.75" customHeight="1">
      <c r="A58" s="172" t="s">
        <v>185</v>
      </c>
      <c r="B58" s="196"/>
      <c r="C58" s="195" t="s">
        <v>99</v>
      </c>
      <c r="D58" s="195" t="s">
        <v>99</v>
      </c>
      <c r="E58" s="195" t="s">
        <v>99</v>
      </c>
      <c r="F58" s="195"/>
      <c r="G58" s="195"/>
      <c r="H58" s="195"/>
      <c r="I58" s="195"/>
      <c r="J58" s="195"/>
      <c r="K58" s="195" t="s">
        <v>99</v>
      </c>
      <c r="L58" s="195"/>
      <c r="M58" s="195"/>
      <c r="N58" s="195"/>
      <c r="O58" s="195"/>
      <c r="P58" s="195"/>
      <c r="Q58" s="196"/>
      <c r="R58" s="196"/>
    </row>
    <row r="59" spans="1:18" ht="15.75" customHeight="1">
      <c r="A59" s="172" t="s">
        <v>151</v>
      </c>
      <c r="B59" s="196"/>
      <c r="C59" s="195"/>
      <c r="D59" s="195"/>
      <c r="E59" s="195"/>
      <c r="F59" s="195"/>
      <c r="G59" s="195"/>
      <c r="H59" s="195"/>
      <c r="I59" s="195"/>
      <c r="J59" s="195"/>
      <c r="K59" s="195"/>
      <c r="L59" s="195"/>
      <c r="M59" s="195"/>
      <c r="N59" s="195"/>
      <c r="O59" s="195"/>
      <c r="P59" s="195"/>
      <c r="Q59" s="196"/>
      <c r="R59" s="196"/>
    </row>
    <row r="60" spans="1:18" s="199" customFormat="1" ht="11.25">
      <c r="A60" s="172" t="s">
        <v>186</v>
      </c>
      <c r="B60" s="196"/>
      <c r="C60" s="193"/>
      <c r="D60" s="193"/>
      <c r="E60" s="193"/>
      <c r="F60" s="193"/>
      <c r="G60" s="193"/>
      <c r="H60" s="193"/>
      <c r="I60" s="193"/>
      <c r="J60" s="193"/>
      <c r="K60" s="193"/>
      <c r="L60" s="193"/>
      <c r="M60" s="193"/>
      <c r="N60" s="193"/>
      <c r="O60" s="193"/>
      <c r="P60" s="193"/>
      <c r="Q60" s="5"/>
      <c r="R60" s="5"/>
    </row>
    <row r="61" spans="1:18" s="199" customFormat="1" ht="11.25">
      <c r="A61" s="195" t="s">
        <v>11</v>
      </c>
      <c r="B61" s="196"/>
      <c r="C61" s="193"/>
      <c r="D61" s="193"/>
      <c r="E61" s="193"/>
      <c r="F61" s="193"/>
      <c r="G61" s="193"/>
      <c r="H61" s="193"/>
      <c r="I61" s="193"/>
      <c r="J61" s="193"/>
      <c r="K61" s="193"/>
      <c r="L61" s="193"/>
      <c r="M61" s="193"/>
      <c r="N61" s="193"/>
      <c r="O61" s="193"/>
      <c r="P61" s="193"/>
      <c r="Q61" s="5"/>
      <c r="R61" s="5"/>
    </row>
    <row r="62" spans="1:18" ht="18.75" customHeight="1">
      <c r="A62" s="198" t="s">
        <v>194</v>
      </c>
      <c r="B62" s="196"/>
      <c r="C62" s="195" t="s">
        <v>99</v>
      </c>
      <c r="D62" s="195" t="s">
        <v>99</v>
      </c>
      <c r="E62" s="195" t="s">
        <v>99</v>
      </c>
      <c r="F62" s="195"/>
      <c r="G62" s="195"/>
      <c r="H62" s="195"/>
      <c r="I62" s="195"/>
      <c r="J62" s="195"/>
      <c r="K62" s="195" t="s">
        <v>99</v>
      </c>
      <c r="L62" s="195"/>
      <c r="M62" s="195"/>
      <c r="N62" s="195"/>
      <c r="O62" s="195"/>
      <c r="P62" s="195"/>
      <c r="Q62" s="196"/>
      <c r="R62" s="196"/>
    </row>
    <row r="63" spans="1:18" ht="18.75" customHeight="1">
      <c r="A63" s="195" t="s">
        <v>308</v>
      </c>
      <c r="B63" s="196"/>
      <c r="C63" s="195"/>
      <c r="D63" s="195"/>
      <c r="E63" s="195"/>
      <c r="F63" s="195"/>
      <c r="G63" s="195"/>
      <c r="H63" s="195"/>
      <c r="I63" s="195"/>
      <c r="J63" s="195"/>
      <c r="K63" s="195"/>
      <c r="L63" s="195"/>
      <c r="M63" s="195"/>
      <c r="N63" s="195"/>
      <c r="O63" s="195"/>
      <c r="P63" s="195"/>
      <c r="Q63" s="196"/>
      <c r="R63" s="196"/>
    </row>
    <row r="64" spans="1:18" ht="19.5" customHeight="1">
      <c r="A64" s="198" t="s">
        <v>203</v>
      </c>
      <c r="B64" s="196"/>
      <c r="C64" s="195"/>
      <c r="D64" s="195"/>
      <c r="E64" s="195"/>
      <c r="F64" s="195"/>
      <c r="G64" s="195"/>
      <c r="H64" s="195"/>
      <c r="I64" s="195"/>
      <c r="J64" s="195"/>
      <c r="K64" s="195"/>
      <c r="L64" s="195"/>
      <c r="M64" s="195"/>
      <c r="N64" s="195"/>
      <c r="O64" s="195"/>
      <c r="P64" s="195"/>
      <c r="Q64" s="196"/>
      <c r="R64" s="196"/>
    </row>
    <row r="65" spans="1:18" ht="24" customHeight="1">
      <c r="A65" s="200" t="s">
        <v>155</v>
      </c>
      <c r="B65" s="196"/>
      <c r="C65" s="195"/>
      <c r="D65" s="195"/>
      <c r="E65" s="195"/>
      <c r="F65" s="195"/>
      <c r="G65" s="195"/>
      <c r="H65" s="195"/>
      <c r="I65" s="195"/>
      <c r="J65" s="195"/>
      <c r="K65" s="195"/>
      <c r="L65" s="195"/>
      <c r="M65" s="195"/>
      <c r="N65" s="195"/>
      <c r="O65" s="195"/>
      <c r="P65" s="195"/>
      <c r="Q65" s="196"/>
      <c r="R65" s="196"/>
    </row>
    <row r="66" spans="1:18" ht="31.5">
      <c r="A66" s="193" t="s">
        <v>251</v>
      </c>
      <c r="B66" s="196"/>
      <c r="C66" s="195"/>
      <c r="D66" s="195"/>
      <c r="E66" s="195"/>
      <c r="F66" s="195"/>
      <c r="G66" s="195"/>
      <c r="H66" s="195"/>
      <c r="I66" s="195"/>
      <c r="J66" s="195"/>
      <c r="K66" s="195"/>
      <c r="L66" s="195"/>
      <c r="M66" s="195"/>
      <c r="N66" s="195"/>
      <c r="O66" s="195"/>
      <c r="P66" s="195"/>
      <c r="Q66" s="196"/>
      <c r="R66" s="196"/>
    </row>
    <row r="67" spans="1:18" ht="21">
      <c r="A67" s="193" t="s">
        <v>195</v>
      </c>
      <c r="B67" s="204"/>
      <c r="C67" s="195" t="s">
        <v>99</v>
      </c>
      <c r="D67" s="195" t="s">
        <v>99</v>
      </c>
      <c r="E67" s="195" t="s">
        <v>99</v>
      </c>
      <c r="F67" s="195"/>
      <c r="G67" s="195"/>
      <c r="H67" s="195"/>
      <c r="I67" s="195"/>
      <c r="J67" s="195"/>
      <c r="K67" s="195" t="s">
        <v>99</v>
      </c>
      <c r="L67" s="195"/>
      <c r="M67" s="195"/>
      <c r="N67" s="195"/>
      <c r="O67" s="195"/>
      <c r="P67" s="195"/>
      <c r="Q67" s="196"/>
      <c r="R67" s="196"/>
    </row>
    <row r="68" spans="1:19" s="199" customFormat="1" ht="18.75" customHeight="1">
      <c r="A68" s="205"/>
      <c r="B68" s="206"/>
      <c r="C68" s="207"/>
      <c r="D68" s="207"/>
      <c r="E68" s="207"/>
      <c r="F68" s="207"/>
      <c r="G68" s="207"/>
      <c r="H68" s="207"/>
      <c r="I68" s="207"/>
      <c r="J68" s="207"/>
      <c r="K68" s="207"/>
      <c r="L68" s="207"/>
      <c r="M68" s="207"/>
      <c r="N68" s="207"/>
      <c r="O68" s="207"/>
      <c r="P68" s="207"/>
      <c r="Q68" s="205"/>
      <c r="R68" s="205"/>
      <c r="S68" s="205"/>
    </row>
    <row r="69" spans="1:19" s="199" customFormat="1" ht="49.5" customHeight="1">
      <c r="A69" s="410" t="s">
        <v>319</v>
      </c>
      <c r="B69" s="410"/>
      <c r="C69" s="410"/>
      <c r="D69" s="410"/>
      <c r="E69" s="410"/>
      <c r="F69" s="410"/>
      <c r="G69" s="410"/>
      <c r="H69" s="410"/>
      <c r="I69" s="410"/>
      <c r="J69" s="208"/>
      <c r="K69" s="208"/>
      <c r="L69" s="207"/>
      <c r="M69" s="207"/>
      <c r="N69" s="207"/>
      <c r="O69" s="207"/>
      <c r="P69" s="207"/>
      <c r="Q69" s="205"/>
      <c r="R69" s="205"/>
      <c r="S69" s="205"/>
    </row>
    <row r="70" spans="1:19" s="199" customFormat="1" ht="14.25" customHeight="1">
      <c r="A70" s="411" t="s">
        <v>309</v>
      </c>
      <c r="B70" s="411"/>
      <c r="C70" s="411"/>
      <c r="D70" s="411"/>
      <c r="E70" s="411"/>
      <c r="F70" s="411"/>
      <c r="G70" s="411"/>
      <c r="H70" s="411"/>
      <c r="I70" s="411"/>
      <c r="J70" s="186"/>
      <c r="K70" s="186"/>
      <c r="L70" s="207"/>
      <c r="M70" s="207"/>
      <c r="N70" s="207"/>
      <c r="O70" s="207"/>
      <c r="P70" s="207"/>
      <c r="Q70" s="205"/>
      <c r="R70" s="205"/>
      <c r="S70" s="205"/>
    </row>
    <row r="71" spans="11:19" s="199" customFormat="1" ht="13.5" customHeight="1">
      <c r="K71" s="186"/>
      <c r="L71" s="207"/>
      <c r="M71" s="207"/>
      <c r="N71" s="207"/>
      <c r="O71" s="207"/>
      <c r="P71" s="207"/>
      <c r="Q71" s="205"/>
      <c r="R71" s="205"/>
      <c r="S71" s="205"/>
    </row>
    <row r="72" spans="1:19" s="199" customFormat="1" ht="16.5" customHeight="1">
      <c r="A72" s="206" t="s">
        <v>367</v>
      </c>
      <c r="B72" s="206"/>
      <c r="C72" s="209"/>
      <c r="D72" s="209" t="s">
        <v>209</v>
      </c>
      <c r="E72" s="185"/>
      <c r="F72" s="185"/>
      <c r="G72" s="416" t="s">
        <v>359</v>
      </c>
      <c r="H72" s="416"/>
      <c r="I72" s="416"/>
      <c r="J72" s="417"/>
      <c r="K72" s="417"/>
      <c r="L72" s="417"/>
      <c r="M72" s="208"/>
      <c r="N72" s="208"/>
      <c r="O72" s="207"/>
      <c r="P72" s="207"/>
      <c r="Q72" s="205"/>
      <c r="R72" s="205"/>
      <c r="S72" s="205"/>
    </row>
    <row r="73" spans="1:19" s="199" customFormat="1" ht="15" customHeight="1">
      <c r="A73" s="205"/>
      <c r="B73" s="205"/>
      <c r="C73" s="207"/>
      <c r="D73" s="207"/>
      <c r="E73" s="206" t="s">
        <v>361</v>
      </c>
      <c r="F73" s="207"/>
      <c r="G73" s="256"/>
      <c r="H73" s="274"/>
      <c r="I73" s="256" t="s">
        <v>362</v>
      </c>
      <c r="J73" s="275"/>
      <c r="K73" s="275"/>
      <c r="L73" s="326"/>
      <c r="M73" s="207"/>
      <c r="N73" s="207"/>
      <c r="O73" s="207"/>
      <c r="P73" s="207"/>
      <c r="Q73" s="205"/>
      <c r="R73" s="205"/>
      <c r="S73" s="205"/>
    </row>
    <row r="74" spans="1:19" s="199" customFormat="1" ht="15.75" customHeight="1">
      <c r="A74" s="205"/>
      <c r="B74" s="206"/>
      <c r="C74" s="207"/>
      <c r="D74" s="207"/>
      <c r="E74" s="207"/>
      <c r="F74" s="207"/>
      <c r="G74" s="416" t="s">
        <v>359</v>
      </c>
      <c r="H74" s="416"/>
      <c r="I74" s="416"/>
      <c r="J74" s="417"/>
      <c r="K74" s="417"/>
      <c r="L74" s="417"/>
      <c r="M74" s="207"/>
      <c r="N74" s="207"/>
      <c r="O74" s="207"/>
      <c r="P74" s="207"/>
      <c r="Q74" s="205"/>
      <c r="R74" s="205"/>
      <c r="S74" s="205"/>
    </row>
    <row r="75" spans="7:19" s="199" customFormat="1" ht="14.25" customHeight="1">
      <c r="G75" s="327" t="s">
        <v>99</v>
      </c>
      <c r="H75" s="327" t="s">
        <v>99</v>
      </c>
      <c r="I75" s="328" t="s">
        <v>365</v>
      </c>
      <c r="J75" s="328"/>
      <c r="K75" s="275"/>
      <c r="L75" s="329"/>
      <c r="M75" s="207"/>
      <c r="N75" s="207"/>
      <c r="O75" s="207"/>
      <c r="P75" s="207"/>
      <c r="Q75" s="205"/>
      <c r="R75" s="205"/>
      <c r="S75" s="205"/>
    </row>
    <row r="76" spans="1:19" s="199" customFormat="1" ht="11.25">
      <c r="A76" s="210"/>
      <c r="B76" s="206"/>
      <c r="C76" s="207"/>
      <c r="D76" s="207"/>
      <c r="E76" s="207"/>
      <c r="F76" s="207"/>
      <c r="G76" s="207"/>
      <c r="H76" s="207"/>
      <c r="I76" s="207"/>
      <c r="J76" s="207"/>
      <c r="K76" s="207"/>
      <c r="L76" s="207"/>
      <c r="M76" s="207"/>
      <c r="N76" s="207"/>
      <c r="O76" s="207"/>
      <c r="P76" s="207"/>
      <c r="Q76" s="205"/>
      <c r="R76" s="205"/>
      <c r="S76" s="205"/>
    </row>
    <row r="77" spans="1:19" s="199" customFormat="1" ht="11.25">
      <c r="A77" s="186"/>
      <c r="B77" s="207"/>
      <c r="C77" s="207"/>
      <c r="D77" s="207"/>
      <c r="E77" s="207"/>
      <c r="F77" s="207"/>
      <c r="G77" s="207"/>
      <c r="H77" s="207"/>
      <c r="I77" s="207"/>
      <c r="J77" s="207"/>
      <c r="K77" s="207"/>
      <c r="L77" s="207"/>
      <c r="M77" s="207"/>
      <c r="N77" s="207"/>
      <c r="O77" s="207"/>
      <c r="P77" s="207"/>
      <c r="Q77" s="205"/>
      <c r="R77" s="205"/>
      <c r="S77" s="205"/>
    </row>
    <row r="78" spans="1:19" ht="17.25" customHeight="1">
      <c r="A78" s="211"/>
      <c r="B78" s="186"/>
      <c r="C78" s="206"/>
      <c r="D78" s="206"/>
      <c r="E78" s="206"/>
      <c r="F78" s="206"/>
      <c r="G78" s="206"/>
      <c r="H78" s="206"/>
      <c r="I78" s="206"/>
      <c r="J78" s="206"/>
      <c r="K78" s="206"/>
      <c r="L78" s="206"/>
      <c r="M78" s="206"/>
      <c r="N78" s="206"/>
      <c r="O78" s="206"/>
      <c r="P78" s="206"/>
      <c r="Q78" s="186"/>
      <c r="R78" s="186"/>
      <c r="S78" s="186"/>
    </row>
    <row r="79" spans="1:19" s="199" customFormat="1" ht="11.25">
      <c r="A79" s="212"/>
      <c r="B79" s="206"/>
      <c r="C79" s="207"/>
      <c r="D79" s="207"/>
      <c r="E79" s="207"/>
      <c r="F79" s="207"/>
      <c r="G79" s="207"/>
      <c r="H79" s="207"/>
      <c r="I79" s="207"/>
      <c r="J79" s="207"/>
      <c r="K79" s="207"/>
      <c r="L79" s="207"/>
      <c r="M79" s="207"/>
      <c r="N79" s="207"/>
      <c r="O79" s="207"/>
      <c r="P79" s="207"/>
      <c r="Q79" s="205"/>
      <c r="R79" s="205"/>
      <c r="S79" s="205"/>
    </row>
    <row r="80" spans="1:19" s="199" customFormat="1" ht="11.25">
      <c r="A80" s="213"/>
      <c r="B80" s="210"/>
      <c r="C80" s="207"/>
      <c r="D80" s="207"/>
      <c r="E80" s="207"/>
      <c r="F80" s="207"/>
      <c r="G80" s="207"/>
      <c r="H80" s="207"/>
      <c r="I80" s="207"/>
      <c r="J80" s="207"/>
      <c r="K80" s="207"/>
      <c r="L80" s="207"/>
      <c r="M80" s="207"/>
      <c r="N80" s="207"/>
      <c r="O80" s="207"/>
      <c r="P80" s="207"/>
      <c r="Q80" s="205"/>
      <c r="R80" s="205"/>
      <c r="S80" s="205"/>
    </row>
    <row r="81" spans="1:19" s="199" customFormat="1" ht="11.25">
      <c r="A81" s="214"/>
      <c r="B81" s="206"/>
      <c r="C81" s="207"/>
      <c r="D81" s="207"/>
      <c r="E81" s="207"/>
      <c r="F81" s="207"/>
      <c r="G81" s="207"/>
      <c r="H81" s="207"/>
      <c r="I81" s="207"/>
      <c r="J81" s="207"/>
      <c r="K81" s="207"/>
      <c r="L81" s="207"/>
      <c r="M81" s="207"/>
      <c r="N81" s="207"/>
      <c r="O81" s="207"/>
      <c r="P81" s="207"/>
      <c r="Q81" s="205"/>
      <c r="R81" s="205"/>
      <c r="S81" s="205"/>
    </row>
    <row r="82" spans="1:19" s="199" customFormat="1" ht="22.5" customHeight="1">
      <c r="A82" s="214"/>
      <c r="B82" s="210"/>
      <c r="C82" s="207"/>
      <c r="D82" s="207"/>
      <c r="E82" s="207"/>
      <c r="F82" s="207"/>
      <c r="G82" s="207"/>
      <c r="H82" s="207"/>
      <c r="I82" s="207"/>
      <c r="J82" s="207"/>
      <c r="K82" s="207"/>
      <c r="L82" s="207"/>
      <c r="M82" s="207"/>
      <c r="N82" s="207"/>
      <c r="O82" s="207"/>
      <c r="P82" s="207"/>
      <c r="Q82" s="205"/>
      <c r="R82" s="205"/>
      <c r="S82" s="205"/>
    </row>
    <row r="83" spans="1:19" s="199" customFormat="1" ht="11.25">
      <c r="A83" s="214"/>
      <c r="B83" s="206"/>
      <c r="C83" s="207"/>
      <c r="D83" s="207"/>
      <c r="E83" s="207"/>
      <c r="F83" s="207"/>
      <c r="G83" s="207"/>
      <c r="H83" s="207"/>
      <c r="I83" s="207"/>
      <c r="J83" s="207"/>
      <c r="K83" s="207"/>
      <c r="L83" s="207"/>
      <c r="M83" s="207"/>
      <c r="N83" s="207"/>
      <c r="O83" s="207"/>
      <c r="P83" s="207"/>
      <c r="Q83" s="205"/>
      <c r="R83" s="205"/>
      <c r="S83" s="205"/>
    </row>
    <row r="84" spans="1:19" s="199" customFormat="1" ht="11.25">
      <c r="A84" s="215"/>
      <c r="B84" s="216"/>
      <c r="C84" s="207"/>
      <c r="D84" s="207"/>
      <c r="E84" s="207"/>
      <c r="F84" s="207"/>
      <c r="G84" s="207"/>
      <c r="H84" s="207"/>
      <c r="I84" s="207"/>
      <c r="J84" s="207"/>
      <c r="K84" s="207"/>
      <c r="L84" s="207"/>
      <c r="M84" s="207"/>
      <c r="N84" s="207"/>
      <c r="O84" s="207"/>
      <c r="P84" s="207"/>
      <c r="Q84" s="205"/>
      <c r="R84" s="205"/>
      <c r="S84" s="205"/>
    </row>
    <row r="85" spans="1:19" s="199" customFormat="1" ht="11.25">
      <c r="A85" s="213"/>
      <c r="B85" s="216"/>
      <c r="C85" s="207"/>
      <c r="D85" s="207"/>
      <c r="E85" s="207"/>
      <c r="F85" s="207"/>
      <c r="G85" s="207"/>
      <c r="H85" s="207"/>
      <c r="I85" s="207"/>
      <c r="J85" s="207"/>
      <c r="K85" s="207"/>
      <c r="L85" s="207"/>
      <c r="M85" s="207"/>
      <c r="N85" s="207"/>
      <c r="O85" s="207"/>
      <c r="P85" s="207"/>
      <c r="Q85" s="205"/>
      <c r="R85" s="205"/>
      <c r="S85" s="205"/>
    </row>
    <row r="86" spans="1:19" ht="11.25">
      <c r="A86" s="213"/>
      <c r="B86" s="206"/>
      <c r="C86" s="206"/>
      <c r="D86" s="206"/>
      <c r="E86" s="206"/>
      <c r="F86" s="206"/>
      <c r="G86" s="206"/>
      <c r="H86" s="206"/>
      <c r="I86" s="206"/>
      <c r="J86" s="206"/>
      <c r="K86" s="206"/>
      <c r="L86" s="206"/>
      <c r="M86" s="206"/>
      <c r="N86" s="206"/>
      <c r="O86" s="206"/>
      <c r="P86" s="206"/>
      <c r="Q86" s="186"/>
      <c r="R86" s="186"/>
      <c r="S86" s="186"/>
    </row>
    <row r="87" spans="1:19" ht="11.25">
      <c r="A87" s="213"/>
      <c r="B87" s="210"/>
      <c r="C87" s="206"/>
      <c r="D87" s="206"/>
      <c r="E87" s="206"/>
      <c r="F87" s="206"/>
      <c r="G87" s="206"/>
      <c r="H87" s="206"/>
      <c r="I87" s="206"/>
      <c r="J87" s="206"/>
      <c r="K87" s="206"/>
      <c r="L87" s="206"/>
      <c r="M87" s="206"/>
      <c r="N87" s="206"/>
      <c r="O87" s="206"/>
      <c r="P87" s="206"/>
      <c r="Q87" s="186"/>
      <c r="R87" s="186"/>
      <c r="S87" s="186"/>
    </row>
    <row r="88" spans="1:19" ht="11.25">
      <c r="A88" s="213"/>
      <c r="B88" s="206"/>
      <c r="C88" s="206"/>
      <c r="D88" s="206"/>
      <c r="E88" s="206"/>
      <c r="F88" s="206"/>
      <c r="G88" s="206"/>
      <c r="H88" s="206"/>
      <c r="I88" s="206"/>
      <c r="J88" s="206"/>
      <c r="K88" s="206"/>
      <c r="L88" s="206"/>
      <c r="M88" s="206"/>
      <c r="N88" s="206"/>
      <c r="O88" s="206"/>
      <c r="P88" s="206"/>
      <c r="Q88" s="186"/>
      <c r="R88" s="186"/>
      <c r="S88" s="186"/>
    </row>
    <row r="89" spans="1:19" ht="11.25">
      <c r="A89" s="213"/>
      <c r="B89" s="206"/>
      <c r="C89" s="206"/>
      <c r="D89" s="206"/>
      <c r="E89" s="206"/>
      <c r="F89" s="206"/>
      <c r="G89" s="206"/>
      <c r="H89" s="206"/>
      <c r="I89" s="206"/>
      <c r="J89" s="206"/>
      <c r="K89" s="206"/>
      <c r="L89" s="206"/>
      <c r="M89" s="206"/>
      <c r="N89" s="206"/>
      <c r="O89" s="206"/>
      <c r="P89" s="206"/>
      <c r="Q89" s="186"/>
      <c r="R89" s="186"/>
      <c r="S89" s="186"/>
    </row>
    <row r="90" spans="1:19" ht="38.25" customHeight="1">
      <c r="A90" s="213"/>
      <c r="B90" s="206"/>
      <c r="C90" s="206"/>
      <c r="D90" s="206"/>
      <c r="E90" s="206"/>
      <c r="F90" s="206"/>
      <c r="G90" s="206"/>
      <c r="H90" s="206"/>
      <c r="I90" s="206"/>
      <c r="J90" s="206"/>
      <c r="K90" s="206"/>
      <c r="L90" s="206"/>
      <c r="M90" s="206"/>
      <c r="N90" s="206"/>
      <c r="O90" s="206"/>
      <c r="P90" s="206"/>
      <c r="Q90" s="186"/>
      <c r="R90" s="186"/>
      <c r="S90" s="186"/>
    </row>
    <row r="91" spans="1:19" ht="15" customHeight="1">
      <c r="A91" s="213"/>
      <c r="B91" s="206"/>
      <c r="C91" s="206"/>
      <c r="D91" s="206"/>
      <c r="E91" s="206"/>
      <c r="F91" s="206"/>
      <c r="G91" s="206"/>
      <c r="H91" s="206"/>
      <c r="I91" s="206"/>
      <c r="J91" s="206"/>
      <c r="K91" s="206"/>
      <c r="L91" s="206"/>
      <c r="M91" s="206"/>
      <c r="N91" s="206"/>
      <c r="O91" s="206"/>
      <c r="P91" s="206"/>
      <c r="Q91" s="186"/>
      <c r="R91" s="186"/>
      <c r="S91" s="186"/>
    </row>
    <row r="92" spans="1:19" s="199" customFormat="1" ht="11.25">
      <c r="A92" s="213"/>
      <c r="B92" s="207"/>
      <c r="C92" s="207"/>
      <c r="D92" s="207"/>
      <c r="E92" s="207"/>
      <c r="F92" s="207"/>
      <c r="G92" s="207"/>
      <c r="H92" s="207"/>
      <c r="I92" s="207"/>
      <c r="J92" s="207"/>
      <c r="K92" s="207"/>
      <c r="L92" s="207"/>
      <c r="M92" s="207"/>
      <c r="N92" s="207"/>
      <c r="O92" s="207"/>
      <c r="P92" s="207"/>
      <c r="Q92" s="205"/>
      <c r="R92" s="205"/>
      <c r="S92" s="205"/>
    </row>
    <row r="93" spans="1:19" s="199" customFormat="1" ht="11.25">
      <c r="A93" s="213"/>
      <c r="B93" s="207"/>
      <c r="C93" s="207"/>
      <c r="D93" s="207"/>
      <c r="E93" s="207"/>
      <c r="F93" s="207"/>
      <c r="G93" s="207"/>
      <c r="H93" s="207"/>
      <c r="I93" s="207"/>
      <c r="J93" s="207"/>
      <c r="K93" s="207"/>
      <c r="L93" s="207"/>
      <c r="M93" s="207"/>
      <c r="N93" s="207"/>
      <c r="O93" s="207"/>
      <c r="P93" s="207"/>
      <c r="Q93" s="205"/>
      <c r="R93" s="205"/>
      <c r="S93" s="205"/>
    </row>
    <row r="94" spans="1:19" s="199" customFormat="1" ht="11.25">
      <c r="A94" s="213"/>
      <c r="B94" s="207"/>
      <c r="C94" s="207"/>
      <c r="D94" s="207"/>
      <c r="E94" s="207"/>
      <c r="F94" s="207"/>
      <c r="G94" s="207"/>
      <c r="H94" s="207"/>
      <c r="I94" s="207"/>
      <c r="J94" s="207"/>
      <c r="K94" s="207"/>
      <c r="L94" s="207"/>
      <c r="M94" s="207"/>
      <c r="N94" s="207"/>
      <c r="O94" s="207"/>
      <c r="P94" s="207"/>
      <c r="Q94" s="205"/>
      <c r="R94" s="205"/>
      <c r="S94" s="205"/>
    </row>
    <row r="95" spans="1:19" s="199" customFormat="1" ht="10.5">
      <c r="A95" s="215"/>
      <c r="B95" s="207"/>
      <c r="C95" s="207"/>
      <c r="D95" s="207"/>
      <c r="E95" s="207"/>
      <c r="F95" s="207"/>
      <c r="G95" s="207"/>
      <c r="H95" s="207"/>
      <c r="I95" s="207"/>
      <c r="J95" s="207"/>
      <c r="K95" s="207"/>
      <c r="L95" s="207"/>
      <c r="M95" s="207"/>
      <c r="N95" s="207"/>
      <c r="O95" s="207"/>
      <c r="P95" s="207"/>
      <c r="Q95" s="205"/>
      <c r="R95" s="205"/>
      <c r="S95" s="205"/>
    </row>
    <row r="96" spans="1:19" ht="27.75" customHeight="1">
      <c r="A96" s="213"/>
      <c r="B96" s="206"/>
      <c r="C96" s="206"/>
      <c r="D96" s="206"/>
      <c r="E96" s="206"/>
      <c r="F96" s="206"/>
      <c r="G96" s="206"/>
      <c r="H96" s="206"/>
      <c r="I96" s="206"/>
      <c r="J96" s="206"/>
      <c r="K96" s="206"/>
      <c r="L96" s="206"/>
      <c r="M96" s="206"/>
      <c r="N96" s="206"/>
      <c r="O96" s="206"/>
      <c r="P96" s="206"/>
      <c r="Q96" s="186"/>
      <c r="R96" s="186"/>
      <c r="S96" s="186"/>
    </row>
    <row r="97" spans="1:19" ht="14.25" customHeight="1">
      <c r="A97" s="213"/>
      <c r="B97" s="206"/>
      <c r="C97" s="206"/>
      <c r="D97" s="206"/>
      <c r="E97" s="206"/>
      <c r="F97" s="206"/>
      <c r="G97" s="206"/>
      <c r="H97" s="206"/>
      <c r="I97" s="206"/>
      <c r="J97" s="206"/>
      <c r="K97" s="206"/>
      <c r="L97" s="206"/>
      <c r="M97" s="206"/>
      <c r="N97" s="206"/>
      <c r="O97" s="206"/>
      <c r="P97" s="206"/>
      <c r="Q97" s="186"/>
      <c r="R97" s="186"/>
      <c r="S97" s="186"/>
    </row>
    <row r="98" spans="1:19" s="199" customFormat="1" ht="16.5" customHeight="1">
      <c r="A98" s="215"/>
      <c r="B98" s="206"/>
      <c r="C98" s="207"/>
      <c r="D98" s="207"/>
      <c r="E98" s="207"/>
      <c r="F98" s="207"/>
      <c r="G98" s="207"/>
      <c r="H98" s="207"/>
      <c r="I98" s="207"/>
      <c r="J98" s="207"/>
      <c r="K98" s="207"/>
      <c r="L98" s="207"/>
      <c r="M98" s="207"/>
      <c r="N98" s="207"/>
      <c r="O98" s="207"/>
      <c r="P98" s="207"/>
      <c r="Q98" s="205"/>
      <c r="R98" s="205"/>
      <c r="S98" s="205"/>
    </row>
    <row r="99" spans="1:19" s="199" customFormat="1" ht="16.5" customHeight="1">
      <c r="A99" s="211"/>
      <c r="B99" s="206"/>
      <c r="C99" s="207"/>
      <c r="D99" s="207"/>
      <c r="E99" s="207"/>
      <c r="F99" s="207"/>
      <c r="G99" s="207"/>
      <c r="H99" s="207"/>
      <c r="I99" s="207"/>
      <c r="J99" s="207"/>
      <c r="K99" s="207"/>
      <c r="L99" s="207"/>
      <c r="M99" s="207"/>
      <c r="N99" s="207"/>
      <c r="O99" s="207"/>
      <c r="P99" s="207"/>
      <c r="Q99" s="205"/>
      <c r="R99" s="205"/>
      <c r="S99" s="205"/>
    </row>
    <row r="100" spans="1:19" s="199" customFormat="1" ht="15.75" customHeight="1">
      <c r="A100" s="205"/>
      <c r="B100" s="206"/>
      <c r="C100" s="207"/>
      <c r="D100" s="207"/>
      <c r="E100" s="207"/>
      <c r="F100" s="207"/>
      <c r="G100" s="207"/>
      <c r="H100" s="207"/>
      <c r="I100" s="207"/>
      <c r="J100" s="207"/>
      <c r="K100" s="207"/>
      <c r="L100" s="207"/>
      <c r="M100" s="207"/>
      <c r="N100" s="207"/>
      <c r="O100" s="207"/>
      <c r="P100" s="207"/>
      <c r="Q100" s="205"/>
      <c r="R100" s="205"/>
      <c r="S100" s="205"/>
    </row>
    <row r="101" spans="1:19" s="199" customFormat="1" ht="9.75" customHeight="1">
      <c r="A101" s="205"/>
      <c r="B101" s="206"/>
      <c r="C101" s="207"/>
      <c r="D101" s="207"/>
      <c r="E101" s="207"/>
      <c r="F101" s="207"/>
      <c r="G101" s="207"/>
      <c r="H101" s="207"/>
      <c r="I101" s="207"/>
      <c r="J101" s="207"/>
      <c r="K101" s="207"/>
      <c r="L101" s="207"/>
      <c r="M101" s="207"/>
      <c r="N101" s="207"/>
      <c r="O101" s="207"/>
      <c r="P101" s="207"/>
      <c r="Q101" s="205"/>
      <c r="R101" s="205"/>
      <c r="S101" s="205"/>
    </row>
    <row r="102" spans="1:19" s="199" customFormat="1" ht="14.25" customHeight="1">
      <c r="A102" s="205"/>
      <c r="B102" s="206"/>
      <c r="C102" s="207"/>
      <c r="D102" s="207"/>
      <c r="E102" s="207"/>
      <c r="F102" s="207"/>
      <c r="G102" s="207"/>
      <c r="H102" s="207"/>
      <c r="I102" s="207"/>
      <c r="J102" s="207"/>
      <c r="K102" s="207"/>
      <c r="L102" s="207"/>
      <c r="M102" s="207"/>
      <c r="N102" s="207"/>
      <c r="O102" s="207"/>
      <c r="P102" s="207"/>
      <c r="Q102" s="205"/>
      <c r="R102" s="205"/>
      <c r="S102" s="205"/>
    </row>
    <row r="103" spans="1:19" s="199" customFormat="1" ht="9.75" customHeight="1">
      <c r="A103" s="205"/>
      <c r="B103" s="206"/>
      <c r="C103" s="207"/>
      <c r="D103" s="207"/>
      <c r="E103" s="207"/>
      <c r="F103" s="207"/>
      <c r="G103" s="207"/>
      <c r="H103" s="207"/>
      <c r="I103" s="207"/>
      <c r="J103" s="207"/>
      <c r="K103" s="207"/>
      <c r="L103" s="207"/>
      <c r="M103" s="207"/>
      <c r="N103" s="207"/>
      <c r="O103" s="207"/>
      <c r="P103" s="207"/>
      <c r="Q103" s="205"/>
      <c r="R103" s="205"/>
      <c r="S103" s="205"/>
    </row>
    <row r="104" spans="1:19" s="199" customFormat="1" ht="9.75" customHeight="1">
      <c r="A104" s="205"/>
      <c r="B104" s="206"/>
      <c r="C104" s="207"/>
      <c r="D104" s="207"/>
      <c r="E104" s="207"/>
      <c r="F104" s="207"/>
      <c r="G104" s="207"/>
      <c r="H104" s="207"/>
      <c r="I104" s="207"/>
      <c r="J104" s="207"/>
      <c r="K104" s="207"/>
      <c r="L104" s="207"/>
      <c r="M104" s="207"/>
      <c r="N104" s="207"/>
      <c r="O104" s="207"/>
      <c r="P104" s="207"/>
      <c r="Q104" s="205"/>
      <c r="R104" s="205"/>
      <c r="S104" s="205"/>
    </row>
    <row r="105" spans="1:19" s="199" customFormat="1" ht="9.75" customHeight="1">
      <c r="A105" s="205"/>
      <c r="B105" s="206"/>
      <c r="C105" s="207"/>
      <c r="D105" s="207"/>
      <c r="E105" s="207"/>
      <c r="F105" s="207"/>
      <c r="G105" s="207"/>
      <c r="H105" s="207"/>
      <c r="I105" s="207"/>
      <c r="J105" s="207"/>
      <c r="K105" s="207"/>
      <c r="L105" s="207"/>
      <c r="M105" s="207"/>
      <c r="N105" s="207"/>
      <c r="O105" s="207"/>
      <c r="P105" s="207"/>
      <c r="Q105" s="205"/>
      <c r="R105" s="205"/>
      <c r="S105" s="205"/>
    </row>
    <row r="106" spans="1:19" s="199" customFormat="1" ht="10.5">
      <c r="A106" s="205"/>
      <c r="B106" s="207"/>
      <c r="C106" s="207"/>
      <c r="D106" s="207"/>
      <c r="E106" s="207"/>
      <c r="F106" s="207"/>
      <c r="G106" s="207"/>
      <c r="H106" s="207"/>
      <c r="I106" s="207"/>
      <c r="J106" s="207"/>
      <c r="K106" s="207"/>
      <c r="L106" s="207"/>
      <c r="M106" s="207"/>
      <c r="N106" s="207"/>
      <c r="O106" s="207"/>
      <c r="P106" s="207"/>
      <c r="Q106" s="205"/>
      <c r="R106" s="205"/>
      <c r="S106" s="205"/>
    </row>
    <row r="107" spans="1:19" ht="28.5" customHeight="1">
      <c r="A107" s="186"/>
      <c r="B107" s="206"/>
      <c r="C107" s="206"/>
      <c r="D107" s="206"/>
      <c r="E107" s="206"/>
      <c r="F107" s="206"/>
      <c r="G107" s="206"/>
      <c r="H107" s="206"/>
      <c r="I107" s="206"/>
      <c r="J107" s="206"/>
      <c r="K107" s="206"/>
      <c r="L107" s="206"/>
      <c r="M107" s="206"/>
      <c r="N107" s="206"/>
      <c r="O107" s="206"/>
      <c r="P107" s="206"/>
      <c r="Q107" s="186"/>
      <c r="R107" s="186"/>
      <c r="S107" s="186"/>
    </row>
    <row r="108" spans="1:19" ht="11.25">
      <c r="A108" s="186"/>
      <c r="B108" s="206"/>
      <c r="C108" s="206"/>
      <c r="D108" s="206"/>
      <c r="E108" s="206"/>
      <c r="F108" s="206"/>
      <c r="G108" s="206"/>
      <c r="H108" s="206"/>
      <c r="I108" s="206"/>
      <c r="J108" s="206"/>
      <c r="K108" s="206"/>
      <c r="L108" s="206"/>
      <c r="M108" s="206"/>
      <c r="N108" s="206"/>
      <c r="O108" s="206"/>
      <c r="P108" s="206"/>
      <c r="Q108" s="186"/>
      <c r="R108" s="186"/>
      <c r="S108" s="186"/>
    </row>
    <row r="109" spans="1:19" ht="11.25">
      <c r="A109" s="186"/>
      <c r="B109" s="206"/>
      <c r="C109" s="206"/>
      <c r="D109" s="206"/>
      <c r="E109" s="206"/>
      <c r="F109" s="206"/>
      <c r="G109" s="206"/>
      <c r="H109" s="206"/>
      <c r="I109" s="206"/>
      <c r="J109" s="206"/>
      <c r="K109" s="206"/>
      <c r="L109" s="206"/>
      <c r="M109" s="206"/>
      <c r="N109" s="206"/>
      <c r="O109" s="206"/>
      <c r="P109" s="206"/>
      <c r="Q109" s="186"/>
      <c r="R109" s="186"/>
      <c r="S109" s="186"/>
    </row>
    <row r="110" spans="1:19" ht="11.25">
      <c r="A110" s="186"/>
      <c r="B110" s="206"/>
      <c r="C110" s="206"/>
      <c r="D110" s="206"/>
      <c r="E110" s="206"/>
      <c r="F110" s="206"/>
      <c r="G110" s="206"/>
      <c r="H110" s="206"/>
      <c r="I110" s="206"/>
      <c r="J110" s="206"/>
      <c r="K110" s="206"/>
      <c r="L110" s="206"/>
      <c r="M110" s="206"/>
      <c r="N110" s="206"/>
      <c r="O110" s="206"/>
      <c r="P110" s="206"/>
      <c r="Q110" s="186"/>
      <c r="R110" s="186"/>
      <c r="S110" s="186"/>
    </row>
    <row r="111" spans="1:19" ht="11.25">
      <c r="A111" s="186"/>
      <c r="B111" s="206"/>
      <c r="C111" s="206"/>
      <c r="D111" s="206"/>
      <c r="E111" s="206"/>
      <c r="F111" s="206"/>
      <c r="G111" s="206"/>
      <c r="H111" s="206"/>
      <c r="I111" s="206"/>
      <c r="J111" s="206"/>
      <c r="K111" s="206"/>
      <c r="L111" s="206"/>
      <c r="M111" s="206"/>
      <c r="N111" s="206"/>
      <c r="O111" s="206"/>
      <c r="P111" s="206"/>
      <c r="Q111" s="186"/>
      <c r="R111" s="186"/>
      <c r="S111" s="186"/>
    </row>
    <row r="112" spans="12:16" ht="49.5" customHeight="1">
      <c r="L112" s="206"/>
      <c r="M112" s="206"/>
      <c r="N112" s="206"/>
      <c r="O112" s="206"/>
      <c r="P112" s="206"/>
    </row>
    <row r="114" spans="12:16" ht="15" customHeight="1">
      <c r="L114" s="185"/>
      <c r="M114" s="185"/>
      <c r="N114" s="185"/>
      <c r="O114" s="185"/>
      <c r="P114" s="185"/>
    </row>
    <row r="115" spans="1:11" ht="11.25">
      <c r="A115" s="186"/>
      <c r="B115" s="186"/>
      <c r="C115" s="186"/>
      <c r="D115" s="186"/>
      <c r="E115" s="186"/>
      <c r="F115" s="186"/>
      <c r="G115" s="186"/>
      <c r="H115" s="186"/>
      <c r="I115" s="186"/>
      <c r="J115" s="186"/>
      <c r="K115" s="186"/>
    </row>
    <row r="116" spans="1:11" ht="11.25">
      <c r="A116" s="186"/>
      <c r="B116" s="186"/>
      <c r="C116" s="186"/>
      <c r="D116" s="186"/>
      <c r="E116" s="186" t="s">
        <v>140</v>
      </c>
      <c r="F116" s="186"/>
      <c r="G116" s="186"/>
      <c r="H116" s="186"/>
      <c r="I116" s="186"/>
      <c r="J116" s="186"/>
      <c r="K116" s="186"/>
    </row>
    <row r="125" spans="5:10" ht="11.25">
      <c r="E125" s="186"/>
      <c r="F125" s="186"/>
      <c r="G125" s="186"/>
      <c r="H125" s="186"/>
      <c r="I125" s="186"/>
      <c r="J125" s="186"/>
    </row>
  </sheetData>
  <mergeCells count="29">
    <mergeCell ref="G72:H72"/>
    <mergeCell ref="I72:L72"/>
    <mergeCell ref="G74:H74"/>
    <mergeCell ref="I74:L74"/>
    <mergeCell ref="A69:I69"/>
    <mergeCell ref="A70:I70"/>
    <mergeCell ref="L1:Q1"/>
    <mergeCell ref="Q8:Q12"/>
    <mergeCell ref="P9:P12"/>
    <mergeCell ref="A5:B5"/>
    <mergeCell ref="A6:B6"/>
    <mergeCell ref="A8:A12"/>
    <mergeCell ref="B9:B12"/>
    <mergeCell ref="M9:M12"/>
    <mergeCell ref="B8:H8"/>
    <mergeCell ref="E9:E12"/>
    <mergeCell ref="C9:C12"/>
    <mergeCell ref="D9:D12"/>
    <mergeCell ref="F9:F12"/>
    <mergeCell ref="G9:G12"/>
    <mergeCell ref="H9:H12"/>
    <mergeCell ref="R8:R12"/>
    <mergeCell ref="K9:K12"/>
    <mergeCell ref="K8:P8"/>
    <mergeCell ref="O9:O12"/>
    <mergeCell ref="I9:I12"/>
    <mergeCell ref="J9:J12"/>
    <mergeCell ref="L9:L12"/>
    <mergeCell ref="N9:N12"/>
  </mergeCells>
  <printOptions/>
  <pageMargins left="0.2362204724409449" right="0" top="0.5511811023622047" bottom="0" header="0.5118110236220472" footer="0"/>
  <pageSetup horizontalDpi="300" verticalDpi="300" orientation="landscape" paperSize="9" scale="70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41"/>
  <sheetViews>
    <sheetView tabSelected="1" workbookViewId="0" topLeftCell="A7">
      <selection activeCell="A29" sqref="A29"/>
    </sheetView>
  </sheetViews>
  <sheetFormatPr defaultColWidth="9.140625" defaultRowHeight="12" customHeight="1"/>
  <cols>
    <col min="1" max="1" width="48.57421875" style="1" customWidth="1"/>
    <col min="2" max="2" width="13.57421875" style="1" customWidth="1"/>
    <col min="3" max="3" width="15.421875" style="1" customWidth="1"/>
    <col min="4" max="16384" width="9.140625" style="1" customWidth="1"/>
  </cols>
  <sheetData>
    <row r="1" ht="12" customHeight="1">
      <c r="C1" s="36" t="s">
        <v>310</v>
      </c>
    </row>
    <row r="2" spans="1:5" ht="14.25" customHeight="1">
      <c r="A2" s="31"/>
      <c r="B2" s="31"/>
      <c r="C2" s="13"/>
      <c r="D2" s="31"/>
      <c r="E2" s="31"/>
    </row>
    <row r="3" spans="1:5" ht="12" customHeight="1">
      <c r="A3" s="348" t="s">
        <v>157</v>
      </c>
      <c r="B3" s="348"/>
      <c r="C3" s="13"/>
      <c r="D3" s="13"/>
      <c r="E3" s="13"/>
    </row>
    <row r="4" spans="1:5" ht="12" customHeight="1">
      <c r="A4" s="420" t="s">
        <v>158</v>
      </c>
      <c r="B4" s="421"/>
      <c r="C4" s="17"/>
      <c r="D4" s="30"/>
      <c r="E4" s="30"/>
    </row>
    <row r="5" spans="1:5" ht="12" customHeight="1">
      <c r="A5" s="17"/>
      <c r="B5" s="17"/>
      <c r="C5" s="17"/>
      <c r="D5" s="30"/>
      <c r="E5" s="30"/>
    </row>
    <row r="6" spans="1:5" ht="12" customHeight="1">
      <c r="A6" s="17"/>
      <c r="B6" s="17"/>
      <c r="C6" s="17"/>
      <c r="D6" s="30"/>
      <c r="E6" s="30"/>
    </row>
    <row r="7" spans="1:5" ht="12" customHeight="1">
      <c r="A7" s="29" t="str">
        <f>'справка № 1-КИС-БАЛАНС'!A3</f>
        <v>Наименование на КИС:"КД ОБЛИГАЦИИ БЪЛГАРИЯ"</v>
      </c>
      <c r="B7" s="418" t="s">
        <v>331</v>
      </c>
      <c r="C7" s="418"/>
      <c r="D7" s="13"/>
      <c r="E7" s="13"/>
    </row>
    <row r="8" spans="1:4" ht="12" customHeight="1">
      <c r="A8" s="32" t="str">
        <f>'справка № 1-КИС-БАЛАНС'!A4</f>
        <v>Отчетен период:30.06.2008</v>
      </c>
      <c r="B8" s="30"/>
      <c r="C8" s="33"/>
      <c r="D8" s="13"/>
    </row>
    <row r="9" spans="1:4" ht="12" customHeight="1">
      <c r="A9" s="32"/>
      <c r="B9" s="30"/>
      <c r="C9" s="33"/>
      <c r="D9" s="13"/>
    </row>
    <row r="10" spans="1:4" ht="12" customHeight="1">
      <c r="A10" s="32"/>
      <c r="B10" s="30"/>
      <c r="C10" s="33" t="s">
        <v>83</v>
      </c>
      <c r="D10" s="13"/>
    </row>
    <row r="11" spans="1:5" ht="12" customHeight="1">
      <c r="A11" s="379" t="s">
        <v>101</v>
      </c>
      <c r="B11" s="349" t="s">
        <v>159</v>
      </c>
      <c r="C11" s="349"/>
      <c r="D11" s="30"/>
      <c r="E11" s="30"/>
    </row>
    <row r="12" spans="1:3" ht="26.25" customHeight="1">
      <c r="A12" s="419"/>
      <c r="B12" s="75" t="s">
        <v>160</v>
      </c>
      <c r="C12" s="75" t="s">
        <v>161</v>
      </c>
    </row>
    <row r="13" spans="1:3" ht="18.75" customHeight="1">
      <c r="A13" s="75" t="s">
        <v>6</v>
      </c>
      <c r="B13" s="75">
        <v>1</v>
      </c>
      <c r="C13" s="75">
        <v>2</v>
      </c>
    </row>
    <row r="14" spans="1:3" ht="19.5" customHeight="1">
      <c r="A14" s="76" t="s">
        <v>162</v>
      </c>
      <c r="B14" s="77"/>
      <c r="C14" s="77"/>
    </row>
    <row r="15" spans="1:3" ht="18.75" customHeight="1">
      <c r="A15" s="77" t="s">
        <v>311</v>
      </c>
      <c r="C15" s="81"/>
    </row>
    <row r="16" spans="1:7" ht="18.75" customHeight="1">
      <c r="A16" s="77" t="s">
        <v>180</v>
      </c>
      <c r="B16" s="218">
        <v>9287</v>
      </c>
      <c r="C16" s="81">
        <v>4780</v>
      </c>
      <c r="G16" s="34"/>
    </row>
    <row r="17" spans="1:7" ht="14.25" customHeight="1">
      <c r="A17" s="77" t="s">
        <v>240</v>
      </c>
      <c r="B17" s="228">
        <v>12818</v>
      </c>
      <c r="C17" s="228">
        <v>12818</v>
      </c>
      <c r="G17" s="34"/>
    </row>
    <row r="18" spans="1:3" ht="18.75" customHeight="1">
      <c r="A18" s="77" t="s">
        <v>312</v>
      </c>
      <c r="B18" s="81"/>
      <c r="C18" s="81"/>
    </row>
    <row r="19" spans="1:3" ht="18.75" customHeight="1">
      <c r="A19" s="77" t="s">
        <v>313</v>
      </c>
      <c r="B19" s="228"/>
      <c r="C19" s="81"/>
    </row>
    <row r="20" spans="1:3" ht="16.5" customHeight="1">
      <c r="A20" s="78" t="s">
        <v>167</v>
      </c>
      <c r="B20" s="247">
        <f>SUM(B15:B19)</f>
        <v>22105</v>
      </c>
      <c r="C20" s="247">
        <f>SUM(C15:C19)</f>
        <v>17598</v>
      </c>
    </row>
    <row r="21" spans="1:3" ht="15.75" customHeight="1">
      <c r="A21" s="76" t="s">
        <v>166</v>
      </c>
      <c r="B21" s="77"/>
      <c r="C21" s="77"/>
    </row>
    <row r="22" spans="1:3" ht="15.75" customHeight="1">
      <c r="A22" s="77" t="s">
        <v>242</v>
      </c>
      <c r="B22" s="81"/>
      <c r="C22" s="81"/>
    </row>
    <row r="23" spans="1:3" ht="17.25" customHeight="1">
      <c r="A23" s="79" t="s">
        <v>163</v>
      </c>
      <c r="B23" s="81"/>
      <c r="C23" s="81"/>
    </row>
    <row r="24" spans="1:3" ht="15" customHeight="1">
      <c r="A24" s="79" t="s">
        <v>164</v>
      </c>
      <c r="B24" s="81"/>
      <c r="C24" s="81"/>
    </row>
    <row r="25" spans="1:3" ht="14.25" customHeight="1">
      <c r="A25" s="77" t="s">
        <v>241</v>
      </c>
      <c r="B25" s="81"/>
      <c r="C25" s="81"/>
    </row>
    <row r="26" spans="1:3" ht="16.5" customHeight="1">
      <c r="A26" s="78" t="s">
        <v>165</v>
      </c>
      <c r="B26" s="81"/>
      <c r="C26" s="81"/>
    </row>
    <row r="27" spans="1:3" ht="15" customHeight="1">
      <c r="A27" s="96"/>
      <c r="B27" s="103"/>
      <c r="C27" s="103"/>
    </row>
    <row r="28" spans="1:7" ht="12.75" customHeight="1">
      <c r="A28" s="35" t="s">
        <v>368</v>
      </c>
      <c r="B28" s="347" t="s">
        <v>359</v>
      </c>
      <c r="C28" s="347"/>
      <c r="D28" s="422"/>
      <c r="E28" s="423"/>
      <c r="F28" s="423"/>
      <c r="G28" s="423"/>
    </row>
    <row r="29" spans="1:7" ht="12.75" customHeight="1">
      <c r="A29" s="35"/>
      <c r="B29" s="309"/>
      <c r="C29" s="309"/>
      <c r="D29" s="183"/>
      <c r="E29" s="184"/>
      <c r="F29" s="184"/>
      <c r="G29" s="184"/>
    </row>
    <row r="30" spans="1:7" ht="12.75" customHeight="1">
      <c r="A30" s="25" t="s">
        <v>361</v>
      </c>
      <c r="B30" s="309"/>
      <c r="C30" s="309" t="s">
        <v>362</v>
      </c>
      <c r="E30" s="186"/>
      <c r="F30" s="186"/>
      <c r="G30" s="323"/>
    </row>
    <row r="31" spans="1:7" ht="12.75" customHeight="1">
      <c r="A31" s="16"/>
      <c r="B31" s="347" t="s">
        <v>359</v>
      </c>
      <c r="C31" s="347"/>
      <c r="D31" s="422"/>
      <c r="E31" s="423"/>
      <c r="F31" s="423"/>
      <c r="G31" s="423"/>
    </row>
    <row r="32" spans="1:7" ht="12.75" customHeight="1">
      <c r="A32" s="16"/>
      <c r="B32" s="309"/>
      <c r="C32" s="309"/>
      <c r="D32" s="183"/>
      <c r="E32" s="184"/>
      <c r="F32" s="184"/>
      <c r="G32" s="184"/>
    </row>
    <row r="33" spans="1:7" ht="12" customHeight="1">
      <c r="A33" s="15"/>
      <c r="B33" s="330" t="s">
        <v>99</v>
      </c>
      <c r="C33" s="331" t="s">
        <v>365</v>
      </c>
      <c r="E33" s="324"/>
      <c r="F33" s="186"/>
      <c r="G33" s="325"/>
    </row>
    <row r="34" ht="12" customHeight="1">
      <c r="D34" s="16"/>
    </row>
    <row r="35" spans="1:5" ht="12" customHeight="1">
      <c r="A35" s="16"/>
      <c r="B35" s="16"/>
      <c r="C35" s="16"/>
      <c r="D35" s="16"/>
      <c r="E35" s="16"/>
    </row>
    <row r="36" spans="1:5" ht="12" customHeight="1">
      <c r="A36" s="16"/>
      <c r="B36" s="16"/>
      <c r="C36" s="16"/>
      <c r="D36" s="16"/>
      <c r="E36" s="16"/>
    </row>
    <row r="37" spans="1:5" ht="12" customHeight="1">
      <c r="A37" s="16"/>
      <c r="B37" s="16"/>
      <c r="C37" s="16"/>
      <c r="D37" s="16"/>
      <c r="E37" s="16"/>
    </row>
    <row r="38" spans="4:5" ht="12" customHeight="1">
      <c r="D38" s="16"/>
      <c r="E38" s="16"/>
    </row>
    <row r="39" spans="4:5" ht="12" customHeight="1">
      <c r="D39" s="16"/>
      <c r="E39" s="16"/>
    </row>
    <row r="40" spans="4:5" ht="12" customHeight="1">
      <c r="D40" s="16"/>
      <c r="E40" s="16"/>
    </row>
    <row r="41" spans="4:5" ht="12" customHeight="1">
      <c r="D41" s="16"/>
      <c r="E41" s="16"/>
    </row>
  </sheetData>
  <mergeCells count="9">
    <mergeCell ref="B28:C28"/>
    <mergeCell ref="D28:G28"/>
    <mergeCell ref="B31:C31"/>
    <mergeCell ref="D31:G31"/>
    <mergeCell ref="A3:B3"/>
    <mergeCell ref="B11:C11"/>
    <mergeCell ref="B7:C7"/>
    <mergeCell ref="A11:A12"/>
    <mergeCell ref="A4:B4"/>
  </mergeCells>
  <printOptions/>
  <pageMargins left="1.33" right="0.75" top="1" bottom="1" header="0.5" footer="0.5"/>
  <pageSetup horizontalDpi="300" verticalDpi="3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l.kirilova</dc:creator>
  <cp:keywords/>
  <dc:description/>
  <cp:lastModifiedBy>zlatko_kdi</cp:lastModifiedBy>
  <cp:lastPrinted>2008-10-13T18:06:14Z</cp:lastPrinted>
  <dcterms:created xsi:type="dcterms:W3CDTF">2004-03-04T10:58:58Z</dcterms:created>
  <dcterms:modified xsi:type="dcterms:W3CDTF">2008-10-13T18:06:26Z</dcterms:modified>
  <cp:category/>
  <cp:version/>
  <cp:contentType/>
  <cp:contentStatus/>
</cp:coreProperties>
</file>