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<sst xmlns="http://schemas.openxmlformats.org/spreadsheetml/2006/main" count="4322" uniqueCount="1004">
  <si>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</si>
  <si>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</si>
  <si>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</si>
  <si>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</si>
  <si>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</si>
  <si>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</si>
  <si>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</si>
  <si>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</si>
  <si>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</si>
  <si>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</si>
  <si>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</si>
  <si>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</si>
  <si>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</si>
  <si>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</si>
  <si>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</si>
  <si>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</si>
  <si>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</si>
  <si>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</si>
  <si>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</si>
  <si>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</si>
  <si>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</si>
  <si>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</si>
  <si>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</si>
  <si>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</si>
  <si>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</si>
  <si>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</si>
  <si>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</si>
  <si>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</si>
  <si>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</si>
  <si>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</si>
  <si>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</si>
  <si>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</si>
  <si>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</si>
  <si>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</si>
  <si>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</si>
  <si>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</si>
  <si>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</si>
  <si>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</si>
  <si>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</si>
  <si>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</si>
  <si>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</si>
  <si>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</si>
  <si>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</si>
  <si>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</si>
  <si>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</si>
  <si>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</si>
  <si>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</si>
  <si>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</si>
  <si>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</si>
  <si>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</si>
  <si>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</si>
  <si>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</si>
  <si>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</si>
  <si>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</si>
  <si>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</si>
  <si>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</si>
  <si>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</si>
  <si>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</si>
  <si>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</si>
  <si>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</si>
  <si>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</si>
  <si>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</si>
  <si>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</si>
  <si>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</si>
  <si>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</si>
  <si>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</si>
  <si>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</si>
  <si>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</si>
  <si>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</si>
  <si>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</si>
  <si>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</si>
  <si>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</si>
  <si>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</si>
  <si>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</si>
  <si>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</si>
  <si>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</si>
  <si>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</si>
  <si>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</si>
  <si>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</si>
  <si>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</si>
  <si>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</si>
  <si>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</si>
  <si>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</si>
  <si>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</si>
  <si>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</si>
  <si>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</si>
  <si>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</si>
  <si>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</si>
  <si>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</si>
  <si>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</si>
  <si>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</si>
  <si>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</si>
  <si>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</si>
  <si>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</si>
  <si>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</si>
  <si>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</si>
  <si>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</si>
  <si>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</si>
  <si>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</si>
  <si>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</si>
  <si>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</si>
  <si>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</si>
  <si>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</si>
  <si>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</si>
  <si>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</si>
  <si>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</si>
  <si>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</si>
  <si>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</si>
  <si>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</si>
  <si>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</si>
  <si>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</si>
  <si>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</si>
  <si>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</si>
  <si>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</si>
  <si>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</si>
  <si>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</si>
  <si>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</si>
  <si>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</si>
  <si>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</si>
  <si>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</si>
  <si>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</si>
  <si>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</si>
  <si>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</si>
  <si>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</si>
  <si>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</si>
  <si>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</si>
  <si>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</si>
  <si>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</si>
  <si>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</si>
  <si>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</si>
  <si>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</si>
  <si>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</si>
  <si>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</si>
  <si>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</si>
  <si>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</si>
  <si>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</si>
  <si>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</si>
  <si>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</si>
  <si>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</si>
  <si>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</si>
  <si>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</si>
  <si>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</si>
  <si>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</si>
  <si>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</si>
  <si>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</si>
  <si>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</si>
  <si>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</si>
  <si>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</si>
  <si>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</si>
  <si>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</si>
  <si>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</si>
  <si>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</si>
  <si>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</si>
  <si>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</si>
  <si>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</si>
  <si>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</si>
  <si>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</si>
  <si>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</si>
  <si>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</si>
  <si>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</si>
  <si>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</si>
  <si>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</si>
  <si>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</si>
  <si>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</si>
  <si>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</si>
  <si>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</si>
  <si>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</si>
  <si>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</si>
  <si>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</si>
  <si>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</si>
  <si>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</si>
  <si>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</si>
  <si>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</si>
  <si>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</si>
  <si>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</si>
  <si>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</si>
  <si>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</si>
  <si>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</si>
  <si>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</si>
  <si>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</si>
  <si>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</si>
  <si>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</si>
  <si>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</si>
  <si>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</si>
  <si>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</si>
  <si>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</si>
  <si>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</si>
  <si>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</si>
  <si>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</si>
  <si>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</si>
  <si>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</si>
  <si>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</si>
  <si>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</si>
  <si>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</si>
  <si>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</si>
  <si>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</si>
  <si>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</si>
  <si>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</si>
  <si>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</si>
  <si>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</si>
  <si>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</si>
  <si>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</si>
  <si>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</si>
  <si>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</si>
  <si>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</si>
  <si>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</si>
  <si>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</si>
  <si>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</si>
  <si>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</si>
  <si>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</si>
  <si>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</si>
  <si>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</si>
  <si>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</si>
  <si>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</si>
  <si>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</si>
  <si>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</si>
  <si>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</si>
  <si>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</si>
  <si>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</si>
  <si>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</si>
  <si>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</si>
  <si>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</si>
  <si>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</si>
  <si>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</si>
  <si>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</si>
  <si>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</si>
  <si>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</si>
  <si>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</si>
  <si>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</si>
  <si>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</si>
  <si>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</si>
  <si>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</si>
  <si>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</si>
  <si>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</si>
  <si>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</si>
  <si>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</si>
  <si>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</si>
  <si>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</si>
  <si>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</si>
  <si>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</si>
  <si>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</si>
  <si>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</si>
  <si>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</si>
  <si>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</si>
  <si>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</si>
  <si>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</si>
  <si>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</si>
  <si>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</si>
  <si>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</si>
  <si>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</si>
  <si>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</si>
  <si>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</si>
  <si>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</si>
  <si>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</si>
  <si>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</si>
  <si>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</si>
  <si>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</si>
  <si>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</si>
  <si>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</si>
  <si>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</si>
  <si>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</si>
  <si>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</si>
  <si>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</si>
  <si>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</si>
  <si>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</si>
  <si>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</si>
  <si>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</si>
  <si>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</si>
  <si>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</si>
  <si>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</si>
  <si>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</si>
  <si>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</si>
  <si>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</si>
  <si>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</si>
  <si>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</si>
  <si>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</si>
  <si>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</si>
  <si>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</si>
  <si>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</si>
  <si>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</si>
  <si>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</si>
  <si>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</si>
  <si>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</si>
  <si>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</si>
  <si>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</si>
  <si>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</si>
  <si>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</si>
  <si>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</si>
  <si>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</si>
  <si>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</si>
  <si>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</si>
  <si>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</si>
  <si>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</si>
  <si>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</si>
  <si>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</si>
  <si>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</si>
  <si>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</si>
  <si>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</si>
  <si>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</si>
  <si>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</si>
  <si>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</si>
  <si>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</si>
  <si>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</si>
  <si>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</si>
  <si>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</si>
  <si>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</si>
  <si>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</si>
  <si>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</si>
  <si>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</si>
  <si>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</si>
  <si>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</si>
  <si>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</si>
  <si>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</si>
  <si>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</si>
  <si>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</si>
  <si>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</si>
  <si>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</si>
  <si>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</si>
  <si>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</si>
  <si>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</si>
  <si>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</si>
  <si>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</si>
  <si>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</si>
  <si>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</si>
  <si>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</si>
  <si>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</si>
  <si>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</si>
  <si>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</si>
  <si>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</si>
  <si>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</si>
  <si>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</si>
  <si>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</si>
  <si>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</si>
  <si>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</si>
  <si>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</si>
  <si>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</si>
  <si>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</si>
  <si>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</si>
  <si>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</si>
  <si>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</si>
  <si>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</si>
  <si>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</si>
  <si>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</si>
  <si>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</si>
  <si>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</si>
  <si>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</si>
  <si>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</si>
  <si>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</si>
  <si>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</si>
  <si>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</si>
  <si>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</si>
  <si>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</si>
  <si>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</si>
  <si>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</si>
  <si>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</si>
  <si>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</si>
  <si>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</si>
  <si>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</si>
  <si>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</si>
  <si>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</si>
  <si>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</si>
  <si>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</si>
  <si>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</si>
  <si>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</si>
  <si>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</si>
  <si>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</si>
  <si>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</si>
  <si>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</si>
  <si>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</si>
  <si>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</si>
  <si>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</si>
  <si>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</si>
  <si>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</si>
  <si>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</si>
  <si>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</si>
  <si>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</si>
  <si>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</si>
  <si>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</si>
  <si>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</si>
  <si>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</si>
  <si>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</si>
  <si>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</si>
  <si>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</si>
  <si>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</si>
  <si>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</si>
  <si>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</si>
  <si>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</si>
  <si>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</si>
  <si>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</si>
  <si>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</si>
  <si>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</si>
  <si>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</si>
  <si>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</si>
  <si>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</si>
  <si>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</si>
  <si>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</si>
  <si>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</si>
  <si>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</si>
  <si>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</si>
  <si>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</si>
  <si>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</si>
  <si>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</si>
  <si>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</si>
  <si>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</si>
  <si>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</si>
  <si>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</si>
  <si>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</si>
  <si>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</si>
  <si>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</si>
  <si>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</si>
  <si>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</si>
  <si>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</si>
  <si>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</si>
  <si>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</si>
  <si>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</si>
  <si>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</si>
  <si>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</si>
  <si>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</si>
  <si>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</si>
  <si>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</si>
  <si>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</si>
  <si>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</si>
  <si>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</si>
  <si>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</si>
  <si>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</si>
  <si>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</si>
  <si>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</si>
  <si>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</si>
  <si>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</si>
  <si>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</si>
  <si>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</si>
  <si>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</si>
  <si>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</si>
  <si>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</si>
  <si>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</si>
  <si>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</si>
  <si>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</si>
  <si>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</si>
  <si>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</si>
  <si>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</si>
  <si>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</si>
  <si>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</si>
  <si>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</si>
  <si>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</si>
  <si>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</si>
  <si>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</si>
  <si>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</si>
  <si>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</si>
  <si>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</si>
  <si>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</si>
  <si>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</si>
  <si>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</si>
  <si>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</si>
  <si>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</si>
  <si>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</si>
  <si>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</si>
  <si>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</si>
  <si>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</si>
  <si>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</si>
  <si>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</si>
  <si>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</si>
  <si>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</si>
  <si>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</si>
  <si>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</si>
  <si>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</si>
  <si>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</si>
  <si>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</si>
  <si>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</si>
  <si>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</si>
  <si>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</si>
  <si>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</si>
  <si>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</si>
  <si>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</si>
  <si>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</si>
  <si>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</si>
  <si>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</si>
  <si>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</si>
  <si>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</si>
  <si>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</si>
  <si>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</si>
  <si>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</si>
  <si>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</si>
  <si>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</si>
  <si>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</si>
  <si>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</si>
  <si>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</si>
  <si>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</si>
  <si>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</si>
  <si>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</si>
  <si>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</si>
  <si>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</si>
  <si>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</si>
  <si>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</si>
  <si>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</si>
  <si>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</si>
  <si>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</si>
  <si>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</si>
  <si>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</si>
  <si>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</si>
  <si>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</si>
  <si>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</si>
  <si>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</si>
  <si>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</si>
  <si>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</si>
  <si>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</si>
  <si>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</si>
  <si>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</si>
  <si>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</si>
  <si>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</si>
  <si>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</si>
  <si>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</si>
  <si>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</si>
  <si>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</si>
  <si>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</si>
  <si>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</si>
  <si>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</si>
  <si>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</si>
  <si>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</si>
  <si>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</si>
  <si>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</si>
  <si>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</si>
  <si>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</si>
  <si>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</si>
  <si>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</si>
  <si>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</si>
  <si>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</si>
  <si>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</si>
  <si>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</si>
  <si>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</si>
  <si>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</si>
  <si>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</si>
  <si>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</si>
  <si>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</si>
  <si>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</si>
  <si>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</si>
  <si>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</si>
  <si>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</si>
  <si>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</si>
  <si>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</si>
  <si>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</si>
  <si>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</si>
  <si>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</si>
  <si>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</si>
  <si>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</si>
  <si>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</si>
  <si>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</si>
  <si>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</si>
  <si>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</si>
  <si>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</si>
  <si>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</si>
  <si>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</si>
  <si>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</si>
  <si>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</si>
  <si>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</si>
  <si>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</si>
  <si>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</si>
  <si>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</si>
  <si>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</si>
  <si>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</si>
  <si>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</si>
  <si>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</si>
  <si>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</si>
  <si>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</si>
  <si>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</si>
  <si>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</si>
  <si>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</si>
  <si>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</si>
  <si>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</si>
  <si>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</si>
  <si>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</si>
  <si>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</si>
  <si>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</si>
  <si>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</si>
  <si>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</si>
  <si>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</si>
  <si>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</si>
  <si>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</si>
  <si>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</si>
  <si>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</si>
  <si>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</si>
  <si>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</si>
  <si>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</si>
  <si>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</si>
  <si>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</si>
  <si>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</si>
  <si>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</si>
  <si>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</si>
  <si>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</si>
  <si>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</si>
  <si>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</si>
  <si>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</si>
  <si>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</si>
  <si>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</si>
  <si>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</si>
  <si>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</si>
  <si>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</si>
  <si>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</si>
  <si>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</si>
  <si>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</si>
  <si>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</si>
  <si>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</si>
  <si>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</si>
  <si>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</si>
  <si>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</si>
  <si>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</si>
  <si>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</si>
  <si>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</si>
  <si>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</si>
  <si>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</si>
  <si>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</si>
  <si>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</si>
  <si>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</si>
  <si>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</si>
  <si>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</si>
  <si>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</si>
  <si>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</si>
  <si>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</si>
  <si>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</si>
  <si>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</si>
  <si>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</si>
  <si>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</si>
  <si>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</si>
  <si>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</si>
  <si>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</si>
  <si>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</si>
  <si>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</si>
  <si>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</si>
  <si>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</si>
  <si>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</si>
  <si>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</si>
  <si>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</si>
  <si>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</si>
  <si>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</si>
  <si>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</si>
  <si>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</si>
  <si>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</si>
  <si>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</si>
  <si>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</si>
  <si>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</si>
  <si>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</si>
  <si>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</si>
  <si>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</si>
  <si>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</si>
  <si>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</si>
  <si>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</si>
  <si>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</si>
  <si>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</si>
  <si>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</si>
  <si>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</si>
  <si>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</si>
  <si>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</si>
  <si>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</si>
  <si>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</si>
  <si>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</si>
  <si>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</si>
  <si>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</si>
  <si>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</si>
  <si>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</si>
  <si>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</si>
  <si>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</si>
  <si>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</si>
  <si>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</si>
  <si>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</si>
  <si>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</si>
  <si>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</si>
  <si>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</si>
  <si>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</si>
  <si>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</si>
  <si>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</si>
  <si>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</si>
  <si>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</si>
  <si>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</si>
  <si>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</si>
  <si>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</si>
  <si>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</si>
  <si>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</si>
  <si>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</si>
  <si>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</si>
  <si>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</si>
  <si>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</si>
  <si>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</si>
  <si>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</si>
  <si>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</si>
  <si>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</si>
  <si>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</si>
  <si>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</si>
  <si>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</si>
  <si>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</si>
  <si>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</si>
  <si>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</si>
  <si>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</si>
  <si>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</si>
  <si>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</si>
  <si>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</si>
  <si>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</si>
  <si>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</si>
  <si>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</si>
  <si>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</si>
  <si>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</si>
  <si>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</si>
  <si>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</si>
  <si>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</si>
  <si>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</si>
  <si>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</si>
  <si>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</si>
  <si>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</si>
  <si>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</si>
  <si>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</si>
  <si>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</si>
  <si>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</si>
  <si>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</si>
  <si>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</si>
  <si>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</si>
  <si>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</si>
  <si>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</si>
  <si>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</si>
  <si>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</si>
  <si>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</si>
  <si>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</si>
  <si>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</si>
  <si>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</si>
  <si>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</si>
  <si>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</si>
  <si>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</si>
  <si>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</si>
  <si>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</si>
  <si>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</si>
  <si>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</si>
  <si>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</si>
  <si>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</si>
  <si>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</si>
  <si>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</si>
  <si>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</si>
  <si>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</si>
  <si>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</si>
  <si>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</si>
  <si>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</si>
  <si>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</si>
  <si>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</si>
  <si>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</si>
  <si>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</si>
  <si>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</si>
  <si>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</si>
  <si>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</si>
  <si>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</si>
  <si>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</si>
  <si>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</si>
  <si>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</si>
  <si>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</si>
  <si>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</si>
  <si>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</si>
  <si>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</si>
  <si>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</si>
  <si>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</si>
  <si>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</si>
  <si>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</si>
  <si>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</si>
  <si>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</si>
  <si>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</si>
  <si>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</si>
  <si>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</si>
  <si>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</si>
  <si>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</si>
  <si>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</si>
  <si>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</si>
  <si>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</si>
  <si>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</si>
  <si>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</si>
  <si>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</si>
  <si>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</si>
  <si>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</si>
  <si>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</si>
  <si>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</si>
  <si>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</si>
  <si>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</si>
  <si>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</si>
  <si>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</si>
  <si>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</si>
  <si>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</si>
  <si>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</si>
  <si>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</si>
  <si>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</si>
  <si>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</si>
  <si>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</si>
  <si>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</si>
  <si>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</si>
  <si>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</si>
  <si>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</si>
  <si>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</si>
  <si>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</si>
  <si>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</si>
  <si>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</si>
  <si>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</si>
  <si>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</si>
  <si>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</si>
  <si>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</si>
  <si>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</si>
  <si>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</si>
  <si>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</si>
  <si>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</si>
  <si>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</si>
  <si>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</si>
  <si>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</si>
  <si>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</si>
  <si>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</si>
  <si>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</si>
  <si>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</si>
  <si>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</si>
  <si>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</si>
  <si>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</si>
  <si>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</si>
  <si>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</si>
  <si>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</si>
  <si>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</si>
  <si>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</si>
  <si>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</si>
  <si>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</si>
  <si>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</si>
  <si>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</si>
  <si>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</si>
  <si>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</si>
  <si>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</si>
  <si>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</si>
  <si>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</si>
  <si>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</si>
  <si>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</si>
  <si>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</si>
  <si>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</si>
  <si>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</si>
  <si>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</si>
  <si>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</si>
  <si>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</si>
  <si>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</si>
  <si>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</si>
  <si>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</si>
  <si>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</si>
  <si>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</si>
  <si>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</si>
  <si>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</si>
  <si>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</si>
  <si>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</si>
  <si>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</si>
  <si>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</si>
  <si>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</si>
  <si>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</si>
  <si>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</si>
  <si>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</si>
  <si>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</si>
  <si>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</si>
  <si>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</si>
  <si>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</si>
  <si>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</si>
  <si>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</si>
  <si>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</si>
  <si>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</si>
  <si>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</si>
  <si>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</si>
  <si>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</si>
  <si>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</si>
  <si>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</si>
  <si>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</si>
  <si>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</si>
  <si>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</si>
  <si>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</si>
  <si>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</si>
  <si>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</si>
  <si>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</si>
  <si>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</si>
  <si>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</si>
  <si>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</si>
  <si>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</si>
  <si>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</si>
  <si>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</si>
  <si>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</si>
  <si>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</si>
  <si>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</si>
  <si>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</si>
  <si>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</si>
  <si>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</si>
  <si>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</si>
  <si>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</si>
  <si>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</si>
  <si>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</si>
  <si>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</si>
  <si>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</si>
  <si>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</si>
  <si>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</si>
  <si>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</si>
  <si>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</si>
  <si>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</si>
  <si>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</si>
  <si>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</si>
  <si>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</si>
  <si>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</si>
  <si>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</si>
  <si>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</si>
  <si>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</si>
  <si>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</si>
  <si>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</si>
  <si>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</si>
  <si>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</si>
  <si>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</si>
  <si>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</si>
  <si>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</si>
  <si>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</si>
  <si>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</si>
  <si>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</si>
  <si>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</si>
  <si>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</si>
  <si>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</si>
  <si>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</si>
  <si>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</si>
  <si>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</si>
  <si>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</si>
  <si>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</si>
  <si>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</si>
  <si>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</si>
  <si>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</si>
  <si>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</si>
  <si>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</si>
  <si>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</si>
  <si>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</si>
  <si>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</si>
  <si>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</si>
  <si>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</si>
  <si>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</si>
  <si>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</si>
  <si>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</si>
  <si>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</si>
  <si>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</si>
  <si>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</si>
  <si>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</si>
  <si>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</si>
  <si>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</si>
  <si>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</si>
  <si>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</si>
  <si>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</si>
  <si>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</si>
  <si>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</si>
  <si>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</si>
  <si>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</si>
  <si>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</si>
  <si>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</si>
  <si>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</si>
  <si>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</si>
  <si>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</si>
  <si>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</si>
  <si>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</si>
  <si>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</si>
  <si>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</si>
  <si>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</si>
  <si>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</si>
  <si>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</si>
  <si>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</si>
  <si>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</si>
  <si>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</si>
  <si>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</si>
  <si>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</si>
  <si>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</si>
  <si>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</si>
  <si>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</si>
  <si>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</si>
  <si>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</si>
  <si>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</si>
  <si>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</si>
  <si>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</si>
  <si>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</si>
  <si>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</si>
  <si>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</si>
  <si>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</si>
  <si>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</si>
  <si>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</si>
  <si>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</si>
  <si>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</si>
  <si>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</si>
  <si>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</si>
  <si>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</si>
  <si>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</si>
  <si>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</si>
  <si>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</si>
  <si>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</si>
  <si>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</si>
  <si>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</si>
  <si>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</si>
  <si>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</si>
  <si>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</si>
  <si>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</si>
  <si>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</si>
  <si>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</si>
  <si>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НЕДВИЖИМИ ИМОТИ СОФИЯ</t>
  </si>
  <si>
    <t>175163724</t>
  </si>
  <si>
    <t>Иван Ярков, Борис Николов</t>
  </si>
  <si>
    <t>Заедно</t>
  </si>
  <si>
    <t>гр. София, ул. Георги С. Раковски 132, вх.А, ет.1, офис 2</t>
  </si>
  <si>
    <t>гр. София, ул. Георги С. Раковски 132, вх.А, ет.1, офис 3</t>
  </si>
  <si>
    <t>028164370</t>
  </si>
  <si>
    <t>nis.adsiz@gmail.com</t>
  </si>
  <si>
    <t>www.nisofia.com</t>
  </si>
  <si>
    <t>www.investor.bg</t>
  </si>
  <si>
    <t>Сателит Х АД - Станислав Арсов</t>
  </si>
  <si>
    <t>Счетоводна фирма</t>
  </si>
  <si>
    <t>01.01.2022 г.</t>
  </si>
  <si>
    <t>31.03.2022 г.</t>
  </si>
  <si>
    <t>27.04.2022 г.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</si>
</sst>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 t="str">
        <f>IF(ISBLANK(_endDate),"",_endDate)</f>
        <v>31.03.2022 г.</v>
      </c>
    </row>
    <row r="2" spans="1:27" ht="15.75">
      <c r="A2" s="686" t="s">
        <v>963</v>
      </c>
      <c r="B2" s="681"/>
      <c r="Z2" s="698">
        <v>2</v>
      </c>
      <c r="AA2" s="699" t="str">
        <f>IF(ISBLANK(_pdeReportingDate),"",_pdeReportingDate)</f>
        <v>27.04.2022 г.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975</v>
      </c>
      <c r="B11" s="578" t="s">
        <v>1003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31.03.2022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45301</v>
      </c>
      <c r="D6" s="674">
        <f aca="true" t="shared" si="0" ref="D6:D15">C6-E6</f>
        <v>0</v>
      </c>
      <c r="E6" s="673">
        <f>'1-Баланс'!G95</f>
        <v>45301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13958</v>
      </c>
      <c r="D7" s="674">
        <f t="shared" si="0"/>
        <v>13308</v>
      </c>
      <c r="E7" s="673">
        <f>'1-Баланс'!G18</f>
        <v>650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-36</v>
      </c>
      <c r="D8" s="674">
        <f t="shared" si="0"/>
        <v>0</v>
      </c>
      <c r="E8" s="673">
        <f>ABS('2-Отчет за доходите'!C44)-ABS('2-Отчет за доходите'!G44)</f>
        <v>-36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4305</v>
      </c>
      <c r="D9" s="674">
        <f t="shared" si="0"/>
        <v>0</v>
      </c>
      <c r="E9" s="673">
        <f>'3-Отчет за паричния поток'!C45</f>
        <v>4305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3186</v>
      </c>
      <c r="D10" s="674">
        <f t="shared" si="0"/>
        <v>0</v>
      </c>
      <c r="E10" s="673">
        <f>'3-Отчет за паричния поток'!C46</f>
        <v>3186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13958</v>
      </c>
      <c r="D11" s="674">
        <f t="shared" si="0"/>
        <v>0</v>
      </c>
      <c r="E11" s="673">
        <f>'4-Отчет за собствения капитал'!L34</f>
        <v>13958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-0.13090909090909092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-0.002579166069637484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-0.0011485818205021856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-0.0007946844440520077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0.8842443729903537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0.21648224831986967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0.21648224831986967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0.21627859615776254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0.21627859615776254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0.006673299521949089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0.006070506169841726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0.5434085704939483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2.2455222811291016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0.6918831813867242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218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0.015618283421693652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0.7927272727272727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143.77522935779817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31.03.2022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31.03.2022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31.03.2022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31.03.2022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31.03.2022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31.03.2022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31.03.2022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31.03.2022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31.03.2022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31.03.2022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41209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31.03.2022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31.03.2022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31.03.2022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31.03.2022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31.03.2022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31.03.2022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31.03.2022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31.03.2022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31.03.2022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31.03.2022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31.03.2022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31.03.2022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31.03.2022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31.03.2022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31.03.2022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31.03.2022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31.03.2022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31.03.2022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31.03.2022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31.03.2022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31.03.2022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31.03.2022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31.03.2022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31.03.2022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31.03.2022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903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31.03.2022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903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31.03.2022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31.03.2022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31.03.2022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42112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31.03.2022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31.03.2022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31.03.2022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31.03.2022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31.03.2022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31.03.2022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31.03.2022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31.03.2022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31.03.2022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31.03.2022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31.03.2022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31.03.2022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31.03.2022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31.03.2022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31.03.2022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31.03.2022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31.03.2022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31.03.2022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31.03.2022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31.03.2022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31.03.2022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31.03.2022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31.03.2022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31.03.2022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31.03.2022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3186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31.03.2022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31.03.2022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31.03.2022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3186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31.03.2022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31.03.2022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3189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31.03.2022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45301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31.03.2022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31.03.2022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31.03.2022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31.03.2022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31.03.2022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31.03.2022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31.03.2022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31.03.2022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31.03.2022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31.03.2022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31.03.2022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31.03.2022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31.03.2022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31.03.2022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844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31.03.2022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12500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31.03.2022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12500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31.03.2022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31.03.2022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31.03.2022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31.03.2022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-36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31.03.2022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12464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31.03.2022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13958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31.03.2022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31.03.2022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31.03.2022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13678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31.03.2022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31.03.2022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31.03.2022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2934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31.03.2022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31.03.2022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16612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31.03.2022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31.03.2022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31.03.2022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31.03.2022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31.03.2022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16612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31.03.2022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10851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31.03.2022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3035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31.03.2022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645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31.03.2022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31.03.2022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31.03.2022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217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31.03.2022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412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31.03.2022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31.03.2022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31.03.2022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31.03.2022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200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31.03.2022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31.03.2022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14731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31.03.2022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31.03.2022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31.03.2022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31.03.2022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14731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31.03.2022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45301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31.03.2022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31.03.2022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60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31.03.2022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31.03.2022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31.03.2022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31.03.2022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31.03.2022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31.03.2022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31.03.2022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31.03.2022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31.03.2022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71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31.03.2022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218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31.03.2022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31.03.2022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31.03.2022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22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31.03.2022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240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31.03.2022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311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31.03.2022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31.03.2022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31.03.2022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31.03.2022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311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31.03.2022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31.03.2022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31.03.2022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31.03.2022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31.03.2022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31.03.2022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31.03.2022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31.03.2022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31.03.2022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311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31.03.2022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31.03.2022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31.03.2022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274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31.03.2022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31.03.2022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275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31.03.2022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31.03.2022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31.03.2022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31.03.2022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31.03.2022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31.03.2022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31.03.2022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31.03.2022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31.03.2022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275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31.03.2022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36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31.03.2022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31.03.2022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31.03.2022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275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31.03.2022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36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31.03.2022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36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31.03.2022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31.03.2022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36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31.03.2022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311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31.03.2022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329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31.03.2022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-76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31.03.2022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31.03.2022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31.03.2022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-4328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31.03.2022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31.03.2022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31.03.2022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31.03.2022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31.03.2022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-161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31.03.2022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-4242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31.03.2022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31.03.2022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8679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31.03.2022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31.03.2022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31.03.2022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31.03.2022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31.03.2022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31.03.2022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31.03.2022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31.03.2022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31.03.2022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8679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31.03.2022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31.03.2022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31.03.2022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31.03.2022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-5344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31.03.2022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31.03.2022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-190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31.03.2022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31.03.2022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-22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31.03.2022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-5556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31.03.2022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-1119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31.03.2022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4305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31.03.2022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3186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31.03.2022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3186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31.03.2022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31.03.2022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31.03.2022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31.03.2022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31.03.2022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31.03.2022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31.03.2022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31.03.2022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31.03.2022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31.03.2022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31.03.2022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31.03.2022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31.03.2022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31.03.2022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31.03.2022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31.03.2022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31.03.2022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31.03.2022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31.03.2022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31.03.2022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31.03.2022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31.03.2022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31.03.2022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31.03.2022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31.03.2022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31.03.2022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31.03.2022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31.03.2022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31.03.2022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31.03.2022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31.03.2022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31.03.2022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31.03.2022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31.03.2022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31.03.2022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31.03.2022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31.03.2022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31.03.2022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31.03.2022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31.03.2022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31.03.2022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31.03.2022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31.03.2022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31.03.2022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31.03.2022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31.03.2022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31.03.2022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31.03.2022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31.03.2022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31.03.2022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31.03.2022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31.03.2022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31.03.2022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31.03.2022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31.03.2022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31.03.2022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-3850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31.03.2022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31.03.2022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3850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31.03.2022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31.03.2022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31.03.2022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31.03.2022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31.03.2022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31.03.2022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-3850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31.03.2022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31.03.2022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31.03.2022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-3850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31.03.2022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31.03.2022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31.03.2022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31.03.2022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31.03.2022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31.03.2022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31.03.2022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31.03.2022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31.03.2022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31.03.2022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31.03.2022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31.03.2022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31.03.2022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31.03.2022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31.03.2022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31.03.2022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31.03.2022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31.03.2022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31.03.2022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31.03.2022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31.03.2022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31.03.2022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31.03.2022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31.03.2022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31.03.2022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31.03.2022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31.03.2022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31.03.2022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31.03.2022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31.03.2022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31.03.2022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31.03.2022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31.03.2022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31.03.2022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31.03.2022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31.03.2022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31.03.2022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31.03.2022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31.03.2022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31.03.2022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31.03.2022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31.03.2022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31.03.2022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31.03.2022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31.03.2022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31.03.2022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31.03.2022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31.03.2022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31.03.2022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31.03.2022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31.03.2022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31.03.2022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31.03.2022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31.03.2022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31.03.2022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31.03.2022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31.03.2022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31.03.2022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31.03.2022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31.03.2022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31.03.2022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31.03.2022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31.03.2022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31.03.2022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31.03.2022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31.03.2022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31.03.2022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12500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31.03.2022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31.03.2022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31.03.2022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31.03.2022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12500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31.03.2022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31.03.2022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31.03.2022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31.03.2022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31.03.2022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31.03.2022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3850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31.03.2022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3850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31.03.2022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31.03.2022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31.03.2022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31.03.2022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31.03.2022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31.03.2022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31.03.2022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16350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31.03.2022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31.03.2022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31.03.2022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16350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31.03.2022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31.03.2022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31.03.2022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31.03.2022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31.03.2022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31.03.2022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-36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31.03.2022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31.03.2022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31.03.2022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31.03.2022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31.03.2022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31.03.2022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31.03.2022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31.03.2022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31.03.2022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31.03.2022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31.03.2022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31.03.2022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31.03.2022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-36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31.03.2022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31.03.2022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31.03.2022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-36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31.03.2022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31.03.2022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31.03.2022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31.03.2022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31.03.2022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31.03.2022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31.03.2022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31.03.2022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31.03.2022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31.03.2022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31.03.2022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31.03.2022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31.03.2022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31.03.2022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31.03.2022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31.03.2022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31.03.2022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31.03.2022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31.03.2022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31.03.2022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31.03.2022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31.03.2022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31.03.2022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13994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31.03.2022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31.03.2022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31.03.2022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31.03.2022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13994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31.03.2022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-36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31.03.2022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31.03.2022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31.03.2022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31.03.2022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31.03.2022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31.03.2022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3850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31.03.2022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3850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31.03.2022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31.03.2022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31.03.2022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31.03.2022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31.03.2022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31.03.2022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13958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31.03.2022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31.03.2022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31.03.2022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13958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31.03.2022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31.03.2022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31.03.2022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31.03.2022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31.03.2022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31.03.2022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31.03.2022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31.03.2022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31.03.2022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31.03.2022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31.03.2022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31.03.2022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31.03.2022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31.03.2022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31.03.2022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31.03.2022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31.03.2022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31.03.2022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31.03.2022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31.03.2022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31.03.2022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31.03.2022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31.03.2022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31.03.2022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31.03.2022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31.03.2022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31.03.2022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31.03.2022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31.03.2022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31.03.2022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31.03.2022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31.03.2022 г.</v>
      </c>
      <c r="D470" s="105" t="s">
        <v>547</v>
      </c>
      <c r="E470" s="496">
        <v>1</v>
      </c>
      <c r="F470" s="105" t="s">
        <v>546</v>
      </c>
      <c r="H470" s="105">
        <f>'Справка 6'!D20</f>
        <v>41209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31.03.2022 г.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31.03.2022 г.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31.03.2022 г.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31.03.2022 г.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31.03.2022 г.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31.03.2022 г.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31.03.2022 г.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31.03.2022 г.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31.03.2022 г.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31.03.2022 г.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31.03.2022 г.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31.03.2022 г.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31.03.2022 г.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31.03.2022 г.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31.03.2022 г.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31.03.2022 г.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31.03.2022 г.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31.03.2022 г.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31.03.2022 г.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31.03.2022 г.</v>
      </c>
      <c r="D490" s="105" t="s">
        <v>583</v>
      </c>
      <c r="E490" s="496">
        <v>1</v>
      </c>
      <c r="F490" s="105" t="s">
        <v>582</v>
      </c>
      <c r="H490" s="105">
        <f>'Справка 6'!D43</f>
        <v>41209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31.03.2022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31.03.2022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31.03.2022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31.03.2022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31.03.2022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31.03.2022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31.03.2022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31.03.2022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31.03.2022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31.03.2022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31.03.2022 г.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31.03.2022 г.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31.03.2022 г.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31.03.2022 г.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31.03.2022 г.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31.03.2022 г.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31.03.2022 г.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31.03.2022 г.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31.03.2022 г.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31.03.2022 г.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31.03.2022 г.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31.03.2022 г.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31.03.2022 г.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31.03.2022 г.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31.03.2022 г.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31.03.2022 г.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31.03.2022 г.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31.03.2022 г.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31.03.2022 г.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31.03.2022 г.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31.03.2022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31.03.2022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31.03.2022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31.03.2022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31.03.2022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31.03.2022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31.03.2022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31.03.2022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31.03.2022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31.03.2022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31.03.2022 г.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31.03.2022 г.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31.03.2022 г.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31.03.2022 г.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31.03.2022 г.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31.03.2022 г.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31.03.2022 г.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31.03.2022 г.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31.03.2022 г.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31.03.2022 г.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31.03.2022 г.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31.03.2022 г.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31.03.2022 г.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31.03.2022 г.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31.03.2022 г.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31.03.2022 г.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31.03.2022 г.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31.03.2022 г.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31.03.2022 г.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31.03.2022 г.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31.03.2022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31.03.2022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31.03.2022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31.03.2022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31.03.2022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31.03.2022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31.03.2022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31.03.2022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31.03.2022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31.03.2022 г.</v>
      </c>
      <c r="D560" s="105" t="s">
        <v>547</v>
      </c>
      <c r="E560" s="496">
        <v>4</v>
      </c>
      <c r="F560" s="105" t="s">
        <v>546</v>
      </c>
      <c r="H560" s="105">
        <f>'Справка 6'!G20</f>
        <v>41209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31.03.2022 г.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31.03.2022 г.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31.03.2022 г.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31.03.2022 г.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31.03.2022 г.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31.03.2022 г.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31.03.2022 г.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31.03.2022 г.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31.03.2022 г.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31.03.2022 г.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31.03.2022 г.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31.03.2022 г.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31.03.2022 г.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31.03.2022 г.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31.03.2022 г.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31.03.2022 г.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31.03.2022 г.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31.03.2022 г.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31.03.2022 г.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31.03.2022 г.</v>
      </c>
      <c r="D580" s="105" t="s">
        <v>583</v>
      </c>
      <c r="E580" s="496">
        <v>4</v>
      </c>
      <c r="F580" s="105" t="s">
        <v>582</v>
      </c>
      <c r="H580" s="105">
        <f>'Справка 6'!G43</f>
        <v>41209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31.03.2022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31.03.2022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31.03.2022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31.03.2022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31.03.2022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31.03.2022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31.03.2022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31.03.2022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31.03.2022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31.03.2022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31.03.2022 г.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31.03.2022 г.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31.03.2022 г.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31.03.2022 г.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31.03.2022 г.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31.03.2022 г.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31.03.2022 г.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31.03.2022 г.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31.03.2022 г.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31.03.2022 г.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31.03.2022 г.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31.03.2022 г.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31.03.2022 г.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31.03.2022 г.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31.03.2022 г.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31.03.2022 г.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31.03.2022 г.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31.03.2022 г.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31.03.2022 г.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31.03.2022 г.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31.03.2022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31.03.2022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31.03.2022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31.03.2022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31.03.2022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31.03.2022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31.03.2022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31.03.2022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31.03.2022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31.03.2022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31.03.2022 г.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31.03.2022 г.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31.03.2022 г.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31.03.2022 г.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31.03.2022 г.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31.03.2022 г.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31.03.2022 г.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31.03.2022 г.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31.03.2022 г.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31.03.2022 г.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31.03.2022 г.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31.03.2022 г.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31.03.2022 г.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31.03.2022 г.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31.03.2022 г.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31.03.2022 г.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31.03.2022 г.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31.03.2022 г.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31.03.2022 г.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31.03.2022 г.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31.03.2022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31.03.2022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31.03.2022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31.03.2022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31.03.2022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31.03.2022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31.03.2022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31.03.2022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31.03.2022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31.03.2022 г.</v>
      </c>
      <c r="D650" s="105" t="s">
        <v>547</v>
      </c>
      <c r="E650" s="496">
        <v>7</v>
      </c>
      <c r="F650" s="105" t="s">
        <v>546</v>
      </c>
      <c r="H650" s="105">
        <f>'Справка 6'!J20</f>
        <v>41209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31.03.2022 г.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31.03.2022 г.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31.03.2022 г.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31.03.2022 г.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31.03.2022 г.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31.03.2022 г.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31.03.2022 г.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31.03.2022 г.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31.03.2022 г.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31.03.2022 г.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31.03.2022 г.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31.03.2022 г.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31.03.2022 г.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31.03.2022 г.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31.03.2022 г.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31.03.2022 г.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31.03.2022 г.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31.03.2022 г.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31.03.2022 г.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31.03.2022 г.</v>
      </c>
      <c r="D670" s="105" t="s">
        <v>583</v>
      </c>
      <c r="E670" s="496">
        <v>7</v>
      </c>
      <c r="F670" s="105" t="s">
        <v>582</v>
      </c>
      <c r="H670" s="105">
        <f>'Справка 6'!J43</f>
        <v>41209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31.03.2022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31.03.2022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31.03.2022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31.03.2022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31.03.2022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31.03.2022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31.03.2022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31.03.2022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31.03.2022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31.03.2022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31.03.2022 г.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31.03.2022 г.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31.03.2022 г.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31.03.2022 г.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31.03.2022 г.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31.03.2022 г.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31.03.2022 г.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31.03.2022 г.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31.03.2022 г.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31.03.2022 г.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31.03.2022 г.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31.03.2022 г.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31.03.2022 г.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31.03.2022 г.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31.03.2022 г.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31.03.2022 г.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31.03.2022 г.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31.03.2022 г.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31.03.2022 г.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31.03.2022 г.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31.03.2022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31.03.2022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31.03.2022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31.03.2022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31.03.2022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31.03.2022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31.03.2022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31.03.2022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31.03.2022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31.03.2022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31.03.2022 г.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31.03.2022 г.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31.03.2022 г.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31.03.2022 г.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31.03.2022 г.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31.03.2022 г.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31.03.2022 г.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31.03.2022 г.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31.03.2022 г.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31.03.2022 г.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31.03.2022 г.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31.03.2022 г.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31.03.2022 г.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31.03.2022 г.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31.03.2022 г.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31.03.2022 г.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31.03.2022 г.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31.03.2022 г.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31.03.2022 г.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31.03.2022 г.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31.03.2022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31.03.2022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31.03.2022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31.03.2022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31.03.2022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31.03.2022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31.03.2022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31.03.2022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31.03.2022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31.03.2022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31.03.2022 г.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31.03.2022 г.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31.03.2022 г.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31.03.2022 г.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31.03.2022 г.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31.03.2022 г.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31.03.2022 г.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31.03.2022 г.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31.03.2022 г.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31.03.2022 г.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31.03.2022 г.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31.03.2022 г.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31.03.2022 г.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31.03.2022 г.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31.03.2022 г.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31.03.2022 г.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31.03.2022 г.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31.03.2022 г.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31.03.2022 г.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31.03.2022 г.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31.03.2022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31.03.2022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31.03.2022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31.03.2022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31.03.2022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31.03.2022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31.03.2022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31.03.2022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31.03.2022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31.03.2022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31.03.2022 г.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31.03.2022 г.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31.03.2022 г.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31.03.2022 г.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31.03.2022 г.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31.03.2022 г.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31.03.2022 г.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31.03.2022 г.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31.03.2022 г.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31.03.2022 г.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31.03.2022 г.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31.03.2022 г.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31.03.2022 г.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31.03.2022 г.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31.03.2022 г.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31.03.2022 г.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31.03.2022 г.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31.03.2022 г.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31.03.2022 г.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31.03.2022 г.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31.03.2022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31.03.2022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31.03.2022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31.03.2022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31.03.2022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31.03.2022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31.03.2022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31.03.2022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31.03.2022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31.03.2022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31.03.2022 г.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31.03.2022 г.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31.03.2022 г.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31.03.2022 г.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31.03.2022 г.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31.03.2022 г.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31.03.2022 г.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31.03.2022 г.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31.03.2022 г.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31.03.2022 г.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31.03.2022 г.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31.03.2022 г.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31.03.2022 г.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31.03.2022 г.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31.03.2022 г.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31.03.2022 г.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31.03.2022 г.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31.03.2022 г.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31.03.2022 г.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31.03.2022 г.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31.03.2022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31.03.2022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31.03.2022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31.03.2022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31.03.2022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31.03.2022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31.03.2022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31.03.2022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31.03.2022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31.03.2022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31.03.2022 г.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31.03.2022 г.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31.03.2022 г.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31.03.2022 г.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31.03.2022 г.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31.03.2022 г.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31.03.2022 г.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31.03.2022 г.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31.03.2022 г.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31.03.2022 г.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31.03.2022 г.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31.03.2022 г.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31.03.2022 г.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31.03.2022 г.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31.03.2022 г.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31.03.2022 г.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31.03.2022 г.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31.03.2022 г.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31.03.2022 г.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31.03.2022 г.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31.03.2022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31.03.2022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31.03.2022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31.03.2022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31.03.2022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31.03.2022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31.03.2022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31.03.2022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31.03.2022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31.03.2022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31.03.2022 г.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31.03.2022 г.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31.03.2022 г.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31.03.2022 г.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31.03.2022 г.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31.03.2022 г.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31.03.2022 г.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31.03.2022 г.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31.03.2022 г.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31.03.2022 г.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31.03.2022 г.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31.03.2022 г.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31.03.2022 г.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31.03.2022 г.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31.03.2022 г.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31.03.2022 г.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31.03.2022 г.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31.03.2022 г.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31.03.2022 г.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31.03.2022 г.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31.03.2022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31.03.2022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31.03.2022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31.03.2022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31.03.2022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31.03.2022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31.03.2022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31.03.2022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31.03.2022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31.03.2022 г.</v>
      </c>
      <c r="D890" s="105" t="s">
        <v>547</v>
      </c>
      <c r="E890" s="496">
        <v>15</v>
      </c>
      <c r="F890" s="105" t="s">
        <v>546</v>
      </c>
      <c r="H890" s="105">
        <f>'Справка 6'!R20</f>
        <v>41209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31.03.2022 г.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31.03.2022 г.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31.03.2022 г.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31.03.2022 г.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31.03.2022 г.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31.03.2022 г.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31.03.2022 г.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31.03.2022 г.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31.03.2022 г.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31.03.2022 г.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31.03.2022 г.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31.03.2022 г.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31.03.2022 г.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31.03.2022 г.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31.03.2022 г.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31.03.2022 г.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31.03.2022 г.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31.03.2022 г.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31.03.2022 г.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31.03.2022 г.</v>
      </c>
      <c r="D910" s="105" t="s">
        <v>583</v>
      </c>
      <c r="E910" s="496">
        <v>15</v>
      </c>
      <c r="F910" s="105" t="s">
        <v>582</v>
      </c>
      <c r="H910" s="105">
        <f>'Справка 6'!R43</f>
        <v>41209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31.03.2022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31.03.2022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31.03.2022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31.03.2022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31.03.2022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31.03.2022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31.03.2022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903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31.03.2022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31.03.2022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903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31.03.2022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903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31.03.2022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31.03.2022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31.03.2022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31.03.2022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31.03.2022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31.03.2022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31.03.2022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31.03.2022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31.03.2022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31.03.2022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31.03.2022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31.03.2022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31.03.2022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31.03.2022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31.03.2022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31.03.2022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31.03.2022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31.03.2022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31.03.2022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31.03.2022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31.03.2022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31.03.2022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906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31.03.2022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31.03.2022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31.03.2022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31.03.2022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31.03.2022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31.03.2022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31.03.2022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31.03.2022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31.03.2022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31.03.2022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31.03.2022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31.03.2022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31.03.2022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31.03.2022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31.03.2022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31.03.2022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31.03.2022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31.03.2022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31.03.2022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31.03.2022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31.03.2022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31.03.2022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31.03.2022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31.03.2022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31.03.2022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31.03.2022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31.03.2022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31.03.2022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31.03.2022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31.03.2022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31.03.2022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31.03.2022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31.03.2022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31.03.2022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31.03.2022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31.03.2022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31.03.2022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31.03.2022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31.03.2022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903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31.03.2022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31.03.2022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903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31.03.2022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903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31.03.2022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31.03.2022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31.03.2022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31.03.2022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31.03.2022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31.03.2022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31.03.2022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31.03.2022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31.03.2022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31.03.2022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31.03.2022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31.03.2022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31.03.2022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31.03.2022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31.03.2022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31.03.2022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31.03.2022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31.03.2022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31.03.2022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31.03.2022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31.03.2022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31.03.2022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903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31.03.2022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31.03.2022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31.03.2022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31.03.2022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31.03.2022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13678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31.03.2022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13678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31.03.2022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31.03.2022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31.03.2022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31.03.2022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31.03.2022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31.03.2022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2934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31.03.2022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31.03.2022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31.03.2022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16612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31.03.2022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31.03.2022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31.03.2022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31.03.2022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31.03.2022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31.03.2022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10851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31.03.2022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10851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31.03.2022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31.03.2022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31.03.2022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31.03.2022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3035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31.03.2022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31.03.2022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3035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31.03.2022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31.03.2022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31.03.2022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645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31.03.2022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31.03.2022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217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31.03.2022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412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31.03.2022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31.03.2022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16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31.03.2022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31.03.2022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16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31.03.2022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31.03.2022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31.03.2022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200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31.03.2022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14731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31.03.2022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31343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31.03.2022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31.03.2022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31.03.2022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31.03.2022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31.03.2022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31.03.2022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31.03.2022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31.03.2022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31.03.2022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31.03.2022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31.03.2022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31.03.2022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31.03.2022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31.03.2022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31.03.2022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31.03.2022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31.03.2022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31.03.2022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31.03.2022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31.03.2022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31.03.2022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10851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31.03.2022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10851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31.03.2022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31.03.2022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31.03.2022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31.03.2022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3035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31.03.2022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31.03.2022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3035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31.03.2022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31.03.2022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31.03.2022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645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31.03.2022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31.03.2022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217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31.03.2022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412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31.03.2022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31.03.2022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16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31.03.2022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31.03.2022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16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31.03.2022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31.03.2022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31.03.2022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200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31.03.2022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14731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31.03.2022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14731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31.03.2022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31.03.2022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31.03.2022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31.03.2022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31.03.2022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13678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31.03.2022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13678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31.03.2022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31.03.2022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31.03.2022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31.03.2022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31.03.2022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31.03.2022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2934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31.03.2022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31.03.2022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31.03.2022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16612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31.03.2022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31.03.2022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31.03.2022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31.03.2022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31.03.2022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31.03.2022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31.03.2022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31.03.2022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31.03.2022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31.03.2022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31.03.2022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31.03.2022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31.03.2022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31.03.2022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31.03.2022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31.03.2022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31.03.2022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31.03.2022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31.03.2022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31.03.2022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31.03.2022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31.03.2022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31.03.2022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31.03.2022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31.03.2022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31.03.2022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31.03.2022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31.03.2022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16612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31.03.2022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31.03.2022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31.03.2022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31.03.2022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31.03.2022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31.03.2022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31.03.2022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31.03.2022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31.03.2022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31.03.2022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31.03.2022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31.03.2022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31.03.2022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31.03.2022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31.03.2022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31.03.2022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31.03.2022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31.03.2022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31.03.2022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31.03.2022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31.03.2022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31.03.2022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31.03.2022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31.03.2022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31.03.2022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31.03.2022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31.03.2022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31.03.2022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31.03.2022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31.03.2022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31.03.2022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31.03.2022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31.03.2022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31.03.2022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31.03.2022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31.03.2022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31.03.2022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31.03.2022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31.03.2022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31.03.2022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31.03.2022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31.03.2022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31.03.2022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31.03.2022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31.03.2022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31.03.2022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31.03.2022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31.03.2022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31.03.2022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31.03.2022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31.03.2022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31.03.2022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31.03.2022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31.03.2022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31.03.2022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31.03.2022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31.03.2022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31.03.2022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31.03.2022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31.03.2022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31.03.2022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31.03.2022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31.03.2022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31.03.2022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31.03.2022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31.03.2022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31.03.2022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31.03.2022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31.03.2022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31.03.2022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31.03.2022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31.03.2022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31.03.2022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31.03.2022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31.03.2022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31.03.2022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31.03.2022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31.03.2022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31.03.2022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31.03.2022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31.03.2022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31.03.2022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31.03.2022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31.03.2022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31.03.2022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31.03.2022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31.03.2022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31.03.2022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31.03.2022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31.03.2022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31.03.2022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31.03.2022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31.03.2022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31.03.2022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31.03.2022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31.03.2022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31.03.2022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31.03.2022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31.03.2022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31.03.2022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31.03.2022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31.03.2022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31.03.2022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31.03.2022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31.03.2022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31.03.2022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31.03.2022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31.03.2022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31.03.2022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31.03.2022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31.03.2022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31.03.2022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31.03.2022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31.03.2022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31.03.2022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31.03.2022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31.03.2022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31.03.2022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31.03.2022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31.03.2022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31.03.2022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31.03.2022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31.03.2022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31.03.2022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31.03.2022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31.03.2022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31.03.2022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31.03.2022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31.03.2022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31.03.2022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31.03.2022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31.03.2022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31.03.2022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31.03.2022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31.03.2022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31.03.2022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31.03.2022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31.03.2022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31.03.2022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31.03.2022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31.03.2022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31.03.2022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31.03.2022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31.03.2022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31.03.2022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31.03.2022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31.03.2022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31.03.2022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31.03.2022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31.03.2022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31.03.2022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31.03.2022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31.03.2022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31.03.2022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31.03.2022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31.03.2022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31.03.2022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31.03.2022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31.03.2022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31.03.2022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31.03.2022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31.03.2022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31.03.2022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31.03.2022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31.03.2022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31.03.2022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31.03.2022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31.03.2022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31.03.2022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31.03.2022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31.03.2022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31.03.2022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31.03.2022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31.03.2022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31.03.2022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31.03.2022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31.03.2022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31.03.2022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31.03.2022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31.03.2022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31.03.2022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31.03.2022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31.03.2022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31.03.2022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31.03.2022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31.03.2022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31.03.2022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31.03.2022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31.03.2022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31.03.2022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31.03.2022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31.03.2022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31.03.2022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31.03.2022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31.03.2022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31.03.2022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31.03.2022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9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31.03.2022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41209</v>
      </c>
      <c r="D21" s="477">
        <v>41209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844</v>
      </c>
      <c r="H26" s="598">
        <f>H20+H21+H22</f>
        <v>844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12500</v>
      </c>
      <c r="H28" s="596">
        <f>SUM(H29:H31)</f>
        <v>9428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12500</v>
      </c>
      <c r="H29" s="197">
        <v>9428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3072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-36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12464</v>
      </c>
      <c r="H34" s="598">
        <f>H28+H32+H33</f>
        <v>12500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13958</v>
      </c>
      <c r="H37" s="600">
        <f>H26+H18+H34</f>
        <v>13994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13678</v>
      </c>
      <c r="H45" s="197">
        <v>13976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2934</v>
      </c>
      <c r="H48" s="197">
        <v>3912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16612</v>
      </c>
      <c r="H50" s="596">
        <f>SUM(H44:H49)</f>
        <v>17888</v>
      </c>
    </row>
    <row r="51" spans="1:8" ht="15.75">
      <c r="A51" s="89" t="s">
        <v>79</v>
      </c>
      <c r="B51" s="91" t="s">
        <v>155</v>
      </c>
      <c r="C51" s="197">
        <v>903</v>
      </c>
      <c r="D51" s="196">
        <v>903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903</v>
      </c>
      <c r="D52" s="598">
        <f>SUM(D48:D51)</f>
        <v>903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42112</v>
      </c>
      <c r="D56" s="602">
        <f>D20+D21+D22+D28+D33+D46+D52+D54+D55</f>
        <v>42112</v>
      </c>
      <c r="E56" s="100" t="s">
        <v>850</v>
      </c>
      <c r="F56" s="99" t="s">
        <v>172</v>
      </c>
      <c r="G56" s="599">
        <f>G50+G52+G53+G54+G55</f>
        <v>16612</v>
      </c>
      <c r="H56" s="600">
        <f>H50+H52+H53+H54+H55</f>
        <v>17888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10851</v>
      </c>
      <c r="H59" s="197">
        <v>15913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2934+101</f>
        <v>3035</v>
      </c>
      <c r="H60" s="197">
        <v>2011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645</v>
      </c>
      <c r="H61" s="596">
        <f>SUM(H62:H68)</f>
        <v>5094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217</v>
      </c>
      <c r="H64" s="196">
        <v>225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412</v>
      </c>
      <c r="H65" s="196">
        <v>412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16</v>
      </c>
      <c r="H68" s="196">
        <v>4457</v>
      </c>
    </row>
    <row r="69" spans="1:8" ht="15.75">
      <c r="A69" s="89" t="s">
        <v>210</v>
      </c>
      <c r="B69" s="91" t="s">
        <v>211</v>
      </c>
      <c r="C69" s="197"/>
      <c r="D69" s="196">
        <v>8679</v>
      </c>
      <c r="E69" s="201" t="s">
        <v>79</v>
      </c>
      <c r="F69" s="93" t="s">
        <v>216</v>
      </c>
      <c r="G69" s="197">
        <f>66+134</f>
        <v>200</v>
      </c>
      <c r="H69" s="196">
        <v>200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14731</v>
      </c>
      <c r="H71" s="598">
        <f>H59+H60+H61+H69+H70</f>
        <v>23218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</v>
      </c>
      <c r="D76" s="598">
        <f>SUM(D68:D75)</f>
        <v>8683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14731</v>
      </c>
      <c r="H79" s="600">
        <f>H71+H73+H75+H77</f>
        <v>23218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3186</v>
      </c>
      <c r="D89" s="196">
        <v>4305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3186</v>
      </c>
      <c r="D92" s="598">
        <f>SUM(D88:D91)</f>
        <v>4305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3189</v>
      </c>
      <c r="D94" s="602">
        <f>D65+D76+D85+D92+D93</f>
        <v>12988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45301</v>
      </c>
      <c r="D95" s="604">
        <f>D94+D56</f>
        <v>55100</v>
      </c>
      <c r="E95" s="229" t="s">
        <v>941</v>
      </c>
      <c r="F95" s="489" t="s">
        <v>268</v>
      </c>
      <c r="G95" s="603">
        <f>G37+G40+G56+G79</f>
        <v>45301</v>
      </c>
      <c r="H95" s="604">
        <f>H37+H40+H56+H79</f>
        <v>55100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6" t="str">
        <f>pdeReportingDate</f>
        <v>27.04.2022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977</v>
      </c>
      <c r="C103" s="705"/>
      <c r="D103" s="705"/>
      <c r="E103" s="705"/>
      <c r="M103" s="98"/>
    </row>
    <row r="104" spans="1:5" ht="21.75" customHeight="1">
      <c r="A104" s="695"/>
      <c r="B104" s="705" t="s">
        <v>977</v>
      </c>
      <c r="C104" s="705"/>
      <c r="D104" s="705"/>
      <c r="E104" s="705"/>
    </row>
    <row r="105" spans="1:13" ht="21.75" customHeight="1">
      <c r="A105" s="695"/>
      <c r="B105" s="705" t="s">
        <v>977</v>
      </c>
      <c r="C105" s="705"/>
      <c r="D105" s="705"/>
      <c r="E105" s="705"/>
      <c r="M105" s="98"/>
    </row>
    <row r="106" spans="1:5" ht="21.75" customHeight="1">
      <c r="A106" s="695"/>
      <c r="B106" s="705" t="s">
        <v>977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4" sqref="G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31.03.2022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60</v>
      </c>
      <c r="D13" s="316">
        <v>90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274</v>
      </c>
      <c r="H14" s="316">
        <v>272</v>
      </c>
    </row>
    <row r="15" spans="1:8" ht="15.75">
      <c r="A15" s="194" t="s">
        <v>287</v>
      </c>
      <c r="B15" s="190" t="s">
        <v>288</v>
      </c>
      <c r="C15" s="316">
        <v>6</v>
      </c>
      <c r="D15" s="316">
        <v>5</v>
      </c>
      <c r="E15" s="245" t="s">
        <v>79</v>
      </c>
      <c r="F15" s="240" t="s">
        <v>289</v>
      </c>
      <c r="G15" s="316">
        <v>1</v>
      </c>
      <c r="H15" s="316">
        <v>194</v>
      </c>
    </row>
    <row r="16" spans="1:8" ht="15.75">
      <c r="A16" s="194" t="s">
        <v>290</v>
      </c>
      <c r="B16" s="190" t="s">
        <v>291</v>
      </c>
      <c r="C16" s="316">
        <v>1</v>
      </c>
      <c r="D16" s="316">
        <v>1</v>
      </c>
      <c r="E16" s="236" t="s">
        <v>52</v>
      </c>
      <c r="F16" s="264" t="s">
        <v>292</v>
      </c>
      <c r="G16" s="628">
        <f>SUM(G12:G15)</f>
        <v>275</v>
      </c>
      <c r="H16" s="629">
        <f>SUM(H12:H15)</f>
        <v>466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</v>
      </c>
      <c r="D19" s="316">
        <v>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71</v>
      </c>
      <c r="D22" s="629">
        <f>SUM(D12:D18)+D19</f>
        <v>104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218</v>
      </c>
      <c r="D25" s="316">
        <v>346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22</v>
      </c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240</v>
      </c>
      <c r="D29" s="629">
        <f>SUM(D25:D28)</f>
        <v>347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311</v>
      </c>
      <c r="D31" s="635">
        <f>D29+D22</f>
        <v>451</v>
      </c>
      <c r="E31" s="251" t="s">
        <v>824</v>
      </c>
      <c r="F31" s="266" t="s">
        <v>331</v>
      </c>
      <c r="G31" s="253">
        <f>G16+G18+G27</f>
        <v>275</v>
      </c>
      <c r="H31" s="254">
        <f>H16+H18+H27</f>
        <v>466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15</v>
      </c>
      <c r="E33" s="233" t="s">
        <v>334</v>
      </c>
      <c r="F33" s="238" t="s">
        <v>335</v>
      </c>
      <c r="G33" s="628">
        <f>IF((C31-G31)&gt;0,C31-G31,0)</f>
        <v>36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311</v>
      </c>
      <c r="D36" s="637">
        <f>D31-D34+D35</f>
        <v>451</v>
      </c>
      <c r="E36" s="262" t="s">
        <v>346</v>
      </c>
      <c r="F36" s="256" t="s">
        <v>347</v>
      </c>
      <c r="G36" s="267">
        <f>G35-G34+G31</f>
        <v>275</v>
      </c>
      <c r="H36" s="268">
        <f>H35-H34+H31</f>
        <v>466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15</v>
      </c>
      <c r="E37" s="261" t="s">
        <v>350</v>
      </c>
      <c r="F37" s="266" t="s">
        <v>351</v>
      </c>
      <c r="G37" s="253">
        <f>IF((C36-G36)&gt;0,C36-G36,0)</f>
        <v>36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15</v>
      </c>
      <c r="E42" s="247" t="s">
        <v>362</v>
      </c>
      <c r="F42" s="195" t="s">
        <v>363</v>
      </c>
      <c r="G42" s="241">
        <f>IF(G37&gt;0,IF(C38+G37&lt;0,0,C38+G37),IF(C37-C38&lt;0,C38-C37,0))</f>
        <v>36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15</v>
      </c>
      <c r="E44" s="262" t="s">
        <v>369</v>
      </c>
      <c r="F44" s="269" t="s">
        <v>370</v>
      </c>
      <c r="G44" s="267">
        <f>IF(C42=0,IF(G42-G43&gt;0,G42-G43+C43,0),IF(C42-C43&lt;0,C43-C42+G43,0))</f>
        <v>36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311</v>
      </c>
      <c r="D45" s="631">
        <f>D36+D38+D42</f>
        <v>466</v>
      </c>
      <c r="E45" s="270" t="s">
        <v>373</v>
      </c>
      <c r="F45" s="272" t="s">
        <v>374</v>
      </c>
      <c r="G45" s="630">
        <f>G42+G36</f>
        <v>311</v>
      </c>
      <c r="H45" s="631">
        <f>H42+H36</f>
        <v>466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976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6" t="str">
        <f>pdeReportingDate</f>
        <v>27.04.2022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977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977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977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977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31.03.2022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329</v>
      </c>
      <c r="D11" s="197">
        <v>328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-76</v>
      </c>
      <c r="D12" s="197">
        <v>-75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</v>
      </c>
      <c r="D14" s="197">
        <v>-6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-4328</v>
      </c>
      <c r="D15" s="197">
        <v>-66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-161</v>
      </c>
      <c r="D20" s="197">
        <f>120-118</f>
        <v>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-4242</v>
      </c>
      <c r="D21" s="659">
        <f>SUM(D11:D20)</f>
        <v>183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8679</v>
      </c>
      <c r="D24" s="197">
        <v>271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8679</v>
      </c>
      <c r="D33" s="659">
        <f>SUM(D23:D32)</f>
        <v>271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1243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-5344</v>
      </c>
      <c r="D38" s="197">
        <v>-1133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-190</v>
      </c>
      <c r="D40" s="197">
        <v>-497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-22</v>
      </c>
      <c r="D42" s="197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-5556</v>
      </c>
      <c r="D43" s="661">
        <f>SUM(D35:D42)</f>
        <v>-388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-1119</v>
      </c>
      <c r="D44" s="307">
        <f>D43+D33+D21</f>
        <v>66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4305</v>
      </c>
      <c r="D45" s="309">
        <v>10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3186</v>
      </c>
      <c r="D46" s="311">
        <f>D45+D44</f>
        <v>76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3186</v>
      </c>
      <c r="D47" s="298">
        <v>76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10" t="s">
        <v>972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6" t="str">
        <f>pdeReportingDate</f>
        <v>27.04.2022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977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977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977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977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27" sqref="C2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31.03.2022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12500</v>
      </c>
      <c r="J13" s="584">
        <f>'1-Баланс'!H30+'1-Баланс'!H33</f>
        <v>0</v>
      </c>
      <c r="K13" s="585"/>
      <c r="L13" s="584">
        <f>SUM(C13:K13)</f>
        <v>13994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12500</v>
      </c>
      <c r="J17" s="653">
        <f t="shared" si="2"/>
        <v>0</v>
      </c>
      <c r="K17" s="653">
        <f t="shared" si="2"/>
        <v>0</v>
      </c>
      <c r="L17" s="584">
        <f t="shared" si="1"/>
        <v>13994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-36</v>
      </c>
      <c r="K18" s="585"/>
      <c r="L18" s="584">
        <f t="shared" si="1"/>
        <v>-36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-3850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3850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>
        <v>3850</v>
      </c>
      <c r="J24" s="316"/>
      <c r="K24" s="316"/>
      <c r="L24" s="584">
        <f t="shared" si="1"/>
        <v>3850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>
        <v>3850</v>
      </c>
      <c r="F25" s="316"/>
      <c r="G25" s="316"/>
      <c r="H25" s="316"/>
      <c r="I25" s="316"/>
      <c r="J25" s="316"/>
      <c r="K25" s="316"/>
      <c r="L25" s="584">
        <f t="shared" si="1"/>
        <v>3850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-3850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16350</v>
      </c>
      <c r="J31" s="653">
        <f t="shared" si="6"/>
        <v>-36</v>
      </c>
      <c r="K31" s="653">
        <f t="shared" si="6"/>
        <v>0</v>
      </c>
      <c r="L31" s="584">
        <f t="shared" si="1"/>
        <v>13958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-3850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16350</v>
      </c>
      <c r="J34" s="587">
        <f t="shared" si="7"/>
        <v>-36</v>
      </c>
      <c r="K34" s="587">
        <f t="shared" si="7"/>
        <v>0</v>
      </c>
      <c r="L34" s="651">
        <f t="shared" si="1"/>
        <v>13958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6" t="str">
        <f>pdeReportingDate</f>
        <v>27.04.2022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977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977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977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977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31.03.2022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6" t="str">
        <f>pdeReportingDate</f>
        <v>27.04.2022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977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977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977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977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31.03.2022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41209</v>
      </c>
      <c r="E20" s="328"/>
      <c r="F20" s="328"/>
      <c r="G20" s="329">
        <f t="shared" si="2"/>
        <v>41209</v>
      </c>
      <c r="H20" s="328"/>
      <c r="I20" s="328"/>
      <c r="J20" s="329">
        <f t="shared" si="3"/>
        <v>41209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41209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41209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41209</v>
      </c>
      <c r="H43" s="349">
        <f t="shared" si="11"/>
        <v>0</v>
      </c>
      <c r="I43" s="349">
        <f t="shared" si="11"/>
        <v>0</v>
      </c>
      <c r="J43" s="349">
        <f t="shared" si="11"/>
        <v>41209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41209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6" t="str">
        <f>pdeReportingDate</f>
        <v>27.04.2022 г.</v>
      </c>
      <c r="D46" s="706"/>
      <c r="E46" s="706"/>
      <c r="F46" s="706"/>
      <c r="G46" s="706"/>
      <c r="H46" s="706"/>
      <c r="I46" s="706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7" t="str">
        <f>authorName</f>
        <v>Сателит Х АД - Станислав Арсов</v>
      </c>
      <c r="D48" s="707"/>
      <c r="E48" s="707"/>
      <c r="F48" s="707"/>
      <c r="G48" s="707"/>
      <c r="H48" s="707"/>
      <c r="I48" s="707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8"/>
      <c r="D50" s="708"/>
      <c r="E50" s="708"/>
      <c r="F50" s="708"/>
      <c r="G50" s="708"/>
      <c r="H50" s="708"/>
      <c r="I50" s="708"/>
    </row>
    <row r="51" spans="2:9" ht="15.75">
      <c r="B51" s="695"/>
      <c r="C51" s="705" t="s">
        <v>977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977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977</v>
      </c>
      <c r="D53" s="705"/>
      <c r="E53" s="705"/>
      <c r="F53" s="705"/>
      <c r="G53" s="574"/>
      <c r="H53" s="45"/>
      <c r="I53" s="42"/>
    </row>
    <row r="54" spans="2:9" ht="15.75">
      <c r="B54" s="695"/>
      <c r="C54" s="705" t="s">
        <v>977</v>
      </c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2:9" ht="15.75">
      <c r="B57" s="695"/>
      <c r="C57" s="705"/>
      <c r="D57" s="705"/>
      <c r="E57" s="705"/>
      <c r="F57" s="705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31">
      <selection activeCell="D99" sqref="D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31.03.2022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903</v>
      </c>
      <c r="D18" s="362">
        <f>+D19+D20</f>
        <v>0</v>
      </c>
      <c r="E18" s="369">
        <f t="shared" si="0"/>
        <v>903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903</v>
      </c>
      <c r="D20" s="368"/>
      <c r="E20" s="369">
        <f t="shared" si="0"/>
        <v>903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903</v>
      </c>
      <c r="D21" s="440">
        <f>D13+D17+D18</f>
        <v>0</v>
      </c>
      <c r="E21" s="441">
        <f>E13+E17+E18</f>
        <v>903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</v>
      </c>
      <c r="D45" s="438">
        <f>D26+D30+D31+D33+D32+D34+D35+D40</f>
        <v>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906</v>
      </c>
      <c r="D46" s="444">
        <f>D45+D23+D21+D11</f>
        <v>3</v>
      </c>
      <c r="E46" s="445">
        <f>E45+E23+E21+E11</f>
        <v>903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13678</v>
      </c>
      <c r="D58" s="138">
        <f>D59+D61</f>
        <v>0</v>
      </c>
      <c r="E58" s="136">
        <f t="shared" si="1"/>
        <v>13678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13678</v>
      </c>
      <c r="D59" s="197"/>
      <c r="E59" s="136">
        <f t="shared" si="1"/>
        <v>13678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2934</v>
      </c>
      <c r="D65" s="197"/>
      <c r="E65" s="136">
        <f t="shared" si="1"/>
        <v>2934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16612</v>
      </c>
      <c r="D68" s="435">
        <f>D54+D58+D63+D64+D65+D66</f>
        <v>0</v>
      </c>
      <c r="E68" s="436">
        <f t="shared" si="1"/>
        <v>16612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10851</v>
      </c>
      <c r="D77" s="138">
        <f>D78+D80</f>
        <v>10851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10851</v>
      </c>
      <c r="D78" s="197">
        <v>10851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3035</v>
      </c>
      <c r="D82" s="138">
        <f>SUM(D83:D86)</f>
        <v>3035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3035</v>
      </c>
      <c r="D84" s="197">
        <v>3035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645</v>
      </c>
      <c r="D87" s="134">
        <f>SUM(D88:D92)+D96</f>
        <v>645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217</v>
      </c>
      <c r="D89" s="197">
        <v>217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412</v>
      </c>
      <c r="D90" s="197">
        <v>412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16</v>
      </c>
      <c r="D92" s="138">
        <f>SUM(D93:D95)</f>
        <v>16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16</v>
      </c>
      <c r="D94" s="197">
        <v>16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200</v>
      </c>
      <c r="D97" s="197">
        <v>200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14731</v>
      </c>
      <c r="D98" s="433">
        <f>D87+D82+D77+D73+D97</f>
        <v>14731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31343</v>
      </c>
      <c r="D99" s="427">
        <f>D98+D70+D68</f>
        <v>14731</v>
      </c>
      <c r="E99" s="427">
        <f>E98+E70+E68</f>
        <v>16612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6" t="str">
        <f>pdeReportingDate</f>
        <v>27.04.2022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977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977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977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977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31.03.2022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6" t="str">
        <f>pdeReportingDate</f>
        <v>27.04.2022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977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977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977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977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2021-12-10T13:26:48Z</cp:lastPrinted>
  <dcterms:created xsi:type="dcterms:W3CDTF">2006-09-16T00:00:00Z</dcterms:created>
  <dcterms:modified xsi:type="dcterms:W3CDTF">2022-04-27T11:14:40Z</dcterms:modified>
  <cp:category/>
  <cp:version/>
  <cp:contentType/>
  <cp:contentStatus/>
</cp:coreProperties>
</file>