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<sst xmlns="http://schemas.openxmlformats.org/spreadsheetml/2006/main" count="1061" uniqueCount="874">
  <si>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</si>
  <si>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</si>
  <si>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</si>
  <si>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</si>
  <si>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</si>
  <si>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</si>
  <si>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</si>
  <si>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</si>
  <si>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</si>
  <si>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</si>
  <si>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</si>
  <si>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</si>
  <si>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</si>
  <si>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</si>
  <si>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</si>
  <si>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</si>
  <si>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</si>
  <si>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</si>
  <si>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</si>
  <si>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</si>
  <si>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</si>
  <si>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</si>
  <si>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</si>
  <si>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</si>
  <si>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</si>
  <si>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</si>
  <si>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</si>
  <si>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</si>
  <si>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</si>
  <si>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</si>
  <si>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</si>
  <si>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</si>
  <si>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</si>
  <si>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</si>
  <si>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</si>
  <si>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</si>
  <si>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</si>
  <si>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</si>
  <si>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</si>
  <si>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</si>
  <si>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</si>
  <si>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</si>
  <si>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</si>
  <si>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</si>
  <si>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</si>
  <si>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</si>
  <si>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</si>
  <si>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</si>
  <si>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</si>
  <si>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</si>
  <si>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</si>
  <si>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</si>
  <si>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</si>
  <si>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</si>
  <si>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</si>
  <si>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</si>
  <si>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</si>
  <si>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</si>
  <si>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</si>
  <si>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</si>
  <si>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</si>
  <si>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</si>
  <si>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</si>
  <si>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</si>
  <si>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</si>
  <si>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</si>
  <si>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</si>
  <si>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</si>
  <si>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</si>
  <si>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</si>
  <si>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</si>
  <si>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</si>
  <si>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</si>
  <si>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</si>
  <si>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</si>
  <si>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</si>
  <si>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</si>
  <si>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</si>
  <si>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</si>
  <si>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</si>
  <si>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</si>
  <si>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</si>
  <si>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</si>
  <si>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</si>
  <si>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</si>
  <si>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</si>
  <si>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</si>
  <si>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</si>
  <si>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</si>
  <si>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</si>
  <si>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</si>
  <si>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</si>
  <si>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</si>
  <si>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</si>
  <si>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</si>
  <si>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</si>
  <si>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</si>
  <si>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</si>
  <si>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</si>
  <si>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</si>
  <si>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</si>
  <si>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</si>
  <si>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</si>
  <si>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</si>
  <si>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</si>
  <si>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</si>
  <si>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</si>
  <si>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</si>
  <si>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</si>
  <si>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</si>
  <si>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</si>
  <si>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</si>
  <si>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</si>
  <si>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</si>
  <si>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</si>
  <si>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</si>
  <si>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</si>
  <si>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</si>
  <si>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</si>
  <si>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</si>
  <si>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</si>
  <si>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</si>
  <si>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</si>
  <si>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</si>
  <si>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</si>
  <si>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</si>
  <si>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</si>
  <si>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</si>
  <si>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</si>
  <si>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</si>
  <si>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</si>
  <si>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</si>
  <si>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</si>
  <si>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</si>
  <si>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</si>
  <si>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</si>
  <si>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</si>
  <si>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</si>
  <si>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</si>
  <si>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</si>
  <si>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</si>
  <si>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</si>
  <si>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</si>
  <si>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</si>
  <si>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</si>
  <si>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</si>
  <si>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</si>
  <si>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</si>
  <si>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</si>
  <si>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</si>
  <si>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</si>
  <si>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</si>
  <si>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</si>
  <si>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</si>
  <si>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</si>
  <si>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</si>
  <si>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</si>
  <si>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</si>
  <si>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</si>
  <si>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</si>
  <si>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</si>
  <si>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</si>
  <si>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</si>
  <si>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</si>
  <si>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</si>
  <si>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</si>
  <si>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</si>
  <si>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</si>
  <si>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</si>
  <si>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</si>
  <si>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</si>
  <si>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</si>
  <si>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</si>
  <si>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</si>
  <si>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</si>
  <si>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</si>
  <si>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</si>
  <si>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</si>
  <si>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</si>
  <si>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</si>
  <si>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</si>
  <si>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</si>
  <si>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</si>
  <si>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</si>
  <si>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</si>
  <si>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</si>
  <si>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</si>
  <si>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</si>
  <si>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</si>
  <si>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</si>
  <si>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</si>
  <si>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</si>
  <si>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</si>
  <si>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</si>
  <si>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</si>
  <si>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</si>
  <si>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</si>
  <si>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</si>
  <si>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</si>
  <si>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</si>
  <si>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</si>
  <si>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</si>
  <si>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</si>
  <si>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</si>
  <si>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</si>
  <si>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</si>
  <si>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</si>
  <si>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</si>
  <si>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</si>
  <si>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</si>
  <si>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</si>
  <si>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</si>
  <si>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</si>
  <si>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</si>
  <si>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</si>
  <si>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</si>
  <si>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</si>
  <si>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</si>
  <si>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</si>
  <si>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</si>
  <si>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</si>
  <si>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</si>
  <si>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</si>
  <si>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</si>
  <si>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</si>
  <si>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</si>
  <si>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</si>
  <si>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</si>
  <si>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</si>
  <si>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</si>
  <si>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</si>
  <si>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</si>
  <si>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</si>
  <si>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</si>
  <si>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</si>
  <si>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</si>
  <si>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</si>
  <si>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</si>
  <si>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</si>
  <si>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</si>
  <si>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</si>
  <si>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</si>
  <si>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</si>
  <si>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</si>
  <si>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</si>
  <si>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</si>
  <si>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</si>
  <si>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</si>
  <si>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</si>
  <si>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</si>
  <si>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</si>
  <si>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</si>
  <si>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</si>
  <si>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</si>
  <si>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</si>
  <si>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</si>
  <si>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</si>
  <si>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</si>
  <si>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</si>
  <si>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</si>
  <si>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</si>
  <si>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</si>
  <si>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</si>
  <si>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</si>
  <si>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</si>
  <si>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</si>
  <si>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</si>
  <si>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</si>
  <si>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</si>
  <si>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</si>
  <si>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</si>
  <si>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</si>
  <si>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</si>
  <si>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</si>
  <si>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</si>
  <si>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</si>
  <si>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</si>
  <si>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</si>
  <si>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</si>
  <si>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</si>
  <si>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</si>
  <si>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</si>
  <si>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</si>
  <si>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</si>
  <si>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</si>
  <si>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</si>
  <si>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</si>
  <si>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</si>
  <si>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</si>
  <si>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</si>
  <si>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</si>
  <si>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</si>
  <si>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</si>
  <si>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</si>
  <si>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</si>
  <si>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</si>
  <si>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</si>
  <si>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</si>
  <si>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</si>
  <si>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</si>
  <si>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</si>
  <si>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</si>
  <si>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</si>
  <si>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</si>
  <si>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</si>
  <si>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</si>
  <si>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</si>
  <si>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</si>
  <si>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</si>
  <si>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</si>
  <si>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</si>
  <si>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</si>
  <si>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</si>
  <si>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</si>
  <si>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</si>
  <si>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</si>
  <si>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</si>
  <si>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</si>
  <si>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</si>
  <si>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</si>
  <si>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</si>
  <si>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</si>
  <si>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</si>
  <si>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</si>
  <si>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</si>
  <si>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</si>
  <si>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</si>
  <si>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</si>
  <si>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</si>
  <si>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</si>
  <si>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</si>
  <si>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</si>
  <si>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</si>
  <si>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</si>
  <si>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</si>
  <si>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</si>
  <si>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</si>
  <si>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</si>
  <si>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</si>
  <si>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</si>
  <si>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</si>
  <si>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</si>
  <si>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</si>
  <si>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</si>
  <si>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</si>
  <si>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</si>
  <si>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</si>
  <si>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</si>
  <si>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</si>
  <si>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</si>
  <si>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</si>
  <si>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</si>
  <si>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</si>
  <si>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</si>
  <si>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</si>
  <si>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</si>
  <si>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</si>
  <si>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</si>
  <si>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</si>
  <si>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</si>
  <si>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</si>
  <si>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</si>
  <si>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</si>
  <si>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</si>
  <si>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</si>
  <si>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</si>
  <si>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</si>
  <si>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</si>
  <si>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</si>
  <si>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</si>
  <si>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</si>
  <si>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</si>
  <si>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</si>
  <si>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</si>
  <si>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</si>
  <si>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</si>
  <si>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</si>
  <si>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</si>
  <si>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</si>
  <si>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</si>
  <si>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</si>
  <si>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</si>
  <si>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</si>
  <si>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</si>
  <si>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</si>
  <si>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</si>
  <si>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</si>
  <si>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</si>
  <si>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</si>
  <si>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</si>
  <si>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</si>
  <si>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</si>
  <si>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</si>
  <si>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</si>
  <si>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</si>
  <si>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</si>
  <si>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</si>
  <si>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</si>
  <si>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</si>
  <si>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</si>
  <si>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</si>
  <si>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</si>
  <si>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</si>
  <si>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</si>
  <si>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</si>
  <si>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</si>
  <si>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</si>
  <si>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</si>
  <si>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</si>
  <si>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</si>
  <si>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</si>
  <si>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</si>
  <si>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</si>
  <si>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</si>
  <si>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</si>
  <si>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</si>
  <si>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</si>
  <si>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</si>
  <si>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</si>
  <si>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</si>
  <si>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</si>
  <si>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</si>
  <si>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</si>
  <si>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</si>
  <si>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</si>
  <si>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</si>
  <si>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</si>
  <si>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</si>
  <si>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</si>
  <si>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</si>
  <si>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</si>
  <si>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</si>
  <si>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</si>
  <si>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</si>
  <si>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</si>
  <si>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</si>
  <si>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</si>
  <si>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</si>
  <si>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</si>
  <si>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</si>
  <si>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</si>
  <si>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</si>
  <si>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</si>
  <si>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</si>
  <si>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</si>
  <si>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</si>
  <si>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</si>
  <si>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</si>
  <si>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</si>
  <si>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</si>
  <si>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</si>
  <si>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</si>
  <si>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</si>
  <si>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</si>
  <si>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</si>
  <si>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</si>
  <si>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</si>
  <si>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</si>
  <si>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</si>
  <si>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</si>
  <si>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</si>
  <si>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</si>
  <si>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</si>
  <si>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</si>
  <si>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</si>
  <si>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</si>
  <si>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</si>
  <si>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</si>
  <si>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</si>
  <si>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</si>
  <si>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</si>
  <si>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</si>
  <si>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</si>
  <si>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</si>
  <si>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</si>
  <si>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</si>
  <si>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</si>
  <si>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</si>
  <si>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</si>
  <si>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</si>
  <si>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</si>
  <si>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</si>
  <si>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</si>
  <si>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</si>
  <si>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</si>
  <si>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</si>
  <si>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</si>
  <si>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</si>
  <si>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</si>
  <si>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</si>
  <si>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</si>
  <si>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</si>
  <si>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</si>
  <si>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</si>
  <si>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</si>
  <si>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</si>
  <si>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</si>
  <si>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</si>
  <si>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</si>
  <si>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</si>
  <si>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</si>
  <si>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</si>
  <si>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</si>
  <si>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</si>
  <si>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</si>
  <si>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</si>
  <si>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</si>
  <si>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</si>
  <si>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</si>
  <si>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</si>
  <si>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</si>
  <si>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</si>
  <si>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</si>
  <si>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</si>
  <si>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</si>
  <si>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</si>
  <si>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</si>
  <si>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</si>
  <si>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</si>
  <si>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</si>
  <si>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</si>
  <si>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</si>
  <si>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</si>
  <si>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</si>
  <si>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</si>
  <si>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</si>
  <si>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</si>
  <si>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</si>
  <si>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</si>
  <si>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</si>
  <si>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</si>
  <si>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</si>
  <si>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</si>
  <si>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</si>
  <si>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</si>
  <si>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</si>
  <si>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</si>
  <si>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</si>
  <si>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</si>
  <si>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</si>
  <si>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</si>
  <si>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</si>
  <si>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</si>
  <si>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</si>
  <si>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</si>
  <si>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</si>
  <si>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</si>
  <si>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</si>
  <si>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</si>
  <si>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</si>
  <si>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</si>
  <si>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</si>
  <si>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</si>
  <si>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</si>
  <si>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</si>
  <si>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</si>
  <si>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</si>
  <si>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</si>
  <si>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</si>
  <si>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</si>
  <si>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</si>
  <si>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</si>
  <si>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</si>
  <si>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</si>
  <si>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</si>
  <si>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</si>
  <si>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</si>
  <si>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</si>
  <si>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</si>
  <si>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</si>
  <si>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</si>
  <si>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</si>
  <si>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</si>
  <si>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</si>
  <si>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</si>
  <si>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</si>
  <si>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</si>
  <si>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</si>
  <si>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</si>
  <si>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</si>
  <si>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</si>
  <si>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</si>
  <si>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</si>
  <si>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</si>
  <si>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</si>
  <si>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</si>
  <si>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</si>
  <si>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</si>
  <si>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</si>
  <si>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</si>
  <si>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</si>
  <si>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</si>
  <si>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</si>
  <si>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</si>
  <si>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</si>
  <si>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</si>
  <si>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</si>
  <si>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</si>
  <si>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</si>
  <si>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</si>
  <si>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</si>
  <si>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</si>
  <si>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</si>
  <si>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</si>
  <si>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</si>
  <si>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</si>
  <si>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</si>
  <si>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</si>
  <si>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</si>
  <si>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</si>
  <si>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</si>
  <si>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</si>
  <si>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</si>
  <si>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</si>
  <si>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</si>
  <si>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</si>
  <si>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</si>
  <si>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</si>
  <si>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</si>
  <si>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</si>
  <si>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</si>
  <si>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</si>
  <si>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</si>
  <si>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</si>
  <si>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</si>
  <si>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</si>
  <si>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</si>
  <si>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</si>
  <si>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</si>
  <si>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</si>
  <si>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</si>
  <si>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</si>
  <si>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</si>
  <si>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</si>
  <si>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</si>
  <si>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</si>
  <si>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</si>
  <si>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</si>
  <si>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</si>
  <si>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</si>
  <si>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</si>
  <si>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</si>
  <si>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</si>
  <si>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</si>
  <si>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</si>
  <si>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</si>
  <si>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</si>
  <si>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</si>
  <si>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</si>
  <si>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</si>
  <si>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</si>
  <si>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</si>
  <si>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</si>
  <si>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</si>
  <si>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</si>
  <si>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</si>
  <si>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</si>
  <si>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</si>
  <si>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</si>
  <si>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</si>
  <si>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</si>
  <si>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</si>
  <si>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</si>
  <si>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</si>
  <si>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</si>
  <si>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</si>
  <si>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</si>
  <si>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</si>
  <si>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</si>
  <si>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</si>
  <si>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</si>
  <si>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</si>
  <si>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</si>
  <si>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</si>
  <si>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</si>
  <si>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</si>
  <si>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</si>
  <si>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</si>
  <si>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</si>
  <si>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</si>
  <si>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</si>
  <si>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</si>
  <si>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</si>
  <si>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</si>
  <si>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</si>
  <si>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</si>
  <si>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</si>
  <si>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</si>
  <si>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</si>
  <si>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</si>
  <si>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</si>
  <si>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</si>
  <si>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</si>
  <si>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</si>
  <si>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</si>
  <si>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</si>
  <si>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</si>
  <si>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</si>
  <si>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</si>
  <si>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</si>
  <si>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</si>
  <si>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</si>
  <si>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</si>
  <si>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</si>
  <si>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</si>
  <si>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</si>
  <si>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</si>
  <si>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</si>
  <si>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</si>
  <si>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</si>
  <si>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</si>
  <si>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</si>
  <si>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</si>
  <si>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</si>
  <si>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</si>
  <si>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</si>
  <si>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</si>
  <si>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</si>
  <si>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</si>
  <si>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</si>
  <si>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</si>
  <si>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</si>
  <si>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</si>
  <si>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</si>
  <si>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</si>
  <si>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</si>
  <si>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</si>
  <si>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</si>
  <si>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</si>
  <si>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</si>
  <si>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</si>
  <si>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</si>
  <si>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</si>
  <si>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</si>
  <si>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</si>
  <si>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</si>
  <si>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</si>
  <si>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</si>
  <si>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</si>
  <si>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</si>
  <si>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</si>
  <si>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</si>
  <si>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</si>
  <si>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</si>
  <si>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</si>
  <si>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</si>
  <si>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</si>
  <si>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</si>
  <si>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</si>
  <si>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</si>
  <si>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</si>
  <si>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</si>
  <si>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</si>
  <si>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</si>
  <si>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</si>
  <si>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</si>
  <si>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</si>
  <si>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</si>
  <si>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</si>
  <si>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</si>
  <si>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</si>
  <si>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</si>
  <si>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</si>
  <si>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</si>
  <si>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</si>
  <si>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</si>
  <si>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</si>
  <si>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</si>
  <si>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</si>
  <si>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</si>
  <si>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</si>
  <si>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</si>
  <si>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</si>
  <si>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</si>
  <si>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</si>
  <si>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</si>
  <si>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</si>
  <si>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</si>
  <si>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</si>
  <si>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</si>
  <si>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</si>
  <si>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</si>
  <si>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</si>
  <si>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</si>
  <si>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</si>
  <si>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</si>
  <si>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</si>
  <si>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</si>
  <si>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</si>
  <si>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</si>
  <si>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</si>
  <si>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</si>
  <si>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</si>
  <si>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</si>
  <si>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</si>
  <si>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</si>
  <si>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</si>
  <si>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</si>
  <si>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</si>
  <si>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</si>
  <si>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</si>
  <si>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</si>
  <si>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</si>
  <si>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</si>
  <si>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</si>
  <si>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</si>
  <si>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</si>
  <si>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</si>
  <si>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</si>
  <si>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</si>
  <si>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</si>
  <si>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</si>
  <si>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</si>
  <si>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</si>
  <si>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</si>
  <si>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</si>
  <si>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</si>
  <si>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</si>
  <si>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</si>
  <si>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</si>
  <si>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</si>
  <si>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</si>
  <si>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</si>
  <si>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</si>
  <si>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</si>
  <si>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</si>
  <si>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</si>
  <si>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</si>
  <si>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</si>
  <si>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</si>
  <si>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</si>
  <si>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</si>
  <si>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</si>
  <si>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</si>
  <si>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</si>
  <si>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</si>
  <si>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</si>
  <si>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</si>
  <si>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</si>
  <si>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</si>
  <si>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</si>
  <si>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</si>
  <si>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</si>
  <si>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</si>
  <si>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</si>
  <si>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</si>
  <si>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</si>
  <si>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</si>
  <si>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</si>
  <si>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</si>
  <si>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</si>
  <si>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</si>
  <si>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</si>
  <si>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</si>
  <si>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</si>
  <si>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</si>
  <si>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</si>
  <si>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</si>
  <si>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</si>
  <si>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</si>
  <si>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</si>
  <si>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</si>
  <si>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</si>
  <si>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</si>
  <si>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</si>
  <si>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</si>
  <si>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</si>
  <si>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</si>
  <si>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ОТЧЕТ ПЪРВО ТРИМЕСЕЧИЕ 2008 Г.</t>
  </si>
  <si>
    <t>Дата на съставяне: 25.04.2008 г.</t>
  </si>
  <si>
    <t>25.04.2008 г.</t>
  </si>
  <si>
    <t xml:space="preserve">Дата на съставяне:        25.04.2008 г.                              </t>
  </si>
  <si>
    <t xml:space="preserve">Дата  на съставяне:25.04.2008 г.                                                                                                                       </t>
  </si>
  <si>
    <t>Дата на съставяне:25.04.2008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</si>
</sst>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73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11992</v>
      </c>
      <c r="D11" s="151">
        <v>11992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v>8921</v>
      </c>
      <c r="D12" s="151">
        <v>8992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v>1295</v>
      </c>
      <c r="D13" s="151">
        <v>1412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161</v>
      </c>
      <c r="D14" s="151">
        <v>161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18</v>
      </c>
      <c r="D15" s="151">
        <v>20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28</v>
      </c>
      <c r="D16" s="151">
        <v>30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1141</v>
      </c>
      <c r="D17" s="151">
        <v>536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23556</v>
      </c>
      <c r="D19" s="155">
        <f>SUM(D11:D18)</f>
        <v>23143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14418</v>
      </c>
      <c r="H20" s="158">
        <v>14418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v>225</v>
      </c>
      <c r="D23" s="151">
        <v>246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8</v>
      </c>
      <c r="D24" s="151">
        <v>11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>
        <v>2</v>
      </c>
      <c r="D25" s="151">
        <v>2</v>
      </c>
      <c r="E25" s="253" t="s">
        <v>75</v>
      </c>
      <c r="F25" s="245" t="s">
        <v>76</v>
      </c>
      <c r="G25" s="154">
        <f>G19+G20+G21</f>
        <v>19942</v>
      </c>
      <c r="H25" s="154">
        <f>H19+H20+H21</f>
        <v>19942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235</v>
      </c>
      <c r="D27" s="155">
        <f>SUM(D23:D26)</f>
        <v>259</v>
      </c>
      <c r="E27" s="253" t="s">
        <v>82</v>
      </c>
      <c r="F27" s="242" t="s">
        <v>83</v>
      </c>
      <c r="G27" s="154">
        <f>SUM(G28:G30)</f>
        <v>2297</v>
      </c>
      <c r="H27" s="154">
        <f>SUM(H28:H30)</f>
        <v>1474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2297</v>
      </c>
      <c r="H28" s="152">
        <v>1474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356</v>
      </c>
      <c r="H31" s="152">
        <v>823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2653</v>
      </c>
      <c r="H33" s="154">
        <f>H27+H31+H32</f>
        <v>2297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23808</v>
      </c>
      <c r="H36" s="154">
        <f>H25+H17+H33</f>
        <v>23452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486</v>
      </c>
      <c r="H44" s="152">
        <v>317</v>
      </c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486</v>
      </c>
      <c r="H49" s="154">
        <f>SUM(H43:H48)</f>
        <v>317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208</v>
      </c>
      <c r="H51" s="152">
        <v>208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1562</v>
      </c>
      <c r="H53" s="152">
        <v>1562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90</v>
      </c>
      <c r="H54" s="152">
        <v>91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23798</v>
      </c>
      <c r="D55" s="155">
        <f>D19+D20+D21+D27+D32+D45+D51+D53+D54</f>
        <v>23409</v>
      </c>
      <c r="E55" s="237" t="s">
        <v>171</v>
      </c>
      <c r="F55" s="261" t="s">
        <v>172</v>
      </c>
      <c r="G55" s="154">
        <f>G49+G51+G52+G53+G54</f>
        <v>2346</v>
      </c>
      <c r="H55" s="154">
        <f>H49+H51+H52+H53+H54</f>
        <v>2178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1282</v>
      </c>
      <c r="D58" s="151">
        <v>1504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58</v>
      </c>
      <c r="D59" s="151">
        <v>207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2925</v>
      </c>
      <c r="D61" s="151">
        <v>1994</v>
      </c>
      <c r="E61" s="243" t="s">
        <v>188</v>
      </c>
      <c r="F61" s="272" t="s">
        <v>189</v>
      </c>
      <c r="G61" s="154">
        <f>SUM(G62:G68)</f>
        <v>3377</v>
      </c>
      <c r="H61" s="154">
        <f>SUM(H62:H68)</f>
        <v>4598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47</v>
      </c>
      <c r="H62" s="152">
        <v>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177</v>
      </c>
      <c r="H63" s="152">
        <v>735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4265</v>
      </c>
      <c r="D64" s="155">
        <f>SUM(D58:D63)</f>
        <v>3705</v>
      </c>
      <c r="E64" s="237" t="s">
        <v>199</v>
      </c>
      <c r="F64" s="242" t="s">
        <v>200</v>
      </c>
      <c r="G64" s="152">
        <v>202</v>
      </c>
      <c r="H64" s="152">
        <v>941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2591</v>
      </c>
      <c r="H65" s="152">
        <v>2172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177</v>
      </c>
      <c r="H66" s="152">
        <v>183</v>
      </c>
    </row>
    <row r="67" spans="1:8" ht="15">
      <c r="A67" s="235" t="s">
        <v>206</v>
      </c>
      <c r="B67" s="241" t="s">
        <v>207</v>
      </c>
      <c r="C67" s="151">
        <v>5</v>
      </c>
      <c r="D67" s="151">
        <v>1</v>
      </c>
      <c r="E67" s="237" t="s">
        <v>208</v>
      </c>
      <c r="F67" s="242" t="s">
        <v>209</v>
      </c>
      <c r="G67" s="152">
        <v>59</v>
      </c>
      <c r="H67" s="152">
        <v>63</v>
      </c>
    </row>
    <row r="68" spans="1:8" ht="15">
      <c r="A68" s="235" t="s">
        <v>210</v>
      </c>
      <c r="B68" s="241" t="s">
        <v>211</v>
      </c>
      <c r="C68" s="151">
        <v>967</v>
      </c>
      <c r="D68" s="151">
        <v>405</v>
      </c>
      <c r="E68" s="237" t="s">
        <v>212</v>
      </c>
      <c r="F68" s="242" t="s">
        <v>213</v>
      </c>
      <c r="G68" s="152">
        <v>124</v>
      </c>
      <c r="H68" s="152">
        <v>503</v>
      </c>
    </row>
    <row r="69" spans="1:8" ht="15">
      <c r="A69" s="235" t="s">
        <v>214</v>
      </c>
      <c r="B69" s="241" t="s">
        <v>215</v>
      </c>
      <c r="C69" s="151">
        <v>421</v>
      </c>
      <c r="D69" s="151">
        <v>732</v>
      </c>
      <c r="E69" s="251" t="s">
        <v>77</v>
      </c>
      <c r="F69" s="242" t="s">
        <v>216</v>
      </c>
      <c r="G69" s="152">
        <v>5</v>
      </c>
      <c r="H69" s="152">
        <v>235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6</v>
      </c>
      <c r="H70" s="152">
        <v>6</v>
      </c>
    </row>
    <row r="71" spans="1:18" ht="15">
      <c r="A71" s="235" t="s">
        <v>221</v>
      </c>
      <c r="B71" s="241" t="s">
        <v>222</v>
      </c>
      <c r="C71" s="151">
        <v>28</v>
      </c>
      <c r="D71" s="151">
        <v>28</v>
      </c>
      <c r="E71" s="253" t="s">
        <v>45</v>
      </c>
      <c r="F71" s="273" t="s">
        <v>223</v>
      </c>
      <c r="G71" s="161">
        <f>G59+G60+G61+G69+G70</f>
        <v>3388</v>
      </c>
      <c r="H71" s="161">
        <f>H59+H60+H61+H69+H70</f>
        <v>4839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21</v>
      </c>
      <c r="D72" s="151">
        <v>21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79</v>
      </c>
      <c r="D74" s="151">
        <v>24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1521</v>
      </c>
      <c r="D75" s="155">
        <f>SUM(D67:D74)</f>
        <v>1211</v>
      </c>
      <c r="E75" s="251" t="s">
        <v>159</v>
      </c>
      <c r="F75" s="245" t="s">
        <v>233</v>
      </c>
      <c r="G75" s="152">
        <v>332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3720</v>
      </c>
      <c r="H79" s="162">
        <f>H71+H74+H75+H76</f>
        <v>4839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21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269</v>
      </c>
      <c r="D88" s="151">
        <v>2126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290</v>
      </c>
      <c r="D91" s="155">
        <f>SUM(D87:D90)</f>
        <v>2144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6076</v>
      </c>
      <c r="D93" s="155">
        <f>D64+D75+D84+D91+D92</f>
        <v>7060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29874</v>
      </c>
      <c r="D94" s="164">
        <f>D93+D55</f>
        <v>30469</v>
      </c>
      <c r="E94" s="449" t="s">
        <v>269</v>
      </c>
      <c r="F94" s="289" t="s">
        <v>270</v>
      </c>
      <c r="G94" s="165">
        <f>G36+G39+G55+G79</f>
        <v>29874</v>
      </c>
      <c r="H94" s="165">
        <f>H36+H39+H55+H79</f>
        <v>30469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30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ОТЧЕТ ПЪРВО ТРИМЕСЕЧИЕ 2008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1051</v>
      </c>
      <c r="D9" s="46">
        <v>724</v>
      </c>
      <c r="E9" s="298" t="s">
        <v>284</v>
      </c>
      <c r="F9" s="549" t="s">
        <v>285</v>
      </c>
      <c r="G9" s="550">
        <v>668</v>
      </c>
      <c r="H9" s="550">
        <v>529</v>
      </c>
    </row>
    <row r="10" spans="1:8" ht="12">
      <c r="A10" s="298" t="s">
        <v>286</v>
      </c>
      <c r="B10" s="299" t="s">
        <v>287</v>
      </c>
      <c r="C10" s="46">
        <v>753</v>
      </c>
      <c r="D10" s="46">
        <v>346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216</v>
      </c>
      <c r="D11" s="46">
        <v>109</v>
      </c>
      <c r="E11" s="300" t="s">
        <v>292</v>
      </c>
      <c r="F11" s="549" t="s">
        <v>293</v>
      </c>
      <c r="G11" s="550">
        <v>1438</v>
      </c>
      <c r="H11" s="550">
        <v>435</v>
      </c>
    </row>
    <row r="12" spans="1:8" ht="12">
      <c r="A12" s="298" t="s">
        <v>294</v>
      </c>
      <c r="B12" s="299" t="s">
        <v>295</v>
      </c>
      <c r="C12" s="46">
        <v>463</v>
      </c>
      <c r="D12" s="46">
        <v>342</v>
      </c>
      <c r="E12" s="300" t="s">
        <v>77</v>
      </c>
      <c r="F12" s="549" t="s">
        <v>296</v>
      </c>
      <c r="G12" s="550">
        <v>244</v>
      </c>
      <c r="H12" s="550">
        <v>120</v>
      </c>
    </row>
    <row r="13" spans="1:18" ht="12">
      <c r="A13" s="298" t="s">
        <v>297</v>
      </c>
      <c r="B13" s="299" t="s">
        <v>298</v>
      </c>
      <c r="C13" s="46">
        <v>89</v>
      </c>
      <c r="D13" s="46">
        <v>79</v>
      </c>
      <c r="E13" s="301" t="s">
        <v>50</v>
      </c>
      <c r="F13" s="551" t="s">
        <v>299</v>
      </c>
      <c r="G13" s="548">
        <f>SUM(G9:G12)</f>
        <v>2350</v>
      </c>
      <c r="H13" s="548">
        <f>SUM(H9:H12)</f>
        <v>1084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-782</v>
      </c>
      <c r="D15" s="47">
        <v>-705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137</v>
      </c>
      <c r="D16" s="47">
        <v>103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1928</v>
      </c>
      <c r="D19" s="49">
        <f>SUM(D9:D15)+D16</f>
        <v>999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11</v>
      </c>
      <c r="D22" s="46">
        <v>3</v>
      </c>
      <c r="E22" s="304" t="s">
        <v>325</v>
      </c>
      <c r="F22" s="552" t="s">
        <v>326</v>
      </c>
      <c r="G22" s="550">
        <v>1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11</v>
      </c>
      <c r="D24" s="46"/>
      <c r="E24" s="301" t="s">
        <v>102</v>
      </c>
      <c r="F24" s="554" t="s">
        <v>333</v>
      </c>
      <c r="G24" s="548">
        <f>SUM(G19:G23)</f>
        <v>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6</v>
      </c>
      <c r="D25" s="46">
        <v>18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28</v>
      </c>
      <c r="D26" s="49">
        <f>SUM(D22:D25)</f>
        <v>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1956</v>
      </c>
      <c r="D28" s="50">
        <f>D26+D19</f>
        <v>1020</v>
      </c>
      <c r="E28" s="127" t="s">
        <v>338</v>
      </c>
      <c r="F28" s="554" t="s">
        <v>339</v>
      </c>
      <c r="G28" s="548">
        <f>G13+G15+G24</f>
        <v>2351</v>
      </c>
      <c r="H28" s="548">
        <f>H13+H15+H24</f>
        <v>1084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395</v>
      </c>
      <c r="D30" s="50">
        <f>IF((H28-D28)&gt;0,H28-D28,0)</f>
        <v>64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1956</v>
      </c>
      <c r="D33" s="49">
        <f>D28+D31+D32</f>
        <v>1020</v>
      </c>
      <c r="E33" s="127" t="s">
        <v>352</v>
      </c>
      <c r="F33" s="554" t="s">
        <v>353</v>
      </c>
      <c r="G33" s="53">
        <f>G32+G31+G28</f>
        <v>2351</v>
      </c>
      <c r="H33" s="53">
        <f>H32+H31+H28</f>
        <v>1084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395</v>
      </c>
      <c r="D34" s="50">
        <f>IF((H33-D33)&gt;0,H33-D33,0)</f>
        <v>64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39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39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356</v>
      </c>
      <c r="D39" s="460">
        <f>+IF((H33-D33-D35)&gt;0,H33-D33-D35,0)</f>
        <v>64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356</v>
      </c>
      <c r="D41" s="52">
        <f>IF(D39-D40&gt;0,D39-D40,0)</f>
        <v>64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2351</v>
      </c>
      <c r="D42" s="53">
        <f>D33+D35+D39</f>
        <v>1084</v>
      </c>
      <c r="E42" s="128" t="s">
        <v>379</v>
      </c>
      <c r="F42" s="129" t="s">
        <v>380</v>
      </c>
      <c r="G42" s="53">
        <f>G39+G33</f>
        <v>2351</v>
      </c>
      <c r="H42" s="53">
        <f>H39+H33</f>
        <v>1084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870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4">
      <selection activeCell="A25" sqref="A2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ПЪРВО ТРИМЕСЕЧИЕ 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3106</v>
      </c>
      <c r="D10" s="54">
        <v>1859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-3293</v>
      </c>
      <c r="D11" s="54">
        <v>-1537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-559</v>
      </c>
      <c r="D13" s="54">
        <v>-440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-172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-529</v>
      </c>
      <c r="D19" s="54">
        <v>-265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-1447</v>
      </c>
      <c r="D20" s="55">
        <f>SUM(D10:D19)</f>
        <v>-383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102</v>
      </c>
      <c r="D36" s="54">
        <v>347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-492</v>
      </c>
      <c r="D37" s="54">
        <v>-100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-11</v>
      </c>
      <c r="D39" s="54">
        <v>-3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-6</v>
      </c>
      <c r="D41" s="54">
        <v>-17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-407</v>
      </c>
      <c r="D42" s="55">
        <f>SUM(D34:D41)</f>
        <v>227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-1854</v>
      </c>
      <c r="D43" s="55">
        <f>D42+D32+D20</f>
        <v>-156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2144</v>
      </c>
      <c r="D44" s="132">
        <v>597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290</v>
      </c>
      <c r="D45" s="55">
        <f>D44+D43</f>
        <v>441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269</v>
      </c>
      <c r="D46" s="56">
        <v>431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0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ПЪРВО ТРИМЕСЕЧИЕ 2008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14418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2297</v>
      </c>
      <c r="J11" s="58">
        <f>'справка №1-БАЛАНС'!H29+'справка №1-БАЛАНС'!H32</f>
        <v>0</v>
      </c>
      <c r="K11" s="60"/>
      <c r="L11" s="344">
        <f>SUM(C11:K11)</f>
        <v>23452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14418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2297</v>
      </c>
      <c r="J15" s="61">
        <f t="shared" si="2"/>
        <v>0</v>
      </c>
      <c r="K15" s="61">
        <f t="shared" si="2"/>
        <v>0</v>
      </c>
      <c r="L15" s="344">
        <f t="shared" si="1"/>
        <v>23452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356</v>
      </c>
      <c r="J16" s="345">
        <f>+'справка №1-БАЛАНС'!G32</f>
        <v>0</v>
      </c>
      <c r="K16" s="60"/>
      <c r="L16" s="344">
        <f t="shared" si="1"/>
        <v>356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14418</v>
      </c>
      <c r="F29" s="59">
        <f t="shared" si="6"/>
        <v>121</v>
      </c>
      <c r="G29" s="59">
        <f t="shared" si="6"/>
        <v>0</v>
      </c>
      <c r="H29" s="59">
        <f t="shared" si="6"/>
        <v>5403</v>
      </c>
      <c r="I29" s="59">
        <f t="shared" si="6"/>
        <v>2653</v>
      </c>
      <c r="J29" s="59">
        <f t="shared" si="6"/>
        <v>0</v>
      </c>
      <c r="K29" s="59">
        <f t="shared" si="6"/>
        <v>0</v>
      </c>
      <c r="L29" s="344">
        <f t="shared" si="1"/>
        <v>23808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14418</v>
      </c>
      <c r="F32" s="59">
        <f t="shared" si="7"/>
        <v>121</v>
      </c>
      <c r="G32" s="59">
        <f t="shared" si="7"/>
        <v>0</v>
      </c>
      <c r="H32" s="59">
        <f t="shared" si="7"/>
        <v>5403</v>
      </c>
      <c r="I32" s="59">
        <f t="shared" si="7"/>
        <v>2653</v>
      </c>
      <c r="J32" s="59">
        <f t="shared" si="7"/>
        <v>0</v>
      </c>
      <c r="K32" s="59">
        <f t="shared" si="7"/>
        <v>0</v>
      </c>
      <c r="L32" s="344">
        <f t="shared" si="1"/>
        <v>23808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4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"Елпром ЗЕМ"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ОТЧЕТ ПЪРВО ТРИМЕСЕЧИЕ 2008 Г.</v>
      </c>
      <c r="D3" s="607"/>
      <c r="E3" s="607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4" t="s">
        <v>529</v>
      </c>
      <c r="R5" s="594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5"/>
      <c r="R6" s="59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11992</v>
      </c>
      <c r="E9" s="189"/>
      <c r="F9" s="189"/>
      <c r="G9" s="74">
        <f>D9+E9-F9</f>
        <v>11992</v>
      </c>
      <c r="H9" s="65"/>
      <c r="I9" s="65"/>
      <c r="J9" s="74">
        <f>G9+H9-I9</f>
        <v>11992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11992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8992</v>
      </c>
      <c r="E10" s="189"/>
      <c r="F10" s="189"/>
      <c r="G10" s="74">
        <f aca="true" t="shared" si="2" ref="G10:G39">D10+E10-F10</f>
        <v>8992</v>
      </c>
      <c r="H10" s="65"/>
      <c r="I10" s="65"/>
      <c r="J10" s="74">
        <f aca="true" t="shared" si="3" ref="J10:J39">G10+H10-I10</f>
        <v>8992</v>
      </c>
      <c r="K10" s="65">
        <v>0</v>
      </c>
      <c r="L10" s="65">
        <v>71</v>
      </c>
      <c r="M10" s="65"/>
      <c r="N10" s="74">
        <f aca="true" t="shared" si="4" ref="N10:N39">K10+L10-M10</f>
        <v>71</v>
      </c>
      <c r="O10" s="65"/>
      <c r="P10" s="65"/>
      <c r="Q10" s="74">
        <f t="shared" si="0"/>
        <v>71</v>
      </c>
      <c r="R10" s="74">
        <f t="shared" si="1"/>
        <v>8921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1924</v>
      </c>
      <c r="E11" s="189"/>
      <c r="F11" s="189"/>
      <c r="G11" s="74">
        <f t="shared" si="2"/>
        <v>1924</v>
      </c>
      <c r="H11" s="65"/>
      <c r="I11" s="65"/>
      <c r="J11" s="74">
        <f t="shared" si="3"/>
        <v>1924</v>
      </c>
      <c r="K11" s="65">
        <v>512</v>
      </c>
      <c r="L11" s="65">
        <v>117</v>
      </c>
      <c r="M11" s="65"/>
      <c r="N11" s="74">
        <f t="shared" si="4"/>
        <v>629</v>
      </c>
      <c r="O11" s="65"/>
      <c r="P11" s="65"/>
      <c r="Q11" s="74">
        <f t="shared" si="0"/>
        <v>629</v>
      </c>
      <c r="R11" s="74">
        <f t="shared" si="1"/>
        <v>1295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242</v>
      </c>
      <c r="E12" s="189"/>
      <c r="F12" s="189"/>
      <c r="G12" s="74">
        <f t="shared" si="2"/>
        <v>242</v>
      </c>
      <c r="H12" s="65"/>
      <c r="I12" s="65"/>
      <c r="J12" s="74">
        <f t="shared" si="3"/>
        <v>242</v>
      </c>
      <c r="K12" s="65">
        <v>81</v>
      </c>
      <c r="L12" s="65"/>
      <c r="M12" s="65"/>
      <c r="N12" s="74">
        <f t="shared" si="4"/>
        <v>81</v>
      </c>
      <c r="O12" s="65"/>
      <c r="P12" s="65"/>
      <c r="Q12" s="74">
        <f t="shared" si="0"/>
        <v>81</v>
      </c>
      <c r="R12" s="74">
        <f t="shared" si="1"/>
        <v>161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81</v>
      </c>
      <c r="E13" s="189"/>
      <c r="F13" s="189"/>
      <c r="G13" s="74">
        <f t="shared" si="2"/>
        <v>81</v>
      </c>
      <c r="H13" s="65"/>
      <c r="I13" s="65"/>
      <c r="J13" s="74">
        <f t="shared" si="3"/>
        <v>81</v>
      </c>
      <c r="K13" s="65">
        <v>61</v>
      </c>
      <c r="L13" s="65">
        <v>2</v>
      </c>
      <c r="M13" s="65"/>
      <c r="N13" s="74">
        <f t="shared" si="4"/>
        <v>63</v>
      </c>
      <c r="O13" s="65"/>
      <c r="P13" s="65"/>
      <c r="Q13" s="74">
        <f t="shared" si="0"/>
        <v>63</v>
      </c>
      <c r="R13" s="74">
        <f t="shared" si="1"/>
        <v>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86</v>
      </c>
      <c r="E14" s="189"/>
      <c r="F14" s="189"/>
      <c r="G14" s="74">
        <f t="shared" si="2"/>
        <v>86</v>
      </c>
      <c r="H14" s="65"/>
      <c r="I14" s="65"/>
      <c r="J14" s="74">
        <f t="shared" si="3"/>
        <v>86</v>
      </c>
      <c r="K14" s="65">
        <v>56</v>
      </c>
      <c r="L14" s="65">
        <v>2</v>
      </c>
      <c r="M14" s="65"/>
      <c r="N14" s="74">
        <f t="shared" si="4"/>
        <v>58</v>
      </c>
      <c r="O14" s="65"/>
      <c r="P14" s="65"/>
      <c r="Q14" s="74">
        <f t="shared" si="0"/>
        <v>58</v>
      </c>
      <c r="R14" s="74">
        <f t="shared" si="1"/>
        <v>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536</v>
      </c>
      <c r="E15" s="457">
        <v>605</v>
      </c>
      <c r="F15" s="457"/>
      <c r="G15" s="74">
        <f t="shared" si="2"/>
        <v>1141</v>
      </c>
      <c r="H15" s="458"/>
      <c r="I15" s="458"/>
      <c r="J15" s="74">
        <f t="shared" si="3"/>
        <v>1141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1141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23853</v>
      </c>
      <c r="E17" s="194">
        <f>SUM(E9:E16)</f>
        <v>605</v>
      </c>
      <c r="F17" s="194">
        <f>SUM(F9:F16)</f>
        <v>0</v>
      </c>
      <c r="G17" s="74">
        <f t="shared" si="2"/>
        <v>24458</v>
      </c>
      <c r="H17" s="75">
        <f>SUM(H9:H16)</f>
        <v>0</v>
      </c>
      <c r="I17" s="75">
        <f>SUM(I9:I16)</f>
        <v>0</v>
      </c>
      <c r="J17" s="74">
        <f t="shared" si="3"/>
        <v>24458</v>
      </c>
      <c r="K17" s="75">
        <f>SUM(K9:K16)</f>
        <v>710</v>
      </c>
      <c r="L17" s="75">
        <f>SUM(L9:L16)</f>
        <v>192</v>
      </c>
      <c r="M17" s="75">
        <f>SUM(M9:M16)</f>
        <v>0</v>
      </c>
      <c r="N17" s="74">
        <f t="shared" si="4"/>
        <v>902</v>
      </c>
      <c r="O17" s="75">
        <f>SUM(O9:O16)</f>
        <v>0</v>
      </c>
      <c r="P17" s="75">
        <f>SUM(P9:P16)</f>
        <v>0</v>
      </c>
      <c r="Q17" s="74">
        <f t="shared" si="5"/>
        <v>902</v>
      </c>
      <c r="R17" s="74">
        <f t="shared" si="6"/>
        <v>23556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/>
      <c r="L21" s="65">
        <v>20</v>
      </c>
      <c r="M21" s="65"/>
      <c r="N21" s="74">
        <f t="shared" si="4"/>
        <v>20</v>
      </c>
      <c r="O21" s="65"/>
      <c r="P21" s="65"/>
      <c r="Q21" s="74">
        <f t="shared" si="5"/>
        <v>20</v>
      </c>
      <c r="R21" s="74">
        <f t="shared" si="6"/>
        <v>226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35</v>
      </c>
      <c r="E22" s="189"/>
      <c r="F22" s="189"/>
      <c r="G22" s="74">
        <f t="shared" si="2"/>
        <v>35</v>
      </c>
      <c r="H22" s="65"/>
      <c r="I22" s="65"/>
      <c r="J22" s="74">
        <f t="shared" si="3"/>
        <v>35</v>
      </c>
      <c r="K22" s="65">
        <v>24</v>
      </c>
      <c r="L22" s="65">
        <v>4</v>
      </c>
      <c r="M22" s="65"/>
      <c r="N22" s="74">
        <f t="shared" si="4"/>
        <v>28</v>
      </c>
      <c r="O22" s="65"/>
      <c r="P22" s="65"/>
      <c r="Q22" s="74">
        <f t="shared" si="5"/>
        <v>28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82</v>
      </c>
      <c r="L23" s="65"/>
      <c r="M23" s="65"/>
      <c r="N23" s="74">
        <f t="shared" si="4"/>
        <v>82</v>
      </c>
      <c r="O23" s="65"/>
      <c r="P23" s="65"/>
      <c r="Q23" s="74">
        <f t="shared" si="5"/>
        <v>82</v>
      </c>
      <c r="R23" s="74">
        <f t="shared" si="6"/>
        <v>2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365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365</v>
      </c>
      <c r="H25" s="66">
        <f t="shared" si="7"/>
        <v>0</v>
      </c>
      <c r="I25" s="66">
        <f t="shared" si="7"/>
        <v>0</v>
      </c>
      <c r="J25" s="67">
        <f t="shared" si="3"/>
        <v>365</v>
      </c>
      <c r="K25" s="66">
        <f t="shared" si="7"/>
        <v>106</v>
      </c>
      <c r="L25" s="66">
        <f t="shared" si="7"/>
        <v>24</v>
      </c>
      <c r="M25" s="66">
        <f t="shared" si="7"/>
        <v>0</v>
      </c>
      <c r="N25" s="67">
        <f t="shared" si="4"/>
        <v>130</v>
      </c>
      <c r="O25" s="66">
        <f t="shared" si="7"/>
        <v>0</v>
      </c>
      <c r="P25" s="66">
        <f t="shared" si="7"/>
        <v>0</v>
      </c>
      <c r="Q25" s="67">
        <f t="shared" si="5"/>
        <v>130</v>
      </c>
      <c r="R25" s="67">
        <f t="shared" si="6"/>
        <v>235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24225</v>
      </c>
      <c r="E40" s="438">
        <f>E17+E18+E19+E25+E38+E39</f>
        <v>605</v>
      </c>
      <c r="F40" s="438">
        <f aca="true" t="shared" si="13" ref="F40:R40">F17+F18+F19+F25+F38+F39</f>
        <v>0</v>
      </c>
      <c r="G40" s="438">
        <f t="shared" si="13"/>
        <v>24830</v>
      </c>
      <c r="H40" s="438">
        <f t="shared" si="13"/>
        <v>0</v>
      </c>
      <c r="I40" s="438">
        <f t="shared" si="13"/>
        <v>0</v>
      </c>
      <c r="J40" s="438">
        <f t="shared" si="13"/>
        <v>24830</v>
      </c>
      <c r="K40" s="438">
        <f t="shared" si="13"/>
        <v>816</v>
      </c>
      <c r="L40" s="438">
        <f t="shared" si="13"/>
        <v>216</v>
      </c>
      <c r="M40" s="438">
        <f t="shared" si="13"/>
        <v>0</v>
      </c>
      <c r="N40" s="438">
        <f t="shared" si="13"/>
        <v>1032</v>
      </c>
      <c r="O40" s="438">
        <f t="shared" si="13"/>
        <v>0</v>
      </c>
      <c r="P40" s="438">
        <f t="shared" si="13"/>
        <v>0</v>
      </c>
      <c r="Q40" s="438">
        <f t="shared" si="13"/>
        <v>1032</v>
      </c>
      <c r="R40" s="438">
        <f t="shared" si="13"/>
        <v>23798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9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ПЪРВО ТРИМЕСЕЧИЕ 2008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5</v>
      </c>
      <c r="D24" s="119">
        <f>SUM(D25:D27)</f>
        <v>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5</v>
      </c>
      <c r="D26" s="108">
        <v>5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967</v>
      </c>
      <c r="D28" s="108">
        <v>967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421</v>
      </c>
      <c r="D29" s="108">
        <v>421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28</v>
      </c>
      <c r="D31" s="108">
        <v>28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21</v>
      </c>
      <c r="D33" s="105">
        <f>SUM(D34:D37)</f>
        <v>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21</v>
      </c>
      <c r="D37" s="108">
        <v>21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79</v>
      </c>
      <c r="D38" s="105">
        <f>SUM(D39:D42)</f>
        <v>79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79</v>
      </c>
      <c r="D42" s="108">
        <v>79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1521</v>
      </c>
      <c r="D43" s="104">
        <f>D24+D28+D29+D31+D30+D32+D33+D38</f>
        <v>1521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1521</v>
      </c>
      <c r="D44" s="103">
        <f>D43+D21+D19+D9</f>
        <v>1521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486</v>
      </c>
      <c r="D56" s="103">
        <f>D57+D59</f>
        <v>0</v>
      </c>
      <c r="E56" s="119">
        <f t="shared" si="1"/>
        <v>486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486</v>
      </c>
      <c r="D57" s="108"/>
      <c r="E57" s="119">
        <f t="shared" si="1"/>
        <v>486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208</v>
      </c>
      <c r="D64" s="108"/>
      <c r="E64" s="119">
        <f t="shared" si="1"/>
        <v>208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694</v>
      </c>
      <c r="D66" s="103">
        <f>D52+D56+D61+D62+D63+D64</f>
        <v>0</v>
      </c>
      <c r="E66" s="119">
        <f t="shared" si="1"/>
        <v>694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1562</v>
      </c>
      <c r="D68" s="108"/>
      <c r="E68" s="119">
        <f t="shared" si="1"/>
        <v>1562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47</v>
      </c>
      <c r="D71" s="105">
        <f>SUM(D72:D74)</f>
        <v>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46</v>
      </c>
      <c r="D72" s="108">
        <v>46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</v>
      </c>
      <c r="D74" s="108">
        <v>1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177</v>
      </c>
      <c r="D75" s="103">
        <f>D76+D78</f>
        <v>177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177</v>
      </c>
      <c r="D76" s="108">
        <v>177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3151</v>
      </c>
      <c r="D85" s="104">
        <f>SUM(D86:D90)+D94</f>
        <v>3151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202</v>
      </c>
      <c r="D87" s="108">
        <v>202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2591</v>
      </c>
      <c r="D88" s="108">
        <v>2591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177</v>
      </c>
      <c r="D89" s="108">
        <v>177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122</v>
      </c>
      <c r="D90" s="103">
        <f>SUM(D91:D93)</f>
        <v>122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106</v>
      </c>
      <c r="D92" s="108">
        <v>106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16</v>
      </c>
      <c r="D93" s="108">
        <v>16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59</v>
      </c>
      <c r="D94" s="108">
        <v>59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</v>
      </c>
      <c r="D95" s="108">
        <v>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3380</v>
      </c>
      <c r="D96" s="104">
        <f>D85+D80+D75+D71+D95</f>
        <v>3380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5636</v>
      </c>
      <c r="D97" s="104">
        <f>D96+D68+D66</f>
        <v>3380</v>
      </c>
      <c r="E97" s="104">
        <f>E96+E68+E66</f>
        <v>2256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37</v>
      </c>
      <c r="D102" s="108"/>
      <c r="E102" s="108"/>
      <c r="F102" s="125">
        <f>C102+D102-E102</f>
        <v>37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129</v>
      </c>
      <c r="D103" s="108"/>
      <c r="E103" s="108"/>
      <c r="F103" s="125">
        <f>C103+D103-E103</f>
        <v>129</v>
      </c>
    </row>
    <row r="104" spans="1:6" ht="12">
      <c r="A104" s="396" t="s">
        <v>775</v>
      </c>
      <c r="B104" s="397" t="s">
        <v>776</v>
      </c>
      <c r="C104" s="108">
        <v>48</v>
      </c>
      <c r="D104" s="108"/>
      <c r="E104" s="108"/>
      <c r="F104" s="125">
        <f>C104+D104-E104</f>
        <v>48</v>
      </c>
    </row>
    <row r="105" spans="1:16" ht="12">
      <c r="A105" s="412" t="s">
        <v>777</v>
      </c>
      <c r="B105" s="395" t="s">
        <v>778</v>
      </c>
      <c r="C105" s="103">
        <f>SUM(C102:C104)</f>
        <v>214</v>
      </c>
      <c r="D105" s="103">
        <f>SUM(D102:D104)</f>
        <v>0</v>
      </c>
      <c r="E105" s="103">
        <f>SUM(E102:E104)</f>
        <v>0</v>
      </c>
      <c r="F105" s="103">
        <f>SUM(F102:F104)</f>
        <v>214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873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ПЪРВО ТРИМЕСЕЧИЕ 2008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ПЪРВО ТРИМЕСЕЧИЕ 2008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0.05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-</cp:lastModifiedBy>
  <cp:lastPrinted>2008-01-28T06:45:18Z</cp:lastPrinted>
  <dcterms:created xsi:type="dcterms:W3CDTF">2000-06-29T12:02:40Z</dcterms:created>
  <dcterms:modified xsi:type="dcterms:W3CDTF">2008-04-29T09:02:52Z</dcterms:modified>
  <cp:category/>
  <cp:version/>
  <cp:contentType/>
  <cp:contentStatus/>
</cp:coreProperties>
</file>