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5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<sst xmlns="http://schemas.openxmlformats.org/spreadsheetml/2006/main" count="660" uniqueCount="506">
  <si>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</si>
  <si>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</si>
  <si>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</si>
  <si>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</si>
  <si>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</si>
  <si>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</si>
  <si>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</si>
  <si>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</si>
  <si>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</si>
  <si>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</si>
  <si>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</si>
  <si>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</si>
  <si>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</si>
  <si>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</si>
  <si>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</si>
  <si>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</si>
  <si>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</si>
  <si>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</si>
  <si>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</si>
  <si>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</si>
  <si>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</si>
  <si>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</si>
  <si>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</si>
  <si>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</si>
  <si>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</si>
  <si>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</si>
  <si>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</si>
  <si>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</si>
  <si>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</si>
  <si>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</si>
  <si>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</si>
  <si>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</si>
  <si>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</si>
  <si>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</si>
  <si>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</si>
  <si>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</si>
  <si>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</si>
  <si>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</si>
  <si>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</si>
  <si>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</si>
  <si>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</si>
  <si>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</si>
  <si>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</si>
  <si>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</si>
  <si>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</si>
  <si>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</si>
  <si>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</si>
  <si>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</si>
  <si>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</si>
  <si>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</si>
  <si>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</si>
  <si>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</si>
  <si>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</si>
  <si>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</si>
  <si>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</si>
  <si>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</si>
  <si>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</si>
  <si>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</si>
  <si>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</si>
  <si>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</si>
  <si>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</si>
  <si>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</si>
  <si>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</si>
  <si>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</si>
  <si>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</si>
  <si>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</si>
  <si>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</si>
  <si>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</si>
  <si>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</si>
  <si>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</si>
  <si>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</si>
  <si>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</si>
  <si>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</si>
  <si>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</si>
  <si>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</si>
  <si>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</si>
  <si>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</si>
  <si>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</si>
  <si>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</si>
  <si>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</si>
  <si>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</si>
  <si>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</si>
  <si>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</si>
  <si>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</si>
  <si>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</si>
  <si>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</si>
  <si>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</si>
  <si>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</si>
  <si>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</si>
  <si>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</si>
  <si>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</si>
  <si>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</si>
  <si>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</si>
  <si>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</si>
  <si>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</si>
  <si>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</si>
  <si>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</si>
  <si>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</si>
  <si>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</si>
  <si>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</si>
  <si>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</si>
  <si>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</si>
  <si>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</si>
  <si>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</si>
  <si>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</si>
  <si>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</si>
  <si>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</si>
  <si>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</si>
  <si>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</si>
  <si>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</si>
  <si>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</si>
  <si>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</si>
  <si>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</si>
  <si>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</si>
  <si>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</si>
  <si>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</si>
  <si>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</si>
  <si>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</si>
  <si>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</si>
  <si>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</si>
  <si>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</si>
  <si>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</si>
  <si>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</si>
  <si>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</si>
  <si>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</si>
  <si>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</si>
  <si>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</si>
  <si>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</si>
  <si>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</si>
  <si>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</si>
  <si>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</si>
  <si>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</si>
  <si>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</si>
  <si>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</si>
  <si>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</si>
  <si>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</si>
  <si>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</si>
  <si>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</si>
  <si>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</si>
  <si>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</si>
  <si>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</si>
  <si>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</si>
  <si>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</si>
  <si>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</si>
  <si>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</si>
  <si>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</si>
  <si>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</si>
  <si>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</si>
  <si>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</si>
  <si>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</si>
  <si>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</si>
  <si>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</si>
  <si>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</si>
  <si>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</si>
  <si>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</si>
  <si>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</si>
  <si>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</si>
  <si>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</si>
  <si>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</si>
  <si>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</si>
  <si>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</si>
  <si>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</si>
  <si>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</si>
  <si>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</si>
  <si>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</si>
  <si>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</si>
  <si>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</si>
  <si>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</si>
  <si>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</si>
  <si>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</si>
  <si>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</si>
  <si>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</si>
  <si>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</si>
  <si>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</si>
  <si>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</si>
  <si>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</si>
  <si>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</si>
  <si>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</si>
  <si>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</si>
  <si>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</si>
  <si>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</si>
  <si>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</si>
  <si>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</si>
  <si>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</si>
  <si>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</si>
  <si>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</si>
  <si>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</si>
  <si>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</si>
  <si>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</si>
  <si>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</si>
  <si>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</si>
  <si>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</si>
  <si>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</si>
  <si>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</si>
  <si>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</si>
  <si>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</si>
  <si>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</si>
  <si>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</si>
  <si>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</si>
  <si>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</si>
  <si>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</si>
  <si>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</si>
  <si>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</si>
  <si>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</si>
  <si>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</si>
  <si>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</si>
  <si>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</si>
  <si>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</si>
  <si>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</si>
  <si>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</si>
  <si>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</si>
  <si>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</si>
  <si>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</si>
  <si>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</si>
  <si>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</si>
  <si>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</si>
  <si>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</si>
  <si>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</si>
  <si>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</si>
  <si>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</si>
  <si>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</si>
  <si>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</si>
  <si>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</si>
  <si>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</si>
  <si>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</si>
  <si>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</si>
  <si>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</si>
  <si>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</si>
  <si>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</si>
  <si>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</si>
  <si>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</si>
  <si>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</si>
  <si>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</si>
  <si>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</si>
  <si>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</si>
  <si>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</si>
  <si>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</si>
  <si>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</si>
  <si>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</si>
  <si>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</si>
  <si>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</si>
  <si>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</si>
  <si>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</si>
  <si>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</si>
  <si>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</si>
  <si>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</si>
  <si>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</si>
  <si>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</si>
  <si>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</si>
  <si>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</si>
  <si>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</si>
  <si>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</si>
  <si>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</si>
  <si>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</si>
  <si>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</si>
  <si>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</si>
  <si>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</si>
  <si>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</si>
  <si>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</si>
  <si>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</si>
  <si>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</si>
  <si>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</si>
  <si>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</si>
  <si>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</si>
  <si>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</si>
  <si>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</si>
  <si>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</si>
  <si>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</si>
  <si>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</si>
  <si>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</si>
  <si>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</si>
  <si>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</si>
  <si>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</si>
  <si>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</si>
  <si>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</si>
  <si>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</si>
  <si>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</si>
  <si>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</si>
  <si>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</si>
  <si>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</si>
  <si>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</si>
  <si>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</si>
  <si>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</si>
  <si>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</si>
  <si>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</si>
  <si>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</si>
  <si>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</si>
  <si>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</si>
  <si>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</si>
  <si>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</si>
  <si>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</si>
  <si>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</si>
  <si>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</si>
  <si>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</si>
  <si>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</si>
  <si>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</si>
  <si>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</si>
  <si>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</si>
  <si>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</si>
  <si>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</si>
  <si>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</si>
  <si>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</si>
  <si>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</si>
  <si>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</si>
  <si>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</si>
  <si>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</si>
  <si>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</si>
  <si>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</si>
  <si>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</si>
  <si>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</si>
  <si>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</si>
  <si>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</si>
  <si>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</si>
  <si>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</si>
  <si>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</si>
  <si>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</si>
  <si>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</si>
  <si>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</si>
  <si>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</si>
  <si>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</si>
  <si>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</si>
  <si>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</si>
  <si>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</si>
  <si>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</si>
  <si>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</si>
  <si>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</si>
  <si>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</si>
  <si>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</si>
  <si>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</si>
  <si>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</si>
  <si>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</si>
  <si>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</si>
  <si>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</si>
  <si>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</si>
  <si>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</si>
  <si>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</si>
  <si>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</si>
  <si>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</si>
  <si>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</si>
  <si>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</si>
  <si>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</si>
  <si>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</si>
  <si>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</si>
  <si>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</si>
  <si>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</si>
  <si>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</si>
  <si>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</si>
  <si>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</si>
  <si>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</si>
  <si>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</si>
  <si>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</si>
  <si>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</si>
  <si>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</si>
  <si>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</si>
  <si>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</si>
  <si>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</si>
  <si>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</si>
  <si>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</si>
  <si>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</si>
  <si>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</si>
  <si>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</si>
  <si>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</si>
  <si>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</si>
  <si>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</si>
  <si>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</si>
  <si>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</si>
  <si>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</si>
  <si>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</si>
  <si>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</si>
  <si>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</si>
  <si>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</si>
  <si>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</si>
  <si>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</si>
  <si>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</si>
  <si>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</si>
  <si>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</si>
  <si>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</si>
  <si>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</si>
  <si>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</si>
  <si>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</si>
  <si>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</si>
  <si>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</si>
  <si>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</si>
  <si>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</si>
  <si>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</si>
  <si>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</si>
  <si>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</si>
  <si>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</si>
  <si>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</si>
  <si>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</si>
  <si>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</si>
  <si>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</si>
  <si>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</si>
  <si>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</si>
  <si>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</si>
  <si>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</si>
  <si>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</si>
  <si>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</si>
  <si>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</si>
  <si>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</si>
  <si>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</si>
  <si>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</si>
  <si>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</si>
  <si>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</si>
  <si>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</si>
  <si>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</si>
  <si>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</si>
  <si>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</si>
  <si>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</si>
  <si>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</si>
  <si>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</si>
  <si>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</si>
  <si>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</si>
  <si>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</si>
  <si>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</si>
  <si>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</si>
  <si>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</si>
  <si>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</si>
  <si>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</si>
  <si>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</si>
  <si>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</si>
  <si>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</si>
  <si>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</si>
  <si>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</si>
  <si>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</si>
  <si>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</si>
  <si>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</si>
  <si>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</si>
  <si>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</si>
  <si>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</si>
  <si>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</si>
  <si>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</si>
  <si>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</si>
  <si>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</si>
  <si>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</si>
  <si>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</si>
  <si>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</si>
  <si>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</si>
  <si>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</si>
  <si>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</si>
  <si>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</si>
  <si>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</si>
  <si>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</si>
  <si>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</si>
  <si>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</si>
  <si>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</si>
  <si>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</si>
  <si>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</si>
  <si>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</si>
  <si>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</si>
  <si>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</si>
  <si>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</si>
  <si>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</si>
  <si>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</si>
  <si>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</si>
  <si>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</si>
  <si>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</si>
  <si>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</si>
  <si>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</si>
  <si>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</si>
  <si>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</si>
  <si>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</si>
  <si>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</si>
  <si>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</si>
  <si>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</si>
  <si>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</si>
  <si>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</si>
  <si>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</si>
  <si>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</si>
  <si>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</si>
  <si>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</si>
  <si>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</si>
  <si>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</si>
  <si>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</si>
  <si>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</si>
  <si>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</si>
  <si>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</si>
  <si>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</si>
  <si>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</si>
  <si>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</si>
  <si>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</si>
  <si>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</si>
  <si>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</si>
  <si>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</si>
  <si>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</si>
  <si>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</si>
  <si>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</si>
  <si>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</si>
  <si>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</si>
  <si>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</si>
  <si>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</si>
  <si>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</si>
  <si>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</si>
  <si>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</si>
  <si>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</si>
  <si>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</si>
  <si>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</si>
  <si>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</si>
  <si>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</si>
  <si>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</si>
  <si>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</si>
  <si>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</si>
  <si>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</si>
  <si>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r>
      <t xml:space="preserve">Дата на съставяне:           </t>
    </r>
    <r>
      <rPr>
        <sz val="9"/>
        <rFont val="Times New Roman"/>
        <family val="1"/>
      </rPr>
      <t>16.07.2014 г.</t>
    </r>
  </si>
  <si>
    <t>Съставител: Георги Тренчев</t>
  </si>
  <si>
    <t>Ликвидатор: Жанет Караджова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</si>
</sst>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#,##0&quot;€&quot;_);\(#,##0&quot;€&quot;\)"/>
    <numFmt numFmtId="181" formatCode="#,##0&quot;€&quot;_);[Red]\(#,##0&quot;€&quot;\)"/>
    <numFmt numFmtId="182" formatCode="#,##0.00&quot;€&quot;_);\(#,##0.00&quot;€&quot;\)"/>
    <numFmt numFmtId="183" formatCode="#,##0.00&quot;€&quot;_);[Red]\(#,##0.00&quot;€&quot;\)"/>
    <numFmt numFmtId="184" formatCode="_ * #,##0_)&quot;€&quot;_ ;_ * \(#,##0\)&quot;€&quot;_ ;_ * &quot;-&quot;_)&quot;€&quot;_ ;_ @_ "/>
    <numFmt numFmtId="185" formatCode="_ * #,##0_)_€_ ;_ * \(#,##0\)_€_ ;_ * &quot;-&quot;_)_€_ ;_ @_ "/>
    <numFmt numFmtId="186" formatCode="_ * #,##0.00_)&quot;€&quot;_ ;_ * \(#,##0.00\)&quot;€&quot;_ ;_ * &quot;-&quot;??_)&quot;€&quot;_ ;_ @_ "/>
    <numFmt numFmtId="187" formatCode="_ * #,##0.00_)_€_ ;_ * \(#,##0.00\)_€_ ;_ * &quot;-&quot;??_)_€_ ;_ @_ 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1" fillId="0" borderId="0" xfId="58" applyNumberFormat="1" applyFont="1" applyBorder="1" applyAlignment="1" applyProtection="1">
      <alignment horizontal="center" vertical="top"/>
      <protection locked="0"/>
    </xf>
    <xf numFmtId="14" fontId="11" fillId="0" borderId="0" xfId="57" applyNumberFormat="1" applyFont="1" applyProtection="1">
      <alignment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40">
      <selection activeCell="A78" sqref="A78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498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320">
        <v>41820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2" t="s">
        <v>10</v>
      </c>
      <c r="G7" s="87"/>
      <c r="H7" s="86" t="s">
        <v>8</v>
      </c>
      <c r="I7" s="131" t="s">
        <v>9</v>
      </c>
      <c r="J7" s="132"/>
      <c r="K7" s="133"/>
      <c r="L7" s="322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3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3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f>1263-488</f>
        <v>775</v>
      </c>
      <c r="K12" s="296">
        <f>I12+J12</f>
        <v>775</v>
      </c>
      <c r="L12" s="266">
        <v>1263</v>
      </c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486</v>
      </c>
      <c r="B16" s="34" t="s">
        <v>40</v>
      </c>
      <c r="C16" s="257"/>
      <c r="D16" s="295"/>
      <c r="E16" s="296">
        <f t="shared" si="0"/>
        <v>0</v>
      </c>
      <c r="F16" s="295">
        <v>215</v>
      </c>
      <c r="G16" s="141" t="s">
        <v>41</v>
      </c>
      <c r="H16" s="127" t="s">
        <v>42</v>
      </c>
      <c r="I16" s="265">
        <f>I15+I12</f>
        <v>0</v>
      </c>
      <c r="J16" s="265">
        <f>J15+J12</f>
        <v>775</v>
      </c>
      <c r="K16" s="265">
        <f>K15+K12</f>
        <v>775</v>
      </c>
      <c r="L16" s="265">
        <f>L15+L12</f>
        <v>1263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487</v>
      </c>
      <c r="B17" s="96" t="s">
        <v>44</v>
      </c>
      <c r="C17" s="257"/>
      <c r="D17" s="295"/>
      <c r="E17" s="296">
        <f t="shared" si="0"/>
        <v>0</v>
      </c>
      <c r="F17" s="295">
        <v>27</v>
      </c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488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-281</v>
      </c>
      <c r="K18" s="296">
        <f>I18+J18</f>
        <v>-281</v>
      </c>
      <c r="L18" s="305">
        <v>-488</v>
      </c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0</v>
      </c>
      <c r="E21" s="296">
        <f t="shared" si="0"/>
        <v>0</v>
      </c>
      <c r="F21" s="260">
        <f>SUM(F12:F18)+F20</f>
        <v>242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494</v>
      </c>
      <c r="K26" s="265">
        <f>K24+K18+K16+K19</f>
        <v>494</v>
      </c>
      <c r="L26" s="265">
        <f>L24+L18+L16+L19</f>
        <v>775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0</v>
      </c>
      <c r="E36" s="296">
        <f t="shared" si="0"/>
        <v>0</v>
      </c>
      <c r="F36" s="260">
        <f>F35+F28+F21</f>
        <v>242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/>
      <c r="K45" s="296">
        <f t="shared" si="2"/>
        <v>0</v>
      </c>
      <c r="L45" s="266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/>
      <c r="E50" s="296">
        <f t="shared" si="0"/>
        <v>0</v>
      </c>
      <c r="F50" s="257"/>
      <c r="G50" s="125" t="s">
        <v>150</v>
      </c>
      <c r="H50" s="122" t="s">
        <v>151</v>
      </c>
      <c r="I50" s="266"/>
      <c r="J50" s="266"/>
      <c r="K50" s="296">
        <f t="shared" si="2"/>
        <v>0</v>
      </c>
      <c r="L50" s="266">
        <v>1</v>
      </c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0</v>
      </c>
      <c r="K51" s="306">
        <f>SUM(K43:K50)</f>
        <v>0</v>
      </c>
      <c r="L51" s="306">
        <f>SUM(L43:L50)</f>
        <v>1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2</v>
      </c>
      <c r="E52" s="296">
        <f t="shared" si="0"/>
        <v>2</v>
      </c>
      <c r="F52" s="257">
        <v>6</v>
      </c>
      <c r="G52" s="145" t="s">
        <v>157</v>
      </c>
      <c r="H52" s="127" t="s">
        <v>158</v>
      </c>
      <c r="I52" s="265">
        <f>I40+I51</f>
        <v>0</v>
      </c>
      <c r="J52" s="265">
        <f>J40+J51</f>
        <v>0</v>
      </c>
      <c r="K52" s="265">
        <f>K40+K51</f>
        <v>0</v>
      </c>
      <c r="L52" s="265">
        <f>L40+L51</f>
        <v>1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2</v>
      </c>
      <c r="E53" s="296">
        <f t="shared" si="0"/>
        <v>2</v>
      </c>
      <c r="F53" s="260">
        <f>SUM(F47:F52)</f>
        <v>6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0</v>
      </c>
      <c r="E55" s="296">
        <f t="shared" si="0"/>
        <v>0</v>
      </c>
      <c r="F55" s="265">
        <f>SUM(F56:F59)</f>
        <v>4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/>
      <c r="E59" s="296">
        <f t="shared" si="0"/>
        <v>0</v>
      </c>
      <c r="F59" s="266">
        <v>4</v>
      </c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0</v>
      </c>
      <c r="E65" s="296">
        <f t="shared" si="0"/>
        <v>0</v>
      </c>
      <c r="F65" s="265">
        <f>F55+F60+F61+F63+F64</f>
        <v>4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12</v>
      </c>
      <c r="E67" s="296">
        <f t="shared" si="0"/>
        <v>12</v>
      </c>
      <c r="F67" s="266">
        <v>8</v>
      </c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480</v>
      </c>
      <c r="E68" s="296">
        <f t="shared" si="0"/>
        <v>480</v>
      </c>
      <c r="F68" s="266">
        <v>516</v>
      </c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492</v>
      </c>
      <c r="E69" s="296">
        <f t="shared" si="0"/>
        <v>492</v>
      </c>
      <c r="F69" s="262">
        <f>F68+F67</f>
        <v>524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494</v>
      </c>
      <c r="E70" s="296">
        <f t="shared" si="0"/>
        <v>494</v>
      </c>
      <c r="F70" s="265">
        <f>F69+F65+F53+F44</f>
        <v>534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494</v>
      </c>
      <c r="E71" s="296">
        <f t="shared" si="0"/>
        <v>494</v>
      </c>
      <c r="F71" s="260">
        <f>F70+F36</f>
        <v>776</v>
      </c>
      <c r="G71" s="129" t="s">
        <v>191</v>
      </c>
      <c r="H71" s="128" t="s">
        <v>192</v>
      </c>
      <c r="I71" s="265">
        <f>I52+I26</f>
        <v>0</v>
      </c>
      <c r="J71" s="265">
        <f>J52+J26</f>
        <v>494</v>
      </c>
      <c r="K71" s="265">
        <f>K52+K26</f>
        <v>494</v>
      </c>
      <c r="L71" s="265">
        <f>L52+L26</f>
        <v>776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484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503</v>
      </c>
      <c r="B75" s="270"/>
      <c r="C75" s="271"/>
      <c r="D75" s="272" t="s">
        <v>193</v>
      </c>
      <c r="E75" s="112" t="s">
        <v>499</v>
      </c>
      <c r="F75" s="112"/>
      <c r="G75" s="273" t="s">
        <v>194</v>
      </c>
      <c r="H75" s="274"/>
      <c r="I75" s="26" t="s">
        <v>500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G40" sqref="G4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498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320">
        <f>'справка №1-БАЛАНС'!F4</f>
        <v>41820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85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41</v>
      </c>
      <c r="D10" s="156">
        <v>41</v>
      </c>
      <c r="E10" s="6" t="s">
        <v>209</v>
      </c>
      <c r="F10" s="40" t="s">
        <v>210</v>
      </c>
      <c r="G10" s="156">
        <v>85</v>
      </c>
      <c r="H10" s="156"/>
    </row>
    <row r="11" spans="1:8" ht="12.75">
      <c r="A11" s="63" t="s">
        <v>211</v>
      </c>
      <c r="B11" s="44" t="s">
        <v>212</v>
      </c>
      <c r="C11" s="156">
        <f>33+20</f>
        <v>53</v>
      </c>
      <c r="D11" s="156">
        <v>57</v>
      </c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395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>
        <v>219</v>
      </c>
      <c r="D13" s="156"/>
      <c r="E13" s="6" t="s">
        <v>220</v>
      </c>
      <c r="F13" s="40" t="s">
        <v>221</v>
      </c>
      <c r="G13" s="156">
        <v>4</v>
      </c>
      <c r="H13" s="156">
        <v>8</v>
      </c>
    </row>
    <row r="14" spans="1:8" ht="12.75">
      <c r="A14" s="63" t="s">
        <v>222</v>
      </c>
      <c r="B14" s="44" t="s">
        <v>223</v>
      </c>
      <c r="C14" s="156">
        <v>1</v>
      </c>
      <c r="D14" s="156">
        <v>1</v>
      </c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>
        <f>21+10+25</f>
        <v>56</v>
      </c>
      <c r="D15" s="156">
        <v>233</v>
      </c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>
        <v>25</v>
      </c>
      <c r="D16" s="157">
        <v>223</v>
      </c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89</v>
      </c>
      <c r="H17" s="21">
        <f>+H16+H14+H13+H9</f>
        <v>8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370</v>
      </c>
      <c r="D18" s="21">
        <f>SUM(D9:D15)+D17</f>
        <v>332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281</v>
      </c>
      <c r="H19" s="158">
        <f>+IF((D18-H17)&lt;0,0,(D18-H17))</f>
        <v>324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281</v>
      </c>
      <c r="H20" s="21">
        <f>IF((D19=0),(H19+D20),IF((D19-D20)&lt;0,D20-D19,0))</f>
        <v>324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370</v>
      </c>
      <c r="D36" s="21">
        <f>+D35+D34+D32+D21+D20+D18</f>
        <v>332</v>
      </c>
      <c r="E36" s="168" t="s">
        <v>284</v>
      </c>
      <c r="F36" s="164" t="s">
        <v>285</v>
      </c>
      <c r="G36" s="158">
        <f>+G35+G31+G20+G17</f>
        <v>370</v>
      </c>
      <c r="H36" s="158">
        <f>+H35+H31+H20+H17</f>
        <v>332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485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16.07.2014 г.</v>
      </c>
      <c r="B39" s="153"/>
      <c r="C39" s="154" t="s">
        <v>193</v>
      </c>
      <c r="D39" s="112" t="s">
        <v>499</v>
      </c>
      <c r="E39" s="155" t="s">
        <v>194</v>
      </c>
      <c r="F39" s="155"/>
      <c r="G39" s="26" t="s">
        <v>500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D48" sqref="D48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498</v>
      </c>
      <c r="D3" s="231"/>
      <c r="E3" s="230"/>
      <c r="F3" s="230"/>
    </row>
    <row r="4" spans="1:6" ht="15.75" customHeight="1">
      <c r="A4" s="24" t="s">
        <v>3</v>
      </c>
      <c r="B4" s="320">
        <f>'справка №1-БАЛАНС'!F4</f>
        <v>41820</v>
      </c>
      <c r="C4" s="313"/>
      <c r="D4" s="313" t="s">
        <v>501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>
        <v>84</v>
      </c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/>
      <c r="D12" s="224">
        <v>14</v>
      </c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>
        <v>4</v>
      </c>
      <c r="D15" s="224">
        <v>12</v>
      </c>
    </row>
    <row r="16" spans="1:4" ht="12.75">
      <c r="A16" s="243" t="s">
        <v>303</v>
      </c>
      <c r="B16" s="244" t="s">
        <v>304</v>
      </c>
      <c r="C16" s="224"/>
      <c r="D16" s="224">
        <v>4</v>
      </c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88</v>
      </c>
      <c r="D20" s="225">
        <f>SUM(D10:D19)</f>
        <v>30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94</v>
      </c>
      <c r="D23" s="224">
        <v>193</v>
      </c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481</v>
      </c>
      <c r="B25" s="244" t="s">
        <v>321</v>
      </c>
      <c r="C25" s="224"/>
      <c r="D25" s="224">
        <v>1</v>
      </c>
    </row>
    <row r="26" spans="1:4" ht="12.75">
      <c r="A26" s="243" t="s">
        <v>482</v>
      </c>
      <c r="B26" s="244" t="s">
        <v>322</v>
      </c>
      <c r="C26" s="224"/>
      <c r="D26" s="224">
        <v>17</v>
      </c>
    </row>
    <row r="27" spans="1:4" ht="12.75">
      <c r="A27" s="243" t="s">
        <v>483</v>
      </c>
      <c r="B27" s="244" t="s">
        <v>323</v>
      </c>
      <c r="C27" s="224">
        <v>28</v>
      </c>
      <c r="D27" s="224">
        <v>23</v>
      </c>
    </row>
    <row r="28" spans="1:4" ht="12.75">
      <c r="A28" s="245" t="s">
        <v>324</v>
      </c>
      <c r="B28" s="246" t="s">
        <v>325</v>
      </c>
      <c r="C28" s="225">
        <f>SUM(C21:C27)</f>
        <v>122</v>
      </c>
      <c r="D28" s="225">
        <f>SUM(D21:D27)</f>
        <v>234</v>
      </c>
    </row>
    <row r="29" spans="1:4" ht="12.75">
      <c r="A29" s="247" t="s">
        <v>326</v>
      </c>
      <c r="B29" s="241" t="s">
        <v>327</v>
      </c>
      <c r="C29" s="225">
        <f>+C20-C28</f>
        <v>-34</v>
      </c>
      <c r="D29" s="225">
        <f>+D20-D28</f>
        <v>-204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-34</v>
      </c>
      <c r="D41" s="225">
        <f>+D29+D40</f>
        <v>-204</v>
      </c>
    </row>
    <row r="42" spans="1:4" ht="12.75">
      <c r="A42" s="249" t="s">
        <v>349</v>
      </c>
      <c r="B42" s="246" t="s">
        <v>350</v>
      </c>
      <c r="C42" s="225">
        <f>+D43</f>
        <v>524</v>
      </c>
      <c r="D42" s="224">
        <v>728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490</v>
      </c>
      <c r="D43" s="225">
        <f>+D41+D42</f>
        <v>524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489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504</v>
      </c>
      <c r="B47" s="78"/>
      <c r="C47" s="231"/>
      <c r="D47" s="235" t="s">
        <v>505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16.07.2014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8" sqref="B8:F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353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498</v>
      </c>
      <c r="G3" s="104" t="s">
        <v>502</v>
      </c>
      <c r="H3" s="25"/>
    </row>
    <row r="4" spans="1:8" ht="15.75">
      <c r="A4" s="16"/>
      <c r="B4" s="24" t="s">
        <v>3</v>
      </c>
      <c r="C4" s="15"/>
      <c r="D4" s="320">
        <f>'справка №1-БАЛАНС'!F4</f>
        <v>41820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354</v>
      </c>
      <c r="B6" s="80" t="s">
        <v>355</v>
      </c>
      <c r="C6" s="81" t="s">
        <v>356</v>
      </c>
      <c r="D6" s="81" t="s">
        <v>357</v>
      </c>
      <c r="E6" s="81" t="s">
        <v>358</v>
      </c>
      <c r="F6" s="81" t="s">
        <v>493</v>
      </c>
      <c r="G6" s="80" t="s">
        <v>359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360</v>
      </c>
      <c r="B8" s="82"/>
      <c r="C8" s="250"/>
      <c r="D8" s="251"/>
      <c r="E8" s="251"/>
      <c r="F8" s="250"/>
      <c r="G8" s="251"/>
    </row>
    <row r="9" spans="1:7" ht="12.75">
      <c r="A9" s="6" t="s">
        <v>361</v>
      </c>
      <c r="B9" s="6"/>
      <c r="C9" s="250"/>
      <c r="D9" s="251"/>
      <c r="E9" s="251"/>
      <c r="F9" s="250"/>
      <c r="G9" s="251"/>
    </row>
    <row r="10" spans="1:7" ht="12.75">
      <c r="A10" s="6" t="s">
        <v>362</v>
      </c>
      <c r="B10" s="6"/>
      <c r="C10" s="250"/>
      <c r="D10" s="251"/>
      <c r="E10" s="251"/>
      <c r="F10" s="250"/>
      <c r="G10" s="251"/>
    </row>
    <row r="11" spans="1:7" ht="12.75">
      <c r="A11" s="6" t="s">
        <v>363</v>
      </c>
      <c r="B11" s="6"/>
      <c r="C11" s="250"/>
      <c r="D11" s="251"/>
      <c r="E11" s="251"/>
      <c r="F11" s="250"/>
      <c r="G11" s="251"/>
    </row>
    <row r="12" spans="1:7" ht="12.75">
      <c r="A12" s="6" t="s">
        <v>364</v>
      </c>
      <c r="B12" s="6"/>
      <c r="C12" s="250"/>
      <c r="D12" s="251"/>
      <c r="E12" s="251"/>
      <c r="F12" s="250"/>
      <c r="G12" s="251"/>
    </row>
    <row r="13" spans="1:7" ht="12.75">
      <c r="A13" s="6" t="s">
        <v>365</v>
      </c>
      <c r="B13" s="6"/>
      <c r="C13" s="250"/>
      <c r="D13" s="251"/>
      <c r="E13" s="251"/>
      <c r="F13" s="250"/>
      <c r="G13" s="251"/>
    </row>
    <row r="14" spans="1:7" ht="12.75">
      <c r="A14" s="6" t="s">
        <v>366</v>
      </c>
      <c r="B14" s="6"/>
      <c r="C14" s="250"/>
      <c r="D14" s="251"/>
      <c r="E14" s="251"/>
      <c r="F14" s="250"/>
      <c r="G14" s="251"/>
    </row>
    <row r="15" spans="1:7" ht="12.75">
      <c r="A15" s="6" t="s">
        <v>367</v>
      </c>
      <c r="B15" s="6"/>
      <c r="C15" s="250"/>
      <c r="D15" s="251"/>
      <c r="E15" s="251"/>
      <c r="F15" s="250"/>
      <c r="G15" s="251"/>
    </row>
    <row r="16" spans="1:7" ht="12.75">
      <c r="A16" s="6" t="s">
        <v>368</v>
      </c>
      <c r="B16" s="6"/>
      <c r="C16" s="250"/>
      <c r="D16" s="251"/>
      <c r="E16" s="251"/>
      <c r="F16" s="250"/>
      <c r="G16" s="251"/>
    </row>
    <row r="17" spans="1:7" ht="12.75">
      <c r="A17" s="6" t="s">
        <v>369</v>
      </c>
      <c r="B17" s="6"/>
      <c r="C17" s="250"/>
      <c r="D17" s="251"/>
      <c r="E17" s="251"/>
      <c r="F17" s="250"/>
      <c r="G17" s="251"/>
    </row>
    <row r="18" spans="1:7" ht="12.75">
      <c r="A18" s="6" t="s">
        <v>370</v>
      </c>
      <c r="B18" s="6"/>
      <c r="C18" s="250"/>
      <c r="D18" s="251"/>
      <c r="E18" s="251"/>
      <c r="F18" s="250"/>
      <c r="G18" s="251"/>
    </row>
    <row r="19" spans="1:7" ht="12.75">
      <c r="A19" s="6" t="s">
        <v>371</v>
      </c>
      <c r="B19" s="6"/>
      <c r="C19" s="250"/>
      <c r="D19" s="251"/>
      <c r="E19" s="251"/>
      <c r="F19" s="250"/>
      <c r="G19" s="251"/>
    </row>
    <row r="20" spans="1:7" ht="12.75">
      <c r="A20" s="6" t="s">
        <v>372</v>
      </c>
      <c r="B20" s="6"/>
      <c r="C20" s="250"/>
      <c r="D20" s="251"/>
      <c r="E20" s="251"/>
      <c r="F20" s="250"/>
      <c r="G20" s="251"/>
    </row>
    <row r="21" spans="1:7" ht="12.75">
      <c r="A21" s="6" t="s">
        <v>373</v>
      </c>
      <c r="B21" s="6"/>
      <c r="C21" s="250"/>
      <c r="D21" s="251"/>
      <c r="E21" s="251"/>
      <c r="F21" s="250"/>
      <c r="G21" s="251"/>
    </row>
    <row r="22" spans="1:7" ht="12.75">
      <c r="A22" s="6" t="s">
        <v>374</v>
      </c>
      <c r="B22" s="6"/>
      <c r="C22" s="250"/>
      <c r="D22" s="251"/>
      <c r="E22" s="251"/>
      <c r="F22" s="250"/>
      <c r="G22" s="251"/>
    </row>
    <row r="23" spans="1:7" ht="12.75">
      <c r="A23" s="6" t="s">
        <v>375</v>
      </c>
      <c r="B23" s="6"/>
      <c r="C23" s="250"/>
      <c r="D23" s="251"/>
      <c r="E23" s="251"/>
      <c r="F23" s="250"/>
      <c r="G23" s="251"/>
    </row>
    <row r="24" spans="1:7" ht="12.75">
      <c r="A24" s="6" t="s">
        <v>376</v>
      </c>
      <c r="B24" s="6"/>
      <c r="C24" s="250"/>
      <c r="D24" s="251"/>
      <c r="E24" s="251"/>
      <c r="F24" s="250"/>
      <c r="G24" s="251"/>
    </row>
    <row r="25" spans="1:7" ht="12.75">
      <c r="A25" s="6" t="s">
        <v>377</v>
      </c>
      <c r="B25" s="6"/>
      <c r="C25" s="250"/>
      <c r="D25" s="251"/>
      <c r="E25" s="251"/>
      <c r="F25" s="250"/>
      <c r="G25" s="251"/>
    </row>
    <row r="26" spans="1:7" ht="12.75">
      <c r="A26" s="6" t="s">
        <v>378</v>
      </c>
      <c r="B26" s="6"/>
      <c r="C26" s="250"/>
      <c r="D26" s="251"/>
      <c r="E26" s="251"/>
      <c r="F26" s="250"/>
      <c r="G26" s="251"/>
    </row>
    <row r="27" spans="1:7" ht="12.75">
      <c r="A27" s="6" t="s">
        <v>379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380</v>
      </c>
      <c r="C28" s="6">
        <f>SUM(C8:C27)</f>
        <v>0</v>
      </c>
      <c r="D28" s="6"/>
      <c r="E28" s="6"/>
      <c r="F28" s="6">
        <f>SUM(F8:F27)</f>
        <v>0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381</v>
      </c>
      <c r="C30" s="9"/>
      <c r="D30" s="9"/>
      <c r="E30" s="9"/>
      <c r="F30" s="9"/>
      <c r="G30" s="9"/>
    </row>
    <row r="31" spans="1:7" ht="12.75">
      <c r="A31" s="9"/>
      <c r="B31" s="9" t="s">
        <v>382</v>
      </c>
      <c r="C31" s="9"/>
      <c r="D31" s="9"/>
      <c r="E31" s="9"/>
      <c r="F31" s="9"/>
      <c r="G31" s="9"/>
    </row>
    <row r="32" spans="1:7" ht="12.75">
      <c r="A32" s="9"/>
      <c r="B32" s="9" t="s">
        <v>383</v>
      </c>
      <c r="C32" s="9"/>
      <c r="D32" s="9"/>
      <c r="E32" s="9"/>
      <c r="F32" s="9"/>
      <c r="G32" s="9"/>
    </row>
    <row r="33" spans="1:7" ht="12.75">
      <c r="A33" s="9"/>
      <c r="B33" s="9" t="s">
        <v>384</v>
      </c>
      <c r="C33" s="9"/>
      <c r="D33" s="9"/>
      <c r="E33" s="9"/>
      <c r="F33" s="9"/>
      <c r="G33" s="9"/>
    </row>
    <row r="34" spans="1:7" ht="12.75">
      <c r="A34" s="9"/>
      <c r="B34" s="288" t="s">
        <v>494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16.07.2014 г.</v>
      </c>
      <c r="B37" s="17"/>
      <c r="C37" s="18" t="s">
        <v>193</v>
      </c>
      <c r="D37" s="112" t="s">
        <v>499</v>
      </c>
      <c r="E37" s="9"/>
      <c r="F37" s="10" t="s">
        <v>194</v>
      </c>
      <c r="G37" s="26" t="s">
        <v>500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B5" sqref="B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385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498</v>
      </c>
      <c r="D3" s="317"/>
      <c r="E3" s="118" t="s">
        <v>501</v>
      </c>
      <c r="F3" s="118"/>
      <c r="G3" s="11"/>
    </row>
    <row r="4" spans="1:7" ht="12.75" customHeight="1">
      <c r="A4" s="24" t="s">
        <v>3</v>
      </c>
      <c r="B4" s="320">
        <f>'справка №1-БАЛАНС'!F4</f>
        <v>41820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386</v>
      </c>
      <c r="B6" s="253" t="s">
        <v>480</v>
      </c>
      <c r="C6" s="116" t="s">
        <v>479</v>
      </c>
      <c r="D6" s="81" t="s">
        <v>389</v>
      </c>
      <c r="E6" s="116" t="s">
        <v>387</v>
      </c>
      <c r="F6" s="116" t="s">
        <v>388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390</v>
      </c>
      <c r="G7" s="12"/>
    </row>
    <row r="8" spans="1:7" ht="12.75">
      <c r="A8" s="82" t="s">
        <v>360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361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362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363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364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365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366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367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368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369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370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371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372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373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374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375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376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377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378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379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391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380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392</v>
      </c>
      <c r="B31" s="53"/>
      <c r="C31" s="53"/>
      <c r="D31" s="53"/>
      <c r="E31" s="53"/>
      <c r="F31" s="53"/>
      <c r="G31" s="9"/>
    </row>
    <row r="32" spans="1:7" ht="12.75">
      <c r="A32" s="324" t="s">
        <v>393</v>
      </c>
      <c r="B32" s="324"/>
      <c r="C32" s="324"/>
      <c r="D32" s="324"/>
      <c r="E32" s="324"/>
      <c r="F32" s="324"/>
      <c r="G32" s="9"/>
    </row>
    <row r="33" spans="1:7" ht="12.75">
      <c r="A33" s="324" t="s">
        <v>394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495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16.07.2014 г.</v>
      </c>
      <c r="B36" s="69" t="s">
        <v>193</v>
      </c>
      <c r="C36" s="112" t="s">
        <v>499</v>
      </c>
      <c r="D36" s="53"/>
      <c r="E36" s="52" t="s">
        <v>194</v>
      </c>
      <c r="F36" s="26" t="s">
        <v>500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B5" sqref="B5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396</v>
      </c>
      <c r="B1" s="174"/>
      <c r="C1" s="174"/>
      <c r="D1" s="174"/>
      <c r="E1" s="174"/>
      <c r="F1" s="175"/>
      <c r="G1" s="174"/>
      <c r="H1" s="174"/>
      <c r="I1" s="176" t="s">
        <v>397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398</v>
      </c>
      <c r="B3" s="178" t="str">
        <f>'справка №1-БАЛАНС'!D3</f>
        <v>ОРЕЛ ИНВЕСТ АД - в ЛИКВИДАЦИЯ</v>
      </c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321">
        <f>'справка №1-БАЛАНС'!F4</f>
        <v>41820</v>
      </c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29" t="s">
        <v>399</v>
      </c>
      <c r="B6" s="329"/>
      <c r="C6" s="329"/>
      <c r="D6" s="329"/>
      <c r="E6" s="329"/>
      <c r="F6" s="329"/>
      <c r="G6" s="329" t="s">
        <v>400</v>
      </c>
      <c r="H6" s="330"/>
      <c r="I6" s="330"/>
    </row>
    <row r="7" spans="1:9" s="184" customFormat="1" ht="48">
      <c r="A7" s="183" t="s">
        <v>401</v>
      </c>
      <c r="B7" s="183" t="s">
        <v>198</v>
      </c>
      <c r="C7" s="183" t="s">
        <v>402</v>
      </c>
      <c r="D7" s="183" t="s">
        <v>403</v>
      </c>
      <c r="E7" s="183" t="s">
        <v>403</v>
      </c>
      <c r="F7" s="183" t="s">
        <v>404</v>
      </c>
      <c r="G7" s="183" t="s">
        <v>405</v>
      </c>
      <c r="H7" s="183" t="s">
        <v>406</v>
      </c>
      <c r="I7" s="183" t="s">
        <v>407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408</v>
      </c>
      <c r="H8" s="183">
        <v>1</v>
      </c>
      <c r="I8" s="183">
        <v>2</v>
      </c>
    </row>
    <row r="9" spans="1:9" s="185" customFormat="1" ht="12">
      <c r="A9" s="186" t="s">
        <v>490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409</v>
      </c>
      <c r="B10" s="183"/>
      <c r="C10" s="183"/>
      <c r="D10" s="183"/>
      <c r="E10" s="183"/>
      <c r="F10" s="188"/>
      <c r="G10" s="189" t="s">
        <v>410</v>
      </c>
      <c r="H10" s="190"/>
      <c r="I10" s="191"/>
    </row>
    <row r="11" spans="1:9" s="181" customFormat="1" ht="12.75">
      <c r="A11" s="192" t="s">
        <v>23</v>
      </c>
      <c r="B11" s="122" t="s">
        <v>411</v>
      </c>
      <c r="C11" s="193"/>
      <c r="D11" s="193"/>
      <c r="E11" s="193"/>
      <c r="F11" s="194"/>
      <c r="G11" s="195" t="s">
        <v>412</v>
      </c>
      <c r="H11" s="196"/>
      <c r="I11" s="197"/>
    </row>
    <row r="12" spans="1:9" s="181" customFormat="1" ht="12.75">
      <c r="A12" s="192" t="s">
        <v>27</v>
      </c>
      <c r="B12" s="122" t="s">
        <v>413</v>
      </c>
      <c r="C12" s="193"/>
      <c r="D12" s="193"/>
      <c r="E12" s="193"/>
      <c r="F12" s="194"/>
      <c r="G12" s="327" t="s">
        <v>414</v>
      </c>
      <c r="H12" s="196"/>
      <c r="I12" s="197"/>
    </row>
    <row r="13" spans="1:9" s="181" customFormat="1" ht="12.75">
      <c r="A13" s="198" t="s">
        <v>415</v>
      </c>
      <c r="B13" s="122" t="s">
        <v>416</v>
      </c>
      <c r="C13" s="193"/>
      <c r="D13" s="193"/>
      <c r="E13" s="193"/>
      <c r="F13" s="194"/>
      <c r="G13" s="331"/>
      <c r="H13" s="196"/>
      <c r="I13" s="197"/>
    </row>
    <row r="14" spans="1:9" s="181" customFormat="1" ht="12.75">
      <c r="A14" s="198" t="s">
        <v>39</v>
      </c>
      <c r="B14" s="122" t="s">
        <v>417</v>
      </c>
      <c r="C14" s="193"/>
      <c r="D14" s="193"/>
      <c r="E14" s="193"/>
      <c r="F14" s="193"/>
      <c r="G14" s="327" t="s">
        <v>418</v>
      </c>
      <c r="H14" s="197"/>
      <c r="I14" s="197"/>
    </row>
    <row r="15" spans="1:9" s="181" customFormat="1" ht="12.75">
      <c r="A15" s="198" t="s">
        <v>43</v>
      </c>
      <c r="B15" s="199" t="s">
        <v>419</v>
      </c>
      <c r="C15" s="193"/>
      <c r="D15" s="193"/>
      <c r="E15" s="193"/>
      <c r="F15" s="200"/>
      <c r="G15" s="331"/>
      <c r="H15" s="197"/>
      <c r="I15" s="197"/>
    </row>
    <row r="16" spans="1:9" s="181" customFormat="1" ht="12.75">
      <c r="A16" s="198" t="s">
        <v>420</v>
      </c>
      <c r="B16" s="122" t="s">
        <v>421</v>
      </c>
      <c r="C16" s="193"/>
      <c r="D16" s="193"/>
      <c r="E16" s="193"/>
      <c r="F16" s="193"/>
      <c r="G16" s="327" t="s">
        <v>422</v>
      </c>
      <c r="H16" s="197"/>
      <c r="I16" s="197"/>
    </row>
    <row r="17" spans="1:9" s="181" customFormat="1" ht="12.75">
      <c r="A17" s="198" t="s">
        <v>423</v>
      </c>
      <c r="B17" s="122" t="s">
        <v>424</v>
      </c>
      <c r="C17" s="201"/>
      <c r="D17" s="201"/>
      <c r="E17" s="201"/>
      <c r="F17" s="201"/>
      <c r="G17" s="328"/>
      <c r="H17" s="197"/>
      <c r="I17" s="197"/>
    </row>
    <row r="18" spans="1:9" s="181" customFormat="1" ht="24">
      <c r="A18" s="198" t="s">
        <v>52</v>
      </c>
      <c r="B18" s="122" t="s">
        <v>425</v>
      </c>
      <c r="C18" s="193"/>
      <c r="D18" s="193"/>
      <c r="E18" s="193"/>
      <c r="F18" s="193"/>
      <c r="G18" s="202" t="s">
        <v>426</v>
      </c>
      <c r="H18" s="197"/>
      <c r="I18" s="197"/>
    </row>
    <row r="19" spans="1:9" s="181" customFormat="1" ht="12.75">
      <c r="A19" s="141" t="s">
        <v>41</v>
      </c>
      <c r="B19" s="127" t="s">
        <v>427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7" t="s">
        <v>428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8"/>
      <c r="H20" s="197"/>
      <c r="I20" s="197"/>
    </row>
    <row r="21" spans="1:9" s="181" customFormat="1" ht="12.75">
      <c r="A21" s="198" t="s">
        <v>61</v>
      </c>
      <c r="B21" s="122" t="s">
        <v>429</v>
      </c>
      <c r="C21" s="193"/>
      <c r="D21" s="193"/>
      <c r="E21" s="193"/>
      <c r="F21" s="193"/>
      <c r="G21" s="327" t="s">
        <v>430</v>
      </c>
      <c r="H21" s="197"/>
      <c r="I21" s="197"/>
    </row>
    <row r="22" spans="1:9" s="181" customFormat="1" ht="12.75">
      <c r="A22" s="204" t="s">
        <v>65</v>
      </c>
      <c r="B22" s="122" t="s">
        <v>431</v>
      </c>
      <c r="C22" s="193"/>
      <c r="D22" s="193"/>
      <c r="E22" s="193"/>
      <c r="F22" s="193"/>
      <c r="G22" s="328"/>
      <c r="H22" s="197"/>
      <c r="I22" s="197"/>
    </row>
    <row r="23" spans="1:9" s="181" customFormat="1" ht="12.75">
      <c r="A23" s="198" t="s">
        <v>67</v>
      </c>
      <c r="B23" s="122" t="s">
        <v>432</v>
      </c>
      <c r="C23" s="193"/>
      <c r="D23" s="193"/>
      <c r="E23" s="193"/>
      <c r="F23" s="193"/>
      <c r="G23" s="327" t="s">
        <v>433</v>
      </c>
      <c r="H23" s="197"/>
      <c r="I23" s="197"/>
    </row>
    <row r="24" spans="1:9" s="181" customFormat="1" ht="12.75">
      <c r="A24" s="198" t="s">
        <v>71</v>
      </c>
      <c r="B24" s="122" t="s">
        <v>434</v>
      </c>
      <c r="C24" s="193"/>
      <c r="D24" s="193"/>
      <c r="E24" s="193"/>
      <c r="F24" s="193"/>
      <c r="G24" s="328"/>
      <c r="H24" s="197"/>
      <c r="I24" s="197"/>
    </row>
    <row r="25" spans="1:9" s="181" customFormat="1" ht="12.75">
      <c r="A25" s="141" t="s">
        <v>74</v>
      </c>
      <c r="B25" s="205" t="s">
        <v>435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7" t="s">
        <v>436</v>
      </c>
      <c r="H25" s="197"/>
      <c r="I25" s="197"/>
    </row>
    <row r="26" spans="1:9" ht="12.75">
      <c r="A26" s="186" t="s">
        <v>77</v>
      </c>
      <c r="B26" s="122" t="s">
        <v>437</v>
      </c>
      <c r="C26" s="203"/>
      <c r="D26" s="203"/>
      <c r="E26" s="203"/>
      <c r="F26" s="203"/>
      <c r="G26" s="328"/>
      <c r="H26" s="197"/>
      <c r="I26" s="197"/>
    </row>
    <row r="27" spans="1:9" ht="12.75">
      <c r="A27" s="206" t="s">
        <v>80</v>
      </c>
      <c r="B27" s="122" t="s">
        <v>438</v>
      </c>
      <c r="C27" s="193"/>
      <c r="D27" s="193"/>
      <c r="E27" s="193"/>
      <c r="F27" s="193"/>
      <c r="G27" s="327" t="s">
        <v>439</v>
      </c>
      <c r="H27" s="197"/>
      <c r="I27" s="197"/>
    </row>
    <row r="28" spans="1:9" s="181" customFormat="1" ht="12.75">
      <c r="A28" s="198" t="s">
        <v>84</v>
      </c>
      <c r="B28" s="199" t="s">
        <v>440</v>
      </c>
      <c r="C28" s="193"/>
      <c r="D28" s="193"/>
      <c r="E28" s="193"/>
      <c r="F28" s="193"/>
      <c r="G28" s="328"/>
      <c r="H28" s="197"/>
      <c r="I28" s="197"/>
    </row>
    <row r="29" spans="1:9" s="181" customFormat="1" ht="12.75">
      <c r="A29" s="198" t="s">
        <v>88</v>
      </c>
      <c r="B29" s="122" t="s">
        <v>441</v>
      </c>
      <c r="C29" s="193"/>
      <c r="D29" s="193"/>
      <c r="E29" s="193"/>
      <c r="F29" s="193"/>
      <c r="G29" s="327" t="s">
        <v>442</v>
      </c>
      <c r="H29" s="197"/>
      <c r="I29" s="197"/>
    </row>
    <row r="30" spans="1:9" s="181" customFormat="1" ht="12.75">
      <c r="A30" s="198" t="s">
        <v>92</v>
      </c>
      <c r="B30" s="122" t="s">
        <v>443</v>
      </c>
      <c r="C30" s="193"/>
      <c r="D30" s="193"/>
      <c r="E30" s="193"/>
      <c r="F30" s="193"/>
      <c r="G30" s="328"/>
      <c r="H30" s="197"/>
      <c r="I30" s="197"/>
    </row>
    <row r="31" spans="1:9" s="181" customFormat="1" ht="12.75">
      <c r="A31" s="198" t="s">
        <v>96</v>
      </c>
      <c r="B31" s="122" t="s">
        <v>444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445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446</v>
      </c>
      <c r="B33" s="127" t="s">
        <v>447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448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449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450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451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452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453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454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455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456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457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458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459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460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454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491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461</v>
      </c>
      <c r="B51" s="214" t="s">
        <v>462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463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464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465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466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467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468</v>
      </c>
      <c r="B57" s="214" t="s">
        <v>469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470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471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472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473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474</v>
      </c>
      <c r="B62" s="216" t="s">
        <v>475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476</v>
      </c>
      <c r="B63" s="216" t="s">
        <v>477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392</v>
      </c>
      <c r="I64" s="185"/>
    </row>
    <row r="65" spans="1:9" ht="24.75" customHeight="1">
      <c r="A65" s="332" t="s">
        <v>492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32" t="s">
        <v>496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497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16.07.2014 г.</v>
      </c>
      <c r="B69" s="222"/>
      <c r="C69" s="223" t="s">
        <v>193</v>
      </c>
      <c r="D69" s="112" t="s">
        <v>499</v>
      </c>
      <c r="E69" s="222"/>
      <c r="F69" s="222" t="s">
        <v>478</v>
      </c>
      <c r="G69" s="26" t="s">
        <v>500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2014-04-28T10:59:31Z</cp:lastPrinted>
  <dcterms:created xsi:type="dcterms:W3CDTF">2000-06-29T12:02:40Z</dcterms:created>
  <dcterms:modified xsi:type="dcterms:W3CDTF">2014-07-16T06:12:02Z</dcterms:modified>
  <cp:category/>
  <cp:version/>
  <cp:contentType/>
  <cp:contentStatus/>
</cp:coreProperties>
</file>