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81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<sst xmlns="http://schemas.openxmlformats.org/spreadsheetml/2006/main" count="1071" uniqueCount="886">
  <si>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</si>
  <si>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</si>
  <si>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</si>
  <si>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</si>
  <si>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</si>
  <si>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</si>
  <si>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</si>
  <si>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</si>
  <si>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</si>
  <si>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</si>
  <si>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</si>
  <si>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</si>
  <si>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</si>
  <si>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</si>
  <si>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</si>
  <si>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</si>
  <si>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</si>
  <si>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</si>
  <si>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</si>
  <si>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</si>
  <si>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</si>
  <si>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</si>
  <si>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</si>
  <si>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</si>
  <si>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</si>
  <si>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</si>
  <si>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</si>
  <si>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</si>
  <si>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</si>
  <si>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</si>
  <si>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</si>
  <si>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</si>
  <si>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</si>
  <si>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</si>
  <si>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</si>
  <si>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</si>
  <si>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</si>
  <si>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</si>
  <si>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</si>
  <si>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</si>
  <si>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</si>
  <si>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</si>
  <si>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</si>
  <si>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</si>
  <si>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</si>
  <si>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</si>
  <si>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</si>
  <si>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</si>
  <si>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</si>
  <si>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</si>
  <si>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</si>
  <si>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</si>
  <si>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</si>
  <si>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</si>
  <si>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</si>
  <si>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</si>
  <si>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</si>
  <si>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</si>
  <si>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</si>
  <si>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</si>
  <si>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</si>
  <si>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</si>
  <si>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</si>
  <si>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</si>
  <si>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</si>
  <si>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</si>
  <si>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</si>
  <si>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</si>
  <si>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</si>
  <si>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</si>
  <si>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</si>
  <si>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</si>
  <si>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</si>
  <si>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</si>
  <si>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</si>
  <si>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</si>
  <si>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</si>
  <si>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</si>
  <si>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</si>
  <si>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</si>
  <si>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</si>
  <si>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</si>
  <si>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</si>
  <si>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</si>
  <si>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</si>
  <si>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</si>
  <si>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</si>
  <si>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</si>
  <si>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</si>
  <si>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</si>
  <si>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</si>
  <si>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</si>
  <si>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</si>
  <si>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</si>
  <si>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</si>
  <si>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</si>
  <si>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</si>
  <si>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</si>
  <si>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</si>
  <si>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</si>
  <si>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</si>
  <si>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</si>
  <si>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</si>
  <si>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</si>
  <si>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</si>
  <si>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</si>
  <si>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</si>
  <si>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</si>
  <si>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</si>
  <si>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</si>
  <si>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</si>
  <si>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</si>
  <si>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</si>
  <si>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</si>
  <si>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</si>
  <si>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</si>
  <si>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</si>
  <si>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</si>
  <si>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</si>
  <si>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</si>
  <si>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</si>
  <si>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</si>
  <si>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</si>
  <si>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</si>
  <si>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</si>
  <si>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</si>
  <si>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</si>
  <si>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</si>
  <si>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</si>
  <si>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</si>
  <si>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</si>
  <si>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</si>
  <si>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</si>
  <si>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</si>
  <si>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</si>
  <si>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</si>
  <si>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</si>
  <si>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</si>
  <si>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</si>
  <si>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</si>
  <si>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</si>
  <si>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</si>
  <si>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</si>
  <si>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</si>
  <si>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</si>
  <si>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</si>
  <si>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</si>
  <si>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</si>
  <si>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</si>
  <si>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</si>
  <si>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</si>
  <si>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</si>
  <si>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</si>
  <si>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</si>
  <si>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</si>
  <si>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</si>
  <si>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</si>
  <si>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</si>
  <si>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</si>
  <si>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</si>
  <si>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</si>
  <si>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</si>
  <si>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</si>
  <si>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</si>
  <si>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</si>
  <si>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</si>
  <si>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</si>
  <si>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</si>
  <si>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</si>
  <si>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</si>
  <si>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</si>
  <si>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</si>
  <si>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</si>
  <si>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</si>
  <si>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</si>
  <si>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</si>
  <si>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</si>
  <si>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</si>
  <si>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</si>
  <si>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</si>
  <si>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</si>
  <si>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</si>
  <si>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</si>
  <si>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</si>
  <si>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</si>
  <si>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</si>
  <si>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</si>
  <si>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</si>
  <si>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</si>
  <si>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</si>
  <si>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</si>
  <si>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</si>
  <si>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</si>
  <si>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</si>
  <si>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</si>
  <si>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</si>
  <si>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</si>
  <si>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</si>
  <si>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</si>
  <si>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</si>
  <si>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</si>
  <si>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</si>
  <si>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</si>
  <si>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</si>
  <si>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</si>
  <si>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</si>
  <si>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</si>
  <si>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</si>
  <si>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</si>
  <si>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</si>
  <si>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</si>
  <si>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</si>
  <si>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</si>
  <si>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</si>
  <si>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</si>
  <si>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</si>
  <si>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</si>
  <si>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</si>
  <si>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</si>
  <si>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</si>
  <si>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</si>
  <si>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</si>
  <si>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</si>
  <si>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</si>
  <si>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</si>
  <si>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</si>
  <si>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</si>
  <si>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</si>
  <si>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</si>
  <si>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</si>
  <si>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</si>
  <si>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</si>
  <si>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</si>
  <si>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</si>
  <si>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</si>
  <si>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</si>
  <si>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</si>
  <si>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</si>
  <si>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</si>
  <si>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</si>
  <si>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</si>
  <si>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</si>
  <si>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</si>
  <si>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</si>
  <si>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</si>
  <si>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</si>
  <si>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</si>
  <si>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</si>
  <si>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</si>
  <si>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</si>
  <si>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</si>
  <si>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</si>
  <si>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</si>
  <si>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</si>
  <si>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</si>
  <si>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</si>
  <si>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</si>
  <si>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</si>
  <si>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</si>
  <si>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</si>
  <si>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</si>
  <si>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</si>
  <si>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</si>
  <si>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</si>
  <si>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</si>
  <si>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</si>
  <si>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</si>
  <si>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</si>
  <si>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</si>
  <si>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</si>
  <si>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</si>
  <si>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</si>
  <si>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</si>
  <si>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</si>
  <si>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</si>
  <si>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</si>
  <si>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</si>
  <si>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</si>
  <si>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</si>
  <si>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</si>
  <si>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</si>
  <si>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</si>
  <si>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</si>
  <si>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</si>
  <si>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</si>
  <si>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</si>
  <si>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</si>
  <si>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</si>
  <si>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</si>
  <si>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</si>
  <si>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</si>
  <si>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</si>
  <si>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</si>
  <si>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</si>
  <si>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</si>
  <si>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</si>
  <si>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</si>
  <si>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</si>
  <si>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</si>
  <si>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</si>
  <si>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</si>
  <si>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</si>
  <si>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</si>
  <si>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</si>
  <si>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</si>
  <si>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</si>
  <si>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</si>
  <si>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</si>
  <si>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</si>
  <si>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</si>
  <si>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</si>
  <si>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</si>
  <si>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</si>
  <si>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</si>
  <si>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</si>
  <si>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</si>
  <si>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</si>
  <si>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</si>
  <si>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</si>
  <si>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</si>
  <si>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</si>
  <si>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</si>
  <si>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</si>
  <si>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</si>
  <si>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</si>
  <si>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</si>
  <si>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</si>
  <si>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</si>
  <si>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</si>
  <si>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</si>
  <si>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</si>
  <si>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</si>
  <si>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</si>
  <si>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</si>
  <si>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</si>
  <si>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</si>
  <si>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</si>
  <si>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</si>
  <si>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</si>
  <si>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</si>
  <si>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</si>
  <si>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</si>
  <si>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</si>
  <si>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</si>
  <si>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</si>
  <si>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</si>
  <si>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</si>
  <si>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</si>
  <si>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</si>
  <si>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</si>
  <si>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</si>
  <si>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</si>
  <si>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</si>
  <si>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</si>
  <si>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</si>
  <si>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</si>
  <si>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</si>
  <si>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</si>
  <si>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</si>
  <si>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</si>
  <si>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</si>
  <si>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</si>
  <si>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</si>
  <si>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</si>
  <si>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</si>
  <si>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</si>
  <si>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</si>
  <si>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</si>
  <si>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</si>
  <si>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</si>
  <si>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</si>
  <si>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</si>
  <si>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</si>
  <si>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</si>
  <si>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</si>
  <si>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</si>
  <si>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</si>
  <si>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</si>
  <si>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</si>
  <si>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</si>
  <si>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</si>
  <si>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</si>
  <si>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</si>
  <si>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</si>
  <si>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</si>
  <si>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</si>
  <si>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</si>
  <si>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</si>
  <si>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</si>
  <si>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</si>
  <si>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</si>
  <si>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</si>
  <si>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</si>
  <si>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</si>
  <si>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</si>
  <si>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</si>
  <si>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</si>
  <si>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</si>
  <si>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</si>
  <si>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</si>
  <si>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</si>
  <si>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</si>
  <si>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</si>
  <si>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</si>
  <si>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</si>
  <si>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</si>
  <si>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</si>
  <si>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</si>
  <si>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</si>
  <si>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</si>
  <si>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</si>
  <si>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</si>
  <si>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</si>
  <si>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</si>
  <si>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</si>
  <si>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</si>
  <si>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</si>
  <si>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</si>
  <si>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</si>
  <si>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</si>
  <si>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</si>
  <si>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</si>
  <si>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</si>
  <si>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</si>
  <si>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</si>
  <si>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</si>
  <si>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</si>
  <si>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</si>
  <si>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</si>
  <si>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</si>
  <si>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</si>
  <si>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</si>
  <si>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</si>
  <si>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</si>
  <si>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</si>
  <si>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</si>
  <si>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</si>
  <si>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</si>
  <si>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</si>
  <si>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</si>
  <si>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</si>
  <si>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</si>
  <si>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</si>
  <si>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</si>
  <si>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</si>
  <si>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</si>
  <si>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</si>
  <si>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</si>
  <si>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</si>
  <si>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</si>
  <si>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</si>
  <si>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</si>
  <si>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</si>
  <si>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</si>
  <si>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</si>
  <si>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</si>
  <si>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</si>
  <si>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</si>
  <si>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</si>
  <si>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</si>
  <si>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</si>
  <si>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</si>
  <si>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</si>
  <si>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</si>
  <si>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</si>
  <si>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</si>
  <si>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</si>
  <si>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</si>
  <si>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</si>
  <si>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</si>
  <si>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</si>
  <si>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</si>
  <si>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</si>
  <si>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</si>
  <si>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</si>
  <si>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</si>
  <si>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</si>
  <si>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</si>
  <si>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</si>
  <si>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</si>
  <si>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</si>
  <si>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</si>
  <si>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</si>
  <si>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</si>
  <si>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</si>
  <si>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</si>
  <si>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</si>
  <si>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</si>
  <si>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</si>
  <si>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</si>
  <si>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</si>
  <si>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</si>
  <si>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</si>
  <si>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</si>
  <si>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</si>
  <si>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</si>
  <si>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</si>
  <si>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</si>
  <si>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</si>
  <si>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</si>
  <si>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</si>
  <si>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</si>
  <si>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</si>
  <si>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</si>
  <si>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</si>
  <si>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</si>
  <si>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</si>
  <si>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</si>
  <si>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</si>
  <si>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</si>
  <si>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</si>
  <si>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</si>
  <si>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</si>
  <si>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</si>
  <si>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</si>
  <si>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</si>
  <si>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</si>
  <si>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</si>
  <si>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</si>
  <si>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</si>
  <si>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</si>
  <si>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</si>
  <si>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</si>
  <si>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</si>
  <si>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</si>
  <si>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</si>
  <si>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</si>
  <si>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</si>
  <si>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</si>
  <si>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</si>
  <si>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</si>
  <si>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</si>
  <si>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</si>
  <si>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</si>
  <si>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</si>
  <si>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</si>
  <si>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</si>
  <si>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</si>
  <si>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</si>
  <si>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</si>
  <si>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</si>
  <si>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</si>
  <si>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</si>
  <si>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</si>
  <si>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</si>
  <si>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</si>
  <si>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</si>
  <si>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</si>
  <si>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</si>
  <si>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</si>
  <si>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</si>
  <si>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</si>
  <si>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</si>
  <si>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</si>
  <si>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</si>
  <si>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</si>
  <si>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</si>
  <si>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</si>
  <si>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</si>
  <si>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</si>
  <si>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</si>
  <si>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</si>
  <si>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</si>
  <si>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</si>
  <si>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</si>
  <si>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</si>
  <si>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</si>
  <si>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</si>
  <si>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</si>
  <si>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</si>
  <si>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</si>
  <si>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</si>
  <si>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</si>
  <si>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</si>
  <si>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</si>
  <si>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</si>
  <si>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</si>
  <si>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</si>
  <si>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</si>
  <si>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</si>
  <si>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</si>
  <si>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</si>
  <si>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</si>
  <si>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</si>
  <si>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</si>
  <si>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</si>
  <si>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</si>
  <si>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</si>
  <si>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</si>
  <si>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</si>
  <si>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</si>
  <si>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</si>
  <si>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</si>
  <si>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</si>
  <si>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</si>
  <si>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</si>
  <si>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</si>
  <si>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</si>
  <si>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</si>
  <si>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</si>
  <si>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</si>
  <si>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</si>
  <si>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</si>
  <si>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</si>
  <si>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</si>
  <si>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</si>
  <si>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</si>
  <si>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</si>
  <si>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</si>
  <si>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</si>
  <si>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</si>
  <si>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</si>
  <si>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</si>
  <si>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</si>
  <si>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</si>
  <si>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</si>
  <si>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</si>
  <si>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</si>
  <si>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</si>
  <si>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</si>
  <si>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</si>
  <si>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</si>
  <si>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</si>
  <si>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</si>
  <si>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</si>
  <si>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</si>
  <si>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</si>
  <si>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</si>
  <si>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</si>
  <si>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</si>
  <si>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</si>
  <si>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</si>
  <si>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</si>
  <si>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</si>
  <si>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</si>
  <si>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</si>
  <si>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</si>
  <si>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</si>
  <si>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</si>
  <si>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</si>
  <si>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</si>
  <si>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</si>
  <si>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</si>
  <si>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</si>
  <si>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</si>
  <si>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</si>
  <si>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</si>
  <si>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</si>
  <si>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</si>
  <si>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</si>
  <si>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</si>
  <si>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</si>
  <si>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</si>
  <si>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</si>
  <si>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</si>
  <si>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</si>
  <si>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</si>
  <si>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</si>
  <si>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</si>
  <si>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</si>
  <si>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</si>
  <si>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</si>
  <si>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</si>
  <si>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</si>
  <si>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</si>
  <si>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</si>
  <si>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</si>
  <si>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</si>
  <si>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</si>
  <si>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</si>
  <si>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</si>
  <si>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</si>
  <si>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</si>
  <si>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</si>
  <si>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</si>
  <si>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</si>
  <si>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</si>
  <si>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</si>
  <si>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</si>
  <si>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</si>
  <si>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</si>
  <si>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</si>
  <si>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</si>
  <si>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</si>
  <si>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</si>
  <si>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</si>
  <si>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</si>
  <si>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</si>
  <si>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</si>
  <si>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</si>
  <si>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</si>
  <si>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</si>
  <si>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</si>
  <si>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</si>
  <si>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</si>
  <si>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</si>
  <si>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</si>
  <si>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</si>
  <si>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</si>
  <si>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</si>
  <si>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</si>
  <si>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</si>
  <si>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</si>
  <si>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</si>
  <si>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</si>
  <si>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</si>
  <si>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</si>
  <si>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</si>
  <si>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</si>
  <si>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</si>
  <si>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</si>
  <si>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</si>
  <si>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</si>
  <si>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</si>
  <si>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</si>
  <si>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</si>
  <si>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</si>
  <si>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</si>
  <si>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</si>
  <si>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</si>
  <si>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</si>
  <si>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</si>
  <si>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</si>
  <si>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</si>
  <si>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</si>
  <si>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</si>
  <si>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</si>
  <si>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</si>
  <si>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</si>
  <si>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</si>
  <si>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</si>
  <si>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</si>
  <si>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</si>
  <si>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</si>
  <si>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</si>
  <si>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</si>
  <si>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</si>
  <si>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</si>
  <si>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</si>
  <si>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</si>
  <si>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</si>
  <si>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</si>
  <si>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</si>
  <si>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</si>
  <si>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</si>
  <si>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</si>
  <si>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</si>
  <si>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</si>
  <si>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</si>
  <si>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</si>
  <si>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</si>
  <si>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</si>
  <si>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</si>
  <si>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</si>
  <si>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</si>
  <si>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</si>
  <si>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</si>
  <si>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</si>
  <si>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</si>
  <si>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</si>
  <si>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</si>
  <si>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</si>
  <si>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</si>
  <si>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</si>
  <si>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</si>
  <si>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</si>
  <si>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</si>
  <si>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</si>
  <si>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</si>
  <si>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</si>
  <si>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</si>
  <si>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</si>
  <si>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</si>
  <si>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</si>
  <si>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</si>
  <si>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</si>
  <si>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</si>
  <si>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</si>
  <si>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</si>
  <si>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</si>
  <si>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</si>
  <si>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</si>
  <si>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</si>
  <si>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</si>
  <si>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</si>
  <si>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</si>
  <si>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</si>
  <si>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</si>
  <si>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</si>
  <si>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</si>
  <si>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</si>
  <si>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</si>
  <si>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</si>
  <si>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</si>
  <si>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</si>
  <si>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</si>
  <si>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</si>
  <si>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</si>
  <si>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</si>
  <si>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</si>
  <si>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</si>
  <si>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</si>
  <si>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</si>
  <si>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</si>
  <si>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</si>
  <si>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</si>
  <si>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</si>
  <si>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</si>
  <si>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</si>
  <si>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</si>
  <si>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</si>
  <si>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</si>
  <si>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</si>
  <si>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</si>
  <si>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</si>
  <si>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</si>
  <si>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</si>
  <si>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</si>
  <si>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</si>
  <si>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</si>
  <si>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</si>
  <si>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</si>
  <si>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</si>
  <si>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</si>
  <si>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</si>
  <si>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</si>
  <si>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</si>
  <si>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</si>
  <si>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</si>
  <si>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</si>
  <si>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</si>
  <si>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</si>
  <si>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</si>
  <si>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</si>
  <si>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</si>
  <si>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</si>
  <si>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</si>
  <si>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</si>
  <si>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</si>
  <si>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</si>
  <si>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</si>
  <si>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</si>
  <si>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</si>
  <si>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</si>
  <si>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</si>
  <si>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</si>
  <si>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</si>
  <si>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</si>
  <si>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</si>
  <si>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</si>
  <si>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</si>
  <si>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</si>
  <si>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</si>
  <si>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</si>
  <si>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</si>
  <si>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</si>
  <si>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</si>
  <si>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</si>
  <si>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</si>
  <si>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</si>
  <si>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</si>
  <si>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Отчетен период: </t>
  </si>
  <si>
    <t>неконсолидиран</t>
  </si>
  <si>
    <t>Ръководител:……………        /Ирина Кривенко/</t>
  </si>
  <si>
    <t xml:space="preserve">                                                                          /Ирина Кривенко/</t>
  </si>
  <si>
    <t xml:space="preserve"> /Ирина Кривенко/</t>
  </si>
  <si>
    <t xml:space="preserve">                         /Ирина Кривенко/</t>
  </si>
  <si>
    <t>Ръководител:                                      /Ирина Кривенко/</t>
  </si>
  <si>
    <t>Ръководител:                                                                          /Ирина Кривенко/</t>
  </si>
  <si>
    <t>/Ирина Кривенко/</t>
  </si>
  <si>
    <t>Ръководител: …………………..…                                                                     /Ирина Кривенко/</t>
  </si>
  <si>
    <t>Съставител:……………           /Павлина Велинова/</t>
  </si>
  <si>
    <t xml:space="preserve">                                                                           /Павлина Велинова/</t>
  </si>
  <si>
    <t>/Павлина Велинова/</t>
  </si>
  <si>
    <t xml:space="preserve">                      /Павлина Велинова/</t>
  </si>
  <si>
    <t>Съставител:                                                                           /Павлина Велинова/</t>
  </si>
  <si>
    <t>Съставител: ……………………                                                                           /Павлина Велинова/</t>
  </si>
  <si>
    <t>"ПРОПЪРТИС КЕПИТАЛ ИНВЕСТМЪНТС" АДСИЦ</t>
  </si>
  <si>
    <t>01.01.2008 - 31.12.2008 г.</t>
  </si>
  <si>
    <t xml:space="preserve">Дата  на съставяне: 20.01.2009г.                                                                                                                                </t>
  </si>
  <si>
    <t xml:space="preserve">Дата на съставяне:    20.01.2009г.                                  </t>
  </si>
  <si>
    <t>20.01.2009г.</t>
  </si>
  <si>
    <t>Дата на съставяне:  20.01.2009 г.</t>
  </si>
  <si>
    <t xml:space="preserve">Дата на съставяне: 20.01.2009г.          </t>
  </si>
  <si>
    <t>Дата на съставяне: 20.01.2009г.</t>
  </si>
  <si>
    <t>Дата на съставяне:  20.01.2009г.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</si>
</sst>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8" borderId="0" applyNumberFormat="0" applyBorder="0" applyAlignment="0" applyProtection="0"/>
    <xf numFmtId="0" fontId="39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28" fillId="14" borderId="0" applyNumberFormat="0" applyBorder="0" applyAlignment="0" applyProtection="0"/>
    <xf numFmtId="0" fontId="32" fillId="15" borderId="1" applyNumberFormat="0" applyAlignment="0" applyProtection="0"/>
    <xf numFmtId="0" fontId="3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1" fillId="15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34">
      <selection activeCell="E13" sqref="E1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877</v>
      </c>
      <c r="F3" s="217" t="s">
        <v>2</v>
      </c>
      <c r="G3" s="172"/>
      <c r="H3" s="461">
        <v>148108289</v>
      </c>
    </row>
    <row r="4" spans="1:8" ht="15">
      <c r="A4" s="579" t="s">
        <v>3</v>
      </c>
      <c r="B4" s="578"/>
      <c r="C4" s="578"/>
      <c r="D4" s="578"/>
      <c r="E4" s="504" t="s">
        <v>862</v>
      </c>
      <c r="F4" s="581" t="s">
        <v>4</v>
      </c>
      <c r="G4" s="575"/>
      <c r="H4" s="461" t="s">
        <v>159</v>
      </c>
    </row>
    <row r="5" spans="1:8" ht="15">
      <c r="A5" s="579" t="s">
        <v>861</v>
      </c>
      <c r="B5" s="580"/>
      <c r="C5" s="580"/>
      <c r="D5" s="580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127</v>
      </c>
      <c r="H19" s="152">
        <v>127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127</v>
      </c>
      <c r="H25" s="154">
        <f>H19+H20+H21</f>
        <v>127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-19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-19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-16</v>
      </c>
      <c r="H32" s="316">
        <v>-19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-35</v>
      </c>
      <c r="H33" s="154">
        <f>H27+H31+H32</f>
        <v>-19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742</v>
      </c>
      <c r="H36" s="154">
        <f>H25+H17+H33</f>
        <v>758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7</v>
      </c>
      <c r="H48" s="152">
        <v>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</v>
      </c>
      <c r="H49" s="154">
        <f>SUM(H43:H48)</f>
        <v>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7</v>
      </c>
      <c r="H55" s="154">
        <f>H49+H51+H52+H53+H54</f>
        <v>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</v>
      </c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49</v>
      </c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700</v>
      </c>
      <c r="D69" s="151">
        <v>625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127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749</v>
      </c>
      <c r="D75" s="155">
        <f>SUM(D67:D74)</f>
        <v>752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>
        <v>14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</v>
      </c>
      <c r="D91" s="155">
        <f>SUM(D87:D90)</f>
        <v>14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750</v>
      </c>
      <c r="D93" s="155">
        <f>D64+D75+D84+D91+D92</f>
        <v>766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750</v>
      </c>
      <c r="D94" s="164">
        <f>D93+D55</f>
        <v>766</v>
      </c>
      <c r="E94" s="449" t="s">
        <v>270</v>
      </c>
      <c r="F94" s="289" t="s">
        <v>271</v>
      </c>
      <c r="G94" s="165">
        <f>G36+G39+G55+G79</f>
        <v>750</v>
      </c>
      <c r="H94" s="165">
        <f>H36+H39+H55+H79</f>
        <v>766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882</v>
      </c>
      <c r="B98" s="432"/>
      <c r="C98" s="576" t="s">
        <v>871</v>
      </c>
      <c r="D98" s="576"/>
      <c r="E98" s="57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6" t="s">
        <v>863</v>
      </c>
      <c r="D100" s="577"/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C25">
      <selection activeCell="C13" sqref="C1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"ПРОПЪРТИС КЕПИТАЛ ИНВЕСТМЪНТС" АДСИЦ</v>
      </c>
      <c r="C2" s="584"/>
      <c r="D2" s="584"/>
      <c r="E2" s="584"/>
      <c r="F2" s="586" t="s">
        <v>2</v>
      </c>
      <c r="G2" s="586"/>
      <c r="H2" s="526">
        <f>'справка №1-БАЛАНС'!H3</f>
        <v>148108289</v>
      </c>
    </row>
    <row r="3" spans="1:8" ht="15">
      <c r="A3" s="467" t="s">
        <v>274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01.01.2008 - 31.12.2008 г.</v>
      </c>
      <c r="C4" s="585"/>
      <c r="D4" s="585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5</v>
      </c>
      <c r="D10" s="46">
        <v>17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9</v>
      </c>
      <c r="D12" s="46">
        <v>2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2</v>
      </c>
      <c r="D13" s="46"/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16</v>
      </c>
      <c r="D19" s="49">
        <f>SUM(D9:D15)+D16</f>
        <v>19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16</v>
      </c>
      <c r="D28" s="50">
        <f>D26+D19</f>
        <v>19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16</v>
      </c>
      <c r="H30" s="53">
        <f>IF((D28-H28)&gt;0,D28-H28,0)</f>
        <v>19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16</v>
      </c>
      <c r="D33" s="49">
        <f>D28-D31+D32</f>
        <v>19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16</v>
      </c>
      <c r="H34" s="548">
        <f>IF((D33-H33)&gt;0,D33-H33,0)</f>
        <v>19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16</v>
      </c>
      <c r="H39" s="559">
        <f>IF(H34&gt;0,IF(D35+H34&lt;0,0,D35+H34),IF(D34-D35&lt;0,D35-D34,0))</f>
        <v>19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16</v>
      </c>
      <c r="H41" s="52">
        <f>IF(D39=0,IF(H39-H40&gt;0,H39-H40+D40,0),IF(D39-D40&lt;0,D40-D39+H40,0))</f>
        <v>19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16</v>
      </c>
      <c r="D42" s="53">
        <f>D33+D35+D39</f>
        <v>19</v>
      </c>
      <c r="E42" s="128" t="s">
        <v>379</v>
      </c>
      <c r="F42" s="129" t="s">
        <v>380</v>
      </c>
      <c r="G42" s="53">
        <f>G39+G33</f>
        <v>16</v>
      </c>
      <c r="H42" s="53">
        <f>H39+H33</f>
        <v>19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859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881</v>
      </c>
      <c r="C48" s="427" t="s">
        <v>381</v>
      </c>
      <c r="D48" s="582" t="s">
        <v>872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3" t="s">
        <v>864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02" right="0.2362204724409449" top="0.71" bottom="0.27" header="0.5118110236220472" footer="0.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17" sqref="A1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"ПРОПЪРТИС КЕПИТАЛ ИНВЕСТМЪНТС" АДСИЦ</v>
      </c>
      <c r="C4" s="541" t="s">
        <v>2</v>
      </c>
      <c r="D4" s="541">
        <f>'справка №1-БАЛАНС'!H3</f>
        <v>148108289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01.01.2008 - 31.12.2008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</v>
      </c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-130</v>
      </c>
      <c r="D11" s="54">
        <v>-641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-10</v>
      </c>
      <c r="D13" s="54">
        <v>-2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</v>
      </c>
      <c r="D19" s="54">
        <v>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-140</v>
      </c>
      <c r="D20" s="55">
        <f>SUM(D10:D19)</f>
        <v>-636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127</v>
      </c>
      <c r="D34" s="54">
        <v>650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127</v>
      </c>
      <c r="D42" s="55">
        <f>SUM(D34:D41)</f>
        <v>650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-13</v>
      </c>
      <c r="D43" s="55">
        <f>D42+D32+D20</f>
        <v>14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14</v>
      </c>
      <c r="D44" s="132">
        <v>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</v>
      </c>
      <c r="D45" s="55">
        <f>D44+D43</f>
        <v>14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</v>
      </c>
      <c r="D46" s="56">
        <v>14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8" t="s">
        <v>873</v>
      </c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88" t="s">
        <v>865</v>
      </c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C39" sqref="C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"ПРОПЪРТИС КЕПИТАЛ ИНВЕСТМЪНТС" АДСИЦ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148108289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01.01.2008 - 31.12.2008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650</v>
      </c>
      <c r="D11" s="58">
        <f>'справка №1-БАЛАНС'!H19</f>
        <v>127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-19</v>
      </c>
      <c r="K11" s="60"/>
      <c r="L11" s="344">
        <f>SUM(C11:K11)</f>
        <v>758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650</v>
      </c>
      <c r="D15" s="61">
        <f aca="true" t="shared" si="2" ref="D15:M15">D11+D12</f>
        <v>127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-19</v>
      </c>
      <c r="K15" s="61">
        <f t="shared" si="2"/>
        <v>0</v>
      </c>
      <c r="L15" s="344">
        <f t="shared" si="1"/>
        <v>758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-16</v>
      </c>
      <c r="K16" s="60"/>
      <c r="L16" s="344">
        <f t="shared" si="1"/>
        <v>-16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127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-35</v>
      </c>
      <c r="K29" s="59">
        <f t="shared" si="6"/>
        <v>0</v>
      </c>
      <c r="L29" s="344">
        <f t="shared" si="1"/>
        <v>742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127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-35</v>
      </c>
      <c r="K32" s="59">
        <f t="shared" si="7"/>
        <v>0</v>
      </c>
      <c r="L32" s="344">
        <f t="shared" si="1"/>
        <v>742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860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590" t="s">
        <v>521</v>
      </c>
      <c r="E38" s="590"/>
      <c r="F38" s="590" t="s">
        <v>874</v>
      </c>
      <c r="G38" s="590"/>
      <c r="H38" s="590"/>
      <c r="I38" s="590"/>
      <c r="J38" s="15" t="s">
        <v>855</v>
      </c>
      <c r="K38" s="15"/>
      <c r="L38" s="590" t="s">
        <v>866</v>
      </c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4" zoomScaleNormal="84" zoomScalePageLayoutView="0" workbookViewId="0" topLeftCell="A1">
      <selection activeCell="E53" sqref="E5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383</v>
      </c>
      <c r="B2" s="597"/>
      <c r="C2" s="598" t="str">
        <f>'справка №1-БАЛАНС'!E3</f>
        <v>"ПРОПЪРТИС КЕПИТАЛ ИНВЕСТМЪНТС" АДСИЦ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148108289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01.01.2008 - 31.12.2008 г.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5" t="s">
        <v>463</v>
      </c>
      <c r="B5" s="606"/>
      <c r="C5" s="609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2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2" t="s">
        <v>529</v>
      </c>
      <c r="R5" s="602" t="s">
        <v>530</v>
      </c>
    </row>
    <row r="6" spans="1:18" s="100" customFormat="1" ht="48">
      <c r="A6" s="607"/>
      <c r="B6" s="608"/>
      <c r="C6" s="610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3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3"/>
      <c r="R6" s="603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856</v>
      </c>
      <c r="B15" s="374" t="s">
        <v>857</v>
      </c>
      <c r="C15" s="456" t="s">
        <v>858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1" t="s">
        <v>873</v>
      </c>
      <c r="L44" s="611"/>
      <c r="M44" s="611"/>
      <c r="N44" s="611"/>
      <c r="O44" s="600" t="s">
        <v>867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7" bottom="0.5118110236220472" header="0.45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9">
      <selection activeCell="F10" sqref="F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"ПРОПЪРТИС КЕПИТАЛ ИНВЕСТМЪНТС" АДСИЦ</v>
      </c>
      <c r="C3" s="619"/>
      <c r="D3" s="526" t="s">
        <v>2</v>
      </c>
      <c r="E3" s="107">
        <f>'справка №1-БАЛАНС'!H3</f>
        <v>148108289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01.01.2008 - 31.12.2008 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49</v>
      </c>
      <c r="D28" s="108">
        <v>49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700</v>
      </c>
      <c r="D29" s="108">
        <v>700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749</v>
      </c>
      <c r="D43" s="104">
        <f>D24+D28+D29+D31+D30+D32+D33+D38</f>
        <v>749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749</v>
      </c>
      <c r="D44" s="103">
        <f>D43+D21+D19+D9</f>
        <v>749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7</v>
      </c>
      <c r="D64" s="108"/>
      <c r="E64" s="119">
        <f t="shared" si="1"/>
        <v>7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7</v>
      </c>
      <c r="D66" s="103">
        <f>D52+D56+D61+D62+D63+D64</f>
        <v>0</v>
      </c>
      <c r="E66" s="119">
        <f t="shared" si="1"/>
        <v>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</v>
      </c>
      <c r="D85" s="104">
        <f>SUM(D86:D90)+D94</f>
        <v>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</v>
      </c>
      <c r="D96" s="104">
        <f>D85+D80+D75+D71+D95</f>
        <v>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8</v>
      </c>
      <c r="D97" s="104">
        <f>D96+D68+D66</f>
        <v>1</v>
      </c>
      <c r="E97" s="104">
        <f>E96+E68+E66</f>
        <v>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884</v>
      </c>
      <c r="B109" s="613"/>
      <c r="C109" s="613" t="s">
        <v>875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868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"ПРОПЪРТИС КЕПИТАЛ ИНВЕСТМЪНТС" АДСИЦ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148108289</v>
      </c>
    </row>
    <row r="5" spans="1:9" ht="15">
      <c r="A5" s="501" t="s">
        <v>5</v>
      </c>
      <c r="B5" s="621" t="str">
        <f>'справка №1-БАЛАНС'!E5</f>
        <v>01.01.2008 - 31.12.2008 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884</v>
      </c>
      <c r="B30" s="623" t="s">
        <v>819</v>
      </c>
      <c r="C30" s="623"/>
      <c r="D30" s="459"/>
      <c r="E30" s="622"/>
      <c r="F30" s="622"/>
      <c r="G30" s="622"/>
      <c r="H30" s="420" t="s">
        <v>781</v>
      </c>
      <c r="I30" s="622"/>
      <c r="J30" s="622"/>
    </row>
    <row r="31" spans="1:9" s="521" customFormat="1" ht="12">
      <c r="A31" s="349"/>
      <c r="B31" s="388"/>
      <c r="C31" s="349"/>
      <c r="D31" s="523" t="s">
        <v>873</v>
      </c>
      <c r="E31" s="523"/>
      <c r="F31" s="523"/>
      <c r="G31" s="523"/>
      <c r="H31" s="523"/>
      <c r="I31" s="523" t="s">
        <v>869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46">
      <selection activeCell="B75" sqref="B7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"ПРОПЪРТИС КЕПИТАЛ ИНВЕСТМЪНТС" АДСИЦ</v>
      </c>
      <c r="C5" s="627"/>
      <c r="D5" s="627"/>
      <c r="E5" s="570" t="s">
        <v>2</v>
      </c>
      <c r="F5" s="451">
        <f>'справка №1-БАЛАНС'!H3</f>
        <v>148108289</v>
      </c>
    </row>
    <row r="6" spans="1:13" ht="15" customHeight="1">
      <c r="A6" s="27" t="s">
        <v>822</v>
      </c>
      <c r="B6" s="628" t="str">
        <f>'справка №1-БАЛАНС'!E5</f>
        <v>01.01.2008 - 31.12.2008 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885</v>
      </c>
      <c r="B151" s="453"/>
      <c r="C151" s="629" t="s">
        <v>876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870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</cp:lastModifiedBy>
  <cp:lastPrinted>2009-03-30T08:27:17Z</cp:lastPrinted>
  <dcterms:created xsi:type="dcterms:W3CDTF">2000-06-29T12:02:40Z</dcterms:created>
  <dcterms:modified xsi:type="dcterms:W3CDTF">2009-03-30T08:31:17Z</dcterms:modified>
  <cp:category/>
  <cp:version/>
  <cp:contentType/>
  <cp:contentStatus/>
</cp:coreProperties>
</file>