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<sst xmlns="http://schemas.openxmlformats.org/spreadsheetml/2006/main" count="1070" uniqueCount="878">
  <si>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</si>
  <si>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</si>
  <si>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</si>
  <si>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</si>
  <si>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</si>
  <si>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</si>
  <si>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</si>
  <si>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</si>
  <si>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</si>
  <si>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</si>
  <si>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</si>
  <si>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</si>
  <si>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</si>
  <si>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</si>
  <si>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</si>
  <si>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</si>
  <si>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</si>
  <si>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</si>
  <si>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</si>
  <si>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</si>
  <si>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</si>
  <si>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</si>
  <si>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</si>
  <si>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</si>
  <si>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</si>
  <si>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</si>
  <si>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</si>
  <si>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</si>
  <si>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</si>
  <si>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</si>
  <si>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</si>
  <si>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</si>
  <si>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</si>
  <si>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</si>
  <si>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</si>
  <si>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</si>
  <si>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</si>
  <si>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</si>
  <si>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</si>
  <si>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</si>
  <si>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</si>
  <si>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</si>
  <si>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</si>
  <si>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</si>
  <si>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</si>
  <si>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</si>
  <si>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</si>
  <si>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</si>
  <si>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</si>
  <si>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</si>
  <si>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</si>
  <si>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</si>
  <si>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</si>
  <si>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</si>
  <si>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</si>
  <si>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</si>
  <si>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</si>
  <si>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</si>
  <si>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</si>
  <si>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</si>
  <si>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</si>
  <si>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</si>
  <si>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</si>
  <si>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</si>
  <si>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</si>
  <si>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</si>
  <si>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</si>
  <si>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</si>
  <si>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</si>
  <si>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</si>
  <si>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</si>
  <si>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</si>
  <si>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</si>
  <si>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</si>
  <si>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</si>
  <si>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</si>
  <si>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</si>
  <si>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</si>
  <si>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</si>
  <si>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</si>
  <si>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</si>
  <si>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</si>
  <si>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</si>
  <si>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</si>
  <si>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</si>
  <si>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</si>
  <si>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</si>
  <si>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</si>
  <si>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</si>
  <si>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</si>
  <si>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</si>
  <si>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</si>
  <si>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</si>
  <si>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</si>
  <si>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</si>
  <si>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</si>
  <si>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</si>
  <si>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</si>
  <si>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</si>
  <si>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</si>
  <si>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</si>
  <si>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</si>
  <si>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</si>
  <si>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</si>
  <si>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</si>
  <si>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</si>
  <si>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</si>
  <si>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</si>
  <si>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</si>
  <si>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</si>
  <si>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</si>
  <si>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</si>
  <si>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</si>
  <si>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</si>
  <si>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</si>
  <si>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</si>
  <si>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</si>
  <si>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</si>
  <si>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</si>
  <si>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</si>
  <si>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</si>
  <si>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</si>
  <si>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</si>
  <si>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</si>
  <si>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</si>
  <si>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</si>
  <si>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</si>
  <si>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</si>
  <si>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</si>
  <si>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</si>
  <si>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</si>
  <si>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</si>
  <si>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</si>
  <si>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</si>
  <si>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</si>
  <si>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</si>
  <si>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</si>
  <si>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</si>
  <si>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</si>
  <si>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</si>
  <si>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</si>
  <si>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</si>
  <si>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</si>
  <si>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</si>
  <si>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</si>
  <si>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</si>
  <si>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</si>
  <si>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</si>
  <si>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</si>
  <si>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</si>
  <si>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</si>
  <si>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</si>
  <si>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</si>
  <si>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</si>
  <si>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</si>
  <si>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</si>
  <si>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</si>
  <si>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</si>
  <si>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</si>
  <si>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</si>
  <si>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</si>
  <si>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</si>
  <si>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</si>
  <si>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</si>
  <si>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</si>
  <si>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</si>
  <si>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</si>
  <si>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</si>
  <si>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</si>
  <si>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</si>
  <si>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</si>
  <si>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</si>
  <si>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</si>
  <si>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</si>
  <si>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</si>
  <si>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</si>
  <si>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</si>
  <si>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</si>
  <si>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</si>
  <si>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</si>
  <si>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</si>
  <si>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</si>
  <si>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</si>
  <si>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</si>
  <si>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</si>
  <si>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</si>
  <si>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</si>
  <si>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</si>
  <si>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</si>
  <si>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</si>
  <si>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</si>
  <si>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</si>
  <si>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</si>
  <si>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</si>
  <si>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</si>
  <si>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</si>
  <si>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</si>
  <si>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</si>
  <si>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</si>
  <si>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</si>
  <si>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</si>
  <si>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</si>
  <si>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</si>
  <si>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</si>
  <si>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</si>
  <si>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</si>
  <si>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</si>
  <si>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</si>
  <si>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</si>
  <si>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</si>
  <si>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</si>
  <si>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</si>
  <si>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</si>
  <si>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</si>
  <si>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</si>
  <si>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</si>
  <si>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</si>
  <si>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</si>
  <si>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</si>
  <si>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</si>
  <si>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</si>
  <si>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</si>
  <si>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</si>
  <si>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</si>
  <si>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</si>
  <si>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</si>
  <si>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</si>
  <si>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</si>
  <si>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</si>
  <si>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</si>
  <si>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</si>
  <si>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</si>
  <si>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</si>
  <si>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</si>
  <si>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</si>
  <si>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</si>
  <si>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</si>
  <si>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</si>
  <si>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</si>
  <si>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</si>
  <si>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</si>
  <si>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</si>
  <si>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</si>
  <si>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</si>
  <si>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</si>
  <si>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</si>
  <si>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</si>
  <si>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</si>
  <si>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</si>
  <si>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</si>
  <si>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</si>
  <si>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</si>
  <si>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</si>
  <si>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</si>
  <si>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</si>
  <si>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</si>
  <si>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</si>
  <si>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</si>
  <si>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</si>
  <si>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</si>
  <si>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</si>
  <si>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</si>
  <si>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</si>
  <si>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</si>
  <si>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</si>
  <si>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</si>
  <si>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</si>
  <si>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</si>
  <si>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</si>
  <si>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</si>
  <si>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</si>
  <si>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</si>
  <si>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</si>
  <si>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</si>
  <si>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</si>
  <si>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</si>
  <si>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</si>
  <si>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</si>
  <si>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</si>
  <si>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</si>
  <si>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</si>
  <si>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</si>
  <si>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</si>
  <si>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</si>
  <si>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</si>
  <si>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</si>
  <si>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</si>
  <si>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</si>
  <si>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</si>
  <si>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</si>
  <si>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</si>
  <si>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</si>
  <si>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</si>
  <si>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</si>
  <si>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</si>
  <si>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</si>
  <si>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</si>
  <si>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</si>
  <si>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</si>
  <si>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</si>
  <si>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</si>
  <si>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</si>
  <si>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</si>
  <si>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</si>
  <si>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</si>
  <si>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</si>
  <si>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</si>
  <si>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</si>
  <si>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</si>
  <si>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</si>
  <si>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</si>
  <si>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</si>
  <si>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</si>
  <si>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</si>
  <si>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</si>
  <si>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</si>
  <si>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</si>
  <si>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</si>
  <si>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</si>
  <si>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</si>
  <si>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</si>
  <si>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</si>
  <si>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</si>
  <si>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</si>
  <si>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</si>
  <si>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</si>
  <si>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</si>
  <si>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</si>
  <si>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</si>
  <si>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</si>
  <si>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</si>
  <si>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</si>
  <si>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</si>
  <si>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</si>
  <si>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</si>
  <si>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</si>
  <si>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</si>
  <si>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</si>
  <si>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</si>
  <si>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</si>
  <si>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</si>
  <si>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</si>
  <si>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</si>
  <si>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</si>
  <si>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</si>
  <si>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</si>
  <si>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</si>
  <si>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</si>
  <si>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</si>
  <si>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</si>
  <si>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</si>
  <si>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</si>
  <si>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</si>
  <si>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</si>
  <si>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</si>
  <si>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</si>
  <si>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</si>
  <si>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</si>
  <si>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</si>
  <si>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</si>
  <si>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</si>
  <si>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</si>
  <si>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</si>
  <si>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</si>
  <si>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</si>
  <si>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</si>
  <si>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</si>
  <si>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</si>
  <si>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</si>
  <si>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</si>
  <si>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</si>
  <si>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</si>
  <si>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</si>
  <si>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</si>
  <si>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</si>
  <si>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</si>
  <si>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</si>
  <si>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</si>
  <si>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</si>
  <si>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</si>
  <si>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</si>
  <si>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</si>
  <si>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</si>
  <si>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</si>
  <si>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</si>
  <si>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</si>
  <si>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</si>
  <si>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</si>
  <si>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</si>
  <si>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</si>
  <si>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</si>
  <si>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</si>
  <si>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</si>
  <si>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</si>
  <si>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</si>
  <si>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</si>
  <si>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</si>
  <si>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</si>
  <si>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</si>
  <si>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</si>
  <si>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</si>
  <si>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</si>
  <si>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</si>
  <si>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</si>
  <si>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</si>
  <si>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</si>
  <si>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</si>
  <si>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</si>
  <si>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</si>
  <si>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</si>
  <si>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</si>
  <si>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</si>
  <si>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</si>
  <si>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</si>
  <si>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</si>
  <si>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</si>
  <si>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</si>
  <si>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</si>
  <si>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</si>
  <si>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</si>
  <si>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</si>
  <si>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</si>
  <si>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</si>
  <si>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</si>
  <si>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</si>
  <si>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</si>
  <si>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</si>
  <si>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</si>
  <si>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</si>
  <si>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</si>
  <si>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</si>
  <si>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</si>
  <si>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</si>
  <si>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</si>
  <si>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</si>
  <si>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</si>
  <si>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</si>
  <si>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</si>
  <si>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</si>
  <si>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</si>
  <si>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</si>
  <si>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</si>
  <si>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</si>
  <si>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</si>
  <si>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</si>
  <si>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</si>
  <si>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</si>
  <si>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</si>
  <si>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</si>
  <si>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</si>
  <si>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</si>
  <si>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</si>
  <si>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</si>
  <si>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</si>
  <si>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</si>
  <si>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</si>
  <si>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</si>
  <si>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</si>
  <si>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</si>
  <si>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</si>
  <si>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</si>
  <si>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</si>
  <si>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</si>
  <si>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</si>
  <si>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</si>
  <si>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</si>
  <si>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</si>
  <si>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</si>
  <si>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</si>
  <si>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</si>
  <si>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</si>
  <si>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</si>
  <si>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</si>
  <si>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</si>
  <si>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</si>
  <si>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</si>
  <si>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</si>
  <si>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</si>
  <si>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</si>
  <si>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</si>
  <si>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</si>
  <si>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</si>
  <si>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</si>
  <si>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</si>
  <si>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</si>
  <si>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</si>
  <si>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</si>
  <si>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</si>
  <si>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</si>
  <si>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</si>
  <si>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</si>
  <si>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</si>
  <si>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</si>
  <si>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</si>
  <si>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</si>
  <si>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</si>
  <si>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</si>
  <si>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</si>
  <si>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</si>
  <si>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</si>
  <si>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</si>
  <si>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</si>
  <si>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</si>
  <si>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</si>
  <si>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</si>
  <si>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</si>
  <si>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</si>
  <si>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</si>
  <si>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</si>
  <si>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</si>
  <si>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</si>
  <si>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</si>
  <si>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</si>
  <si>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</si>
  <si>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</si>
  <si>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</si>
  <si>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</si>
  <si>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</si>
  <si>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</si>
  <si>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</si>
  <si>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</si>
  <si>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</si>
  <si>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</si>
  <si>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</si>
  <si>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</si>
  <si>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</si>
  <si>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</si>
  <si>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</si>
  <si>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</si>
  <si>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</si>
  <si>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</si>
  <si>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</si>
  <si>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</si>
  <si>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</si>
  <si>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</si>
  <si>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</si>
  <si>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</si>
  <si>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</si>
  <si>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</si>
  <si>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</si>
  <si>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</si>
  <si>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</si>
  <si>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</si>
  <si>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</si>
  <si>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</si>
  <si>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</si>
  <si>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</si>
  <si>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</si>
  <si>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</si>
  <si>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</si>
  <si>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</si>
  <si>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</si>
  <si>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</si>
  <si>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</si>
  <si>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</si>
  <si>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</si>
  <si>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</si>
  <si>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</si>
  <si>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</si>
  <si>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</si>
  <si>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</si>
  <si>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</si>
  <si>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</si>
  <si>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</si>
  <si>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</si>
  <si>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</si>
  <si>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</si>
  <si>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</si>
  <si>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</si>
  <si>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</si>
  <si>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</si>
  <si>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</si>
  <si>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</si>
  <si>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</si>
  <si>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</si>
  <si>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</si>
  <si>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</si>
  <si>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</si>
  <si>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</si>
  <si>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</si>
  <si>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</si>
  <si>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</si>
  <si>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</si>
  <si>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</si>
  <si>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</si>
  <si>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</si>
  <si>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</si>
  <si>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</si>
  <si>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</si>
  <si>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</si>
  <si>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</si>
  <si>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</si>
  <si>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</si>
  <si>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</si>
  <si>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</si>
  <si>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</si>
  <si>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</si>
  <si>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</si>
  <si>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</si>
  <si>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</si>
  <si>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</si>
  <si>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</si>
  <si>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</si>
  <si>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</si>
  <si>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</si>
  <si>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</si>
  <si>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</si>
  <si>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</si>
  <si>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</si>
  <si>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</si>
  <si>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</si>
  <si>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</si>
  <si>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</si>
  <si>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</si>
  <si>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</si>
  <si>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</si>
  <si>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</si>
  <si>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</si>
  <si>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</si>
  <si>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</si>
  <si>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</si>
  <si>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</si>
  <si>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</si>
  <si>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</si>
  <si>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</si>
  <si>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</si>
  <si>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</si>
  <si>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</si>
  <si>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</si>
  <si>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</si>
  <si>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</si>
  <si>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</si>
  <si>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</si>
  <si>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</si>
  <si>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</si>
  <si>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</si>
  <si>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</si>
  <si>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</si>
  <si>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</si>
  <si>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</si>
  <si>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</si>
  <si>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</si>
  <si>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</si>
  <si>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</si>
  <si>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</si>
  <si>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</si>
  <si>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</si>
  <si>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</si>
  <si>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</si>
  <si>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</si>
  <si>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</si>
  <si>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</si>
  <si>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</si>
  <si>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</si>
  <si>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</si>
  <si>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</si>
  <si>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</si>
  <si>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</si>
  <si>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</si>
  <si>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</si>
  <si>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</si>
  <si>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</si>
  <si>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</si>
  <si>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</si>
  <si>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</si>
  <si>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</si>
  <si>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</si>
  <si>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</si>
  <si>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</si>
  <si>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</si>
  <si>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</si>
  <si>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</si>
  <si>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</si>
  <si>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</si>
  <si>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</si>
  <si>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</si>
  <si>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</si>
  <si>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</si>
  <si>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</si>
  <si>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</si>
  <si>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</si>
  <si>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</si>
  <si>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</si>
  <si>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</si>
  <si>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</si>
  <si>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</si>
  <si>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</si>
  <si>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</si>
  <si>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</si>
  <si>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</si>
  <si>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</si>
  <si>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</si>
  <si>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</si>
  <si>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</si>
  <si>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</si>
  <si>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</si>
  <si>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</si>
  <si>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</si>
  <si>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</si>
  <si>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</si>
  <si>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</si>
  <si>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</si>
  <si>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</si>
  <si>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</si>
  <si>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</si>
  <si>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</si>
  <si>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</si>
  <si>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</si>
  <si>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</si>
  <si>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</si>
  <si>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</si>
  <si>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</si>
  <si>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</si>
  <si>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</si>
  <si>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</si>
  <si>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</si>
  <si>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</si>
  <si>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</si>
  <si>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</si>
  <si>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</si>
  <si>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</si>
  <si>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</si>
  <si>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</si>
  <si>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</si>
  <si>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</si>
  <si>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</si>
  <si>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</si>
  <si>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</si>
  <si>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</si>
  <si>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</si>
  <si>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</si>
  <si>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</si>
  <si>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</si>
  <si>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</si>
  <si>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</si>
  <si>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</si>
  <si>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</si>
  <si>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</si>
  <si>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</si>
  <si>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</si>
  <si>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</si>
  <si>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</si>
  <si>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</si>
  <si>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</si>
  <si>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</si>
  <si>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</si>
  <si>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</si>
  <si>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</si>
  <si>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</si>
  <si>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</si>
  <si>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</si>
  <si>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</si>
  <si>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</si>
  <si>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</si>
  <si>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</si>
  <si>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</si>
  <si>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</si>
  <si>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</si>
  <si>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</si>
  <si>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</si>
  <si>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</si>
  <si>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</si>
  <si>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</si>
  <si>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</si>
  <si>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</si>
  <si>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</si>
  <si>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</si>
  <si>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</si>
  <si>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</si>
  <si>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</si>
  <si>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</si>
  <si>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</si>
  <si>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</si>
  <si>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</si>
  <si>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</si>
  <si>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</si>
  <si>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</si>
  <si>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</si>
  <si>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</si>
  <si>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</si>
  <si>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</si>
  <si>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</si>
  <si>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</si>
  <si>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</si>
  <si>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</si>
  <si>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</si>
  <si>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</si>
  <si>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</si>
  <si>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</si>
  <si>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</si>
  <si>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</si>
  <si>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</si>
  <si>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</si>
  <si>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</si>
  <si>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</si>
  <si>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</si>
  <si>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</si>
  <si>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</si>
  <si>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</si>
  <si>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</si>
  <si>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</si>
  <si>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</si>
  <si>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</si>
  <si>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</si>
  <si>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</si>
  <si>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</si>
  <si>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</si>
  <si>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</si>
  <si>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</si>
  <si>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</si>
  <si>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</si>
  <si>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</si>
  <si>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</si>
  <si>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</si>
  <si>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</si>
  <si>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</si>
  <si>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</si>
  <si>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</si>
  <si>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</si>
  <si>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</si>
  <si>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</si>
  <si>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</si>
  <si>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</si>
  <si>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</si>
  <si>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</si>
  <si>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</si>
  <si>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</si>
  <si>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</si>
  <si>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</si>
  <si>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</si>
  <si>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</si>
  <si>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</si>
  <si>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</si>
  <si>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</si>
  <si>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</si>
  <si>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</si>
  <si>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</si>
  <si>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</si>
  <si>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</si>
  <si>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</si>
  <si>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</si>
  <si>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</si>
  <si>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</si>
  <si>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</si>
  <si>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</si>
  <si>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</si>
  <si>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</si>
  <si>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</si>
  <si>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</si>
  <si>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</si>
  <si>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</si>
  <si>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</si>
  <si>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</si>
  <si>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</si>
  <si>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</si>
  <si>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</si>
  <si>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</si>
  <si>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</si>
  <si>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</si>
  <si>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</si>
  <si>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Катя Попова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</si>
  <si>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</si>
  <si>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</si>
  <si>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</si>
  <si>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</si>
  <si>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>Ръководител: Коста Кънчев</t>
  </si>
  <si>
    <t>Коста Кънчев</t>
  </si>
  <si>
    <t>Ръководител:Коста Кънчев</t>
  </si>
  <si>
    <t xml:space="preserve"> Ръководител   Коста </t>
  </si>
  <si>
    <t>Кънчев</t>
  </si>
  <si>
    <t xml:space="preserve">Дата на съставяне:28.07.2010 </t>
  </si>
  <si>
    <t>01.04.2010-30.06.2010</t>
  </si>
  <si>
    <t>28,07.2010</t>
  </si>
  <si>
    <t xml:space="preserve">Дата на съставяне:  28.07.2010                                    </t>
  </si>
  <si>
    <t xml:space="preserve">Дата  на съставяне:28.07.2010                                                                                                                        </t>
  </si>
  <si>
    <t xml:space="preserve">Дата на съставяне:28,07,2010                        </t>
  </si>
  <si>
    <t>Дата на съставяне:28.07.2010</t>
  </si>
  <si>
    <r>
      <t xml:space="preserve">Дата на съставяне: </t>
    </r>
    <r>
      <rPr>
        <sz val="10"/>
        <rFont val="Times New Roman"/>
        <family val="1"/>
      </rPr>
      <t>28.07.2010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</si>
</sst>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E29" sqref="E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857</v>
      </c>
      <c r="F3" s="217" t="s">
        <v>2</v>
      </c>
      <c r="G3" s="172"/>
      <c r="H3" s="461">
        <v>175260931</v>
      </c>
    </row>
    <row r="4" spans="1:8" ht="15">
      <c r="A4" s="583" t="s">
        <v>3</v>
      </c>
      <c r="B4" s="589"/>
      <c r="C4" s="589"/>
      <c r="D4" s="589"/>
      <c r="E4" s="504" t="s">
        <v>858</v>
      </c>
      <c r="F4" s="585" t="s">
        <v>4</v>
      </c>
      <c r="G4" s="586"/>
      <c r="H4" s="461">
        <v>175260931</v>
      </c>
    </row>
    <row r="5" spans="1:8" ht="15">
      <c r="A5" s="583" t="s">
        <v>5</v>
      </c>
      <c r="B5" s="584"/>
      <c r="C5" s="584"/>
      <c r="D5" s="584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358</v>
      </c>
      <c r="D19" s="155">
        <f>SUM(D11:D18)</f>
        <v>358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-272</v>
      </c>
      <c r="H27" s="154">
        <f>SUM(H28:H30)</f>
        <v>-190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-272</v>
      </c>
      <c r="H29" s="316">
        <v>-190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</v>
      </c>
      <c r="H32" s="316">
        <v>-82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-289</v>
      </c>
      <c r="H33" s="154">
        <f>H27+H31+H32</f>
        <v>-272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363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364</v>
      </c>
      <c r="D55" s="155">
        <f>D19+D20+D21+D27+D32+D45+D51+D53+D54</f>
        <v>364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0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</v>
      </c>
      <c r="D93" s="155">
        <f>D64+D75+D84+D91+D92</f>
        <v>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391</v>
      </c>
      <c r="D94" s="164">
        <f>D93+D55</f>
        <v>407</v>
      </c>
      <c r="E94" s="449" t="s">
        <v>270</v>
      </c>
      <c r="F94" s="289" t="s">
        <v>271</v>
      </c>
      <c r="G94" s="165">
        <f>G36+G39+G55+G79</f>
        <v>391</v>
      </c>
      <c r="H94" s="165">
        <f>H36+H39+H55+H79</f>
        <v>407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7" t="s">
        <v>859</v>
      </c>
      <c r="D98" s="587"/>
      <c r="E98" s="587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865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B52" sqref="B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ГЛОБЕКС ИСТЕЙТ ФОНД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175260931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80" t="str">
        <f>'справка №1-БАЛАНС'!E5</f>
        <v>01.04.2010-30.06.2010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</v>
      </c>
      <c r="D10" s="46">
        <v>22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</v>
      </c>
      <c r="D12" s="46">
        <v>22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</v>
      </c>
      <c r="D19" s="49">
        <f>SUM(D9:D15)+D16</f>
        <v>48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</v>
      </c>
      <c r="D28" s="50">
        <f>D26+D19</f>
        <v>48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17</v>
      </c>
      <c r="H30" s="53">
        <f>IF((D28-H28)&gt;0,D28-H28,0)</f>
        <v>48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17</v>
      </c>
      <c r="D33" s="49">
        <f>D28-D31+D32</f>
        <v>48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17</v>
      </c>
      <c r="H34" s="548">
        <f>IF((D33-H33)&gt;0,D33-H33,0)</f>
        <v>48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17</v>
      </c>
      <c r="H39" s="559">
        <f>IF(H34&gt;0,IF(D35+H34&lt;0,0,D35+H34),IF(D34-D35&lt;0,D35-D34,0))</f>
        <v>48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17</v>
      </c>
      <c r="H41" s="52">
        <f>IF(D39=0,IF(H39-H40&gt;0,H39-H40+D40,0),IF(D39-D40&lt;0,D40-D39+H40,0))</f>
        <v>48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</v>
      </c>
      <c r="D42" s="53">
        <f>D33+D35+D39</f>
        <v>48</v>
      </c>
      <c r="E42" s="128" t="s">
        <v>379</v>
      </c>
      <c r="F42" s="129" t="s">
        <v>380</v>
      </c>
      <c r="G42" s="53">
        <f>G39+G33</f>
        <v>17</v>
      </c>
      <c r="H42" s="53">
        <f>H39+H33</f>
        <v>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855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872</v>
      </c>
      <c r="C48" s="427" t="s">
        <v>816</v>
      </c>
      <c r="D48" s="590" t="s">
        <v>860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78" t="s">
        <v>866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3" sqref="A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01.04.2010-30.06.2010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-12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4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-13</v>
      </c>
      <c r="D20" s="55">
        <f>SUM(D10:D19)</f>
        <v>-54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-13</v>
      </c>
      <c r="D43" s="55">
        <f>D42+D32+D20</f>
        <v>-54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26</v>
      </c>
      <c r="D45" s="55">
        <f>D44+D43</f>
        <v>59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26</v>
      </c>
      <c r="D46" s="56">
        <v>59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42" sqref="B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01.04.2010-30.06.2010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-272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-272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</v>
      </c>
      <c r="K16" s="60"/>
      <c r="L16" s="344">
        <f t="shared" si="1"/>
        <v>-17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-289</v>
      </c>
      <c r="K29" s="59">
        <f t="shared" si="6"/>
        <v>0</v>
      </c>
      <c r="L29" s="344">
        <f t="shared" si="1"/>
        <v>363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-289</v>
      </c>
      <c r="K32" s="59">
        <f t="shared" si="7"/>
        <v>0</v>
      </c>
      <c r="L32" s="344">
        <f t="shared" si="1"/>
        <v>363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861</v>
      </c>
      <c r="E38" s="593"/>
      <c r="F38" s="593" t="s">
        <v>862</v>
      </c>
      <c r="G38" s="593"/>
      <c r="H38" s="593"/>
      <c r="I38" s="593"/>
      <c r="J38" s="15" t="s">
        <v>868</v>
      </c>
      <c r="K38" s="15"/>
      <c r="L38" s="593" t="s">
        <v>869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54" sqref="C5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ГЛОБЕКС ИСТЕЙТ ФОНД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01.04.2010-30.06.2010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</v>
      </c>
      <c r="E11" s="189">
        <v>0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>
        <v>0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0</v>
      </c>
      <c r="E14" s="189"/>
      <c r="F14" s="189">
        <v>0</v>
      </c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362</v>
      </c>
      <c r="E17" s="194">
        <f>SUM(E9:E16)</f>
        <v>0</v>
      </c>
      <c r="F17" s="194">
        <f>SUM(F9:F16)</f>
        <v>0</v>
      </c>
      <c r="G17" s="74">
        <f t="shared" si="2"/>
        <v>362</v>
      </c>
      <c r="H17" s="75">
        <f>SUM(H9:H16)</f>
        <v>0</v>
      </c>
      <c r="I17" s="75">
        <f>SUM(I9:I16)</f>
        <v>0</v>
      </c>
      <c r="J17" s="74">
        <f t="shared" si="3"/>
        <v>362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358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368</v>
      </c>
      <c r="H40" s="438">
        <f t="shared" si="13"/>
        <v>0</v>
      </c>
      <c r="I40" s="438">
        <f t="shared" si="13"/>
        <v>0</v>
      </c>
      <c r="J40" s="438">
        <f t="shared" si="13"/>
        <v>368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364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 t="s">
        <v>159</v>
      </c>
      <c r="D44" s="577" t="s">
        <v>159</v>
      </c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599" t="s">
        <v>867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4" sqref="A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01.04.2010-30.06.2010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28</v>
      </c>
      <c r="D97" s="104">
        <f>D96+D68+D66</f>
        <v>1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864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867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8" sqref="B37:B38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01.04.2010-30.06.2010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6"/>
      <c r="C30" s="626"/>
      <c r="D30" s="459" t="s">
        <v>816</v>
      </c>
      <c r="E30" s="625" t="s">
        <v>860</v>
      </c>
      <c r="F30" s="625"/>
      <c r="G30" s="625"/>
      <c r="H30" s="420" t="s">
        <v>778</v>
      </c>
      <c r="I30" s="625" t="s">
        <v>866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7" sqref="B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01.04.2010-30.06.2010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2" t="s">
        <v>864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865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Katq</cp:lastModifiedBy>
  <cp:lastPrinted>2010-07-26T11:46:29Z</cp:lastPrinted>
  <dcterms:created xsi:type="dcterms:W3CDTF">2000-06-29T12:02:40Z</dcterms:created>
  <dcterms:modified xsi:type="dcterms:W3CDTF">2010-07-26T12:14:08Z</dcterms:modified>
  <cp:category/>
  <cp:version/>
  <cp:contentType/>
  <cp:contentStatus/>
</cp:coreProperties>
</file>