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9720" windowHeight="4110" tabRatio="568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<sst xmlns="http://schemas.openxmlformats.org/spreadsheetml/2006/main" count="1057" uniqueCount="882">
  <si>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</si>
  <si>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</si>
  <si>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</si>
  <si>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</si>
  <si>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</si>
  <si>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</si>
  <si>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</si>
  <si>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</si>
  <si>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</si>
  <si>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</si>
  <si>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</si>
  <si>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</si>
  <si>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</si>
  <si>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</si>
  <si>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</si>
  <si>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</si>
  <si>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</si>
  <si>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</si>
  <si>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</si>
  <si>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</si>
  <si>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</si>
  <si>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</si>
  <si>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</si>
  <si>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</si>
  <si>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</si>
  <si>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</si>
  <si>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</si>
  <si>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</si>
  <si>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</si>
  <si>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</si>
  <si>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</si>
  <si>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</si>
  <si>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</si>
  <si>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</si>
  <si>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</si>
  <si>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</si>
  <si>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</si>
  <si>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</si>
  <si>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</si>
  <si>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</si>
  <si>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</si>
  <si>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</si>
  <si>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</si>
  <si>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</si>
  <si>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</si>
  <si>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</si>
  <si>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</si>
  <si>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</si>
  <si>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</si>
  <si>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</si>
  <si>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</si>
  <si>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</si>
  <si>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</si>
  <si>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</si>
  <si>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</si>
  <si>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</si>
  <si>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</si>
  <si>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</si>
  <si>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</si>
  <si>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</si>
  <si>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</si>
  <si>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</si>
  <si>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</si>
  <si>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</si>
  <si>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</si>
  <si>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</si>
  <si>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</si>
  <si>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</si>
  <si>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</si>
  <si>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</si>
  <si>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</si>
  <si>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</si>
  <si>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</si>
  <si>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</si>
  <si>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</si>
  <si>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</si>
  <si>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</si>
  <si>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</si>
  <si>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</si>
  <si>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</si>
  <si>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</si>
  <si>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</si>
  <si>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</si>
  <si>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</si>
  <si>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</si>
  <si>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</si>
  <si>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</si>
  <si>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</si>
  <si>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</si>
  <si>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</si>
  <si>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</si>
  <si>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</si>
  <si>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</si>
  <si>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</si>
  <si>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</si>
  <si>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</si>
  <si>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</si>
  <si>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</si>
  <si>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</si>
  <si>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</si>
  <si>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</si>
  <si>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</si>
  <si>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</si>
  <si>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</si>
  <si>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</si>
  <si>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</si>
  <si>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</si>
  <si>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</si>
  <si>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</si>
  <si>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</si>
  <si>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</si>
  <si>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</si>
  <si>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</si>
  <si>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</si>
  <si>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</si>
  <si>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</si>
  <si>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</si>
  <si>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</si>
  <si>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</si>
  <si>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</si>
  <si>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</si>
  <si>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</si>
  <si>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</si>
  <si>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</si>
  <si>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</si>
  <si>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</si>
  <si>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</si>
  <si>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</si>
  <si>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</si>
  <si>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</si>
  <si>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</si>
  <si>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</si>
  <si>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</si>
  <si>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</si>
  <si>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</si>
  <si>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</si>
  <si>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</si>
  <si>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</si>
  <si>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</si>
  <si>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</si>
  <si>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</si>
  <si>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</si>
  <si>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</si>
  <si>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</si>
  <si>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</si>
  <si>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</si>
  <si>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</si>
  <si>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</si>
  <si>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</si>
  <si>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</si>
  <si>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</si>
  <si>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</si>
  <si>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</si>
  <si>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</si>
  <si>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</si>
  <si>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</si>
  <si>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</si>
  <si>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</si>
  <si>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</si>
  <si>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</si>
  <si>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</si>
  <si>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</si>
  <si>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</si>
  <si>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</si>
  <si>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</si>
  <si>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</si>
  <si>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</si>
  <si>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</si>
  <si>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</si>
  <si>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</si>
  <si>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</si>
  <si>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</si>
  <si>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</si>
  <si>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</si>
  <si>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</si>
  <si>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</si>
  <si>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</si>
  <si>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</si>
  <si>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</si>
  <si>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</si>
  <si>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</si>
  <si>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</si>
  <si>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</si>
  <si>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</si>
  <si>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</si>
  <si>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</si>
  <si>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</si>
  <si>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</si>
  <si>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</si>
  <si>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</si>
  <si>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</si>
  <si>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</si>
  <si>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</si>
  <si>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</si>
  <si>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</si>
  <si>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</si>
  <si>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</si>
  <si>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</si>
  <si>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</si>
  <si>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</si>
  <si>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</si>
  <si>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</si>
  <si>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</si>
  <si>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</si>
  <si>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</si>
  <si>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</si>
  <si>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</si>
  <si>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</si>
  <si>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</si>
  <si>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</si>
  <si>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</si>
  <si>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</si>
  <si>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</si>
  <si>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</si>
  <si>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</si>
  <si>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</si>
  <si>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</si>
  <si>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</si>
  <si>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</si>
  <si>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</si>
  <si>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</si>
  <si>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</si>
  <si>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</si>
  <si>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</si>
  <si>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</si>
  <si>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</si>
  <si>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</si>
  <si>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</si>
  <si>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</si>
  <si>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</si>
  <si>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</si>
  <si>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</si>
  <si>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</si>
  <si>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</si>
  <si>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</si>
  <si>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</si>
  <si>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</si>
  <si>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</si>
  <si>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</si>
  <si>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</si>
  <si>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</si>
  <si>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</si>
  <si>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</si>
  <si>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</si>
  <si>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</si>
  <si>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</si>
  <si>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</si>
  <si>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</si>
  <si>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</si>
  <si>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</si>
  <si>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</si>
  <si>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</si>
  <si>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</si>
  <si>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</si>
  <si>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</si>
  <si>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</si>
  <si>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</si>
  <si>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</si>
  <si>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</si>
  <si>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</si>
  <si>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</si>
  <si>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</si>
  <si>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</si>
  <si>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</si>
  <si>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</si>
  <si>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</si>
  <si>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</si>
  <si>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</si>
  <si>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</si>
  <si>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</si>
  <si>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</si>
  <si>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</si>
  <si>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</si>
  <si>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</si>
  <si>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</si>
  <si>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</si>
  <si>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</si>
  <si>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</si>
  <si>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</si>
  <si>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</si>
  <si>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</si>
  <si>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</si>
  <si>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</si>
  <si>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</si>
  <si>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</si>
  <si>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</si>
  <si>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</si>
  <si>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</si>
  <si>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</si>
  <si>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</si>
  <si>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</si>
  <si>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</si>
  <si>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</si>
  <si>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</si>
  <si>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</si>
  <si>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</si>
  <si>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</si>
  <si>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</si>
  <si>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</si>
  <si>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</si>
  <si>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</si>
  <si>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</si>
  <si>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</si>
  <si>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</si>
  <si>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</si>
  <si>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</si>
  <si>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</si>
  <si>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</si>
  <si>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</si>
  <si>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</si>
  <si>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</si>
  <si>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</si>
  <si>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</si>
  <si>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</si>
  <si>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</si>
  <si>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</si>
  <si>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</si>
  <si>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</si>
  <si>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</si>
  <si>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</si>
  <si>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</si>
  <si>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</si>
  <si>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</si>
  <si>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</si>
  <si>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</si>
  <si>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</si>
  <si>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</si>
  <si>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</si>
  <si>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</si>
  <si>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</si>
  <si>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</si>
  <si>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</si>
  <si>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</si>
  <si>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</si>
  <si>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</si>
  <si>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</si>
  <si>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</si>
  <si>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</si>
  <si>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</si>
  <si>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</si>
  <si>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</si>
  <si>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</si>
  <si>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</si>
  <si>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</si>
  <si>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</si>
  <si>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</si>
  <si>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</si>
  <si>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</si>
  <si>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</si>
  <si>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</si>
  <si>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</si>
  <si>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</si>
  <si>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</si>
  <si>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</si>
  <si>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</si>
  <si>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</si>
  <si>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</si>
  <si>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</si>
  <si>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</si>
  <si>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</si>
  <si>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</si>
  <si>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</si>
  <si>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</si>
  <si>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</si>
  <si>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</si>
  <si>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</si>
  <si>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</si>
  <si>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</si>
  <si>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</si>
  <si>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</si>
  <si>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</si>
  <si>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</si>
  <si>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</si>
  <si>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</si>
  <si>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</si>
  <si>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</si>
  <si>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</si>
  <si>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</si>
  <si>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</si>
  <si>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</si>
  <si>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</si>
  <si>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</si>
  <si>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</si>
  <si>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</si>
  <si>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</si>
  <si>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</si>
  <si>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</si>
  <si>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</si>
  <si>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</si>
  <si>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</si>
  <si>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</si>
  <si>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</si>
  <si>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</si>
  <si>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</si>
  <si>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</si>
  <si>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</si>
  <si>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</si>
  <si>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</si>
  <si>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</si>
  <si>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</si>
  <si>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</si>
  <si>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</si>
  <si>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</si>
  <si>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</si>
  <si>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</si>
  <si>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</si>
  <si>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</si>
  <si>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</si>
  <si>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</si>
  <si>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</si>
  <si>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</si>
  <si>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</si>
  <si>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</si>
  <si>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</si>
  <si>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</si>
  <si>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</si>
  <si>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</si>
  <si>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</si>
  <si>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</si>
  <si>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</si>
  <si>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</si>
  <si>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</si>
  <si>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</si>
  <si>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</si>
  <si>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</si>
  <si>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</si>
  <si>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</si>
  <si>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</si>
  <si>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</si>
  <si>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</si>
  <si>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</si>
  <si>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</si>
  <si>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</si>
  <si>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</si>
  <si>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</si>
  <si>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</si>
  <si>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</si>
  <si>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</si>
  <si>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</si>
  <si>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</si>
  <si>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</si>
  <si>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</si>
  <si>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</si>
  <si>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</si>
  <si>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</si>
  <si>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</si>
  <si>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</si>
  <si>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</si>
  <si>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</si>
  <si>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</si>
  <si>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</si>
  <si>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</si>
  <si>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</si>
  <si>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</si>
  <si>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</si>
  <si>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</si>
  <si>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</si>
  <si>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</si>
  <si>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</si>
  <si>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</si>
  <si>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</si>
  <si>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</si>
  <si>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</si>
  <si>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</si>
  <si>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</si>
  <si>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</si>
  <si>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</si>
  <si>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</si>
  <si>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</si>
  <si>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</si>
  <si>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</si>
  <si>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</si>
  <si>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</si>
  <si>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</si>
  <si>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</si>
  <si>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</si>
  <si>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</si>
  <si>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</si>
  <si>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</si>
  <si>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</si>
  <si>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</si>
  <si>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</si>
  <si>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</si>
  <si>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</si>
  <si>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</si>
  <si>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</si>
  <si>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</si>
  <si>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</si>
  <si>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</si>
  <si>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</si>
  <si>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</si>
  <si>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</si>
  <si>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</si>
  <si>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</si>
  <si>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</si>
  <si>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</si>
  <si>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</si>
  <si>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</si>
  <si>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</si>
  <si>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</si>
  <si>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</si>
  <si>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</si>
  <si>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</si>
  <si>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</si>
  <si>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</si>
  <si>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</si>
  <si>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</si>
  <si>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</si>
  <si>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</si>
  <si>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</si>
  <si>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</si>
  <si>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</si>
  <si>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</si>
  <si>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</si>
  <si>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</si>
  <si>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</si>
  <si>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</si>
  <si>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</si>
  <si>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</si>
  <si>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</si>
  <si>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</si>
  <si>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</si>
  <si>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</si>
  <si>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</si>
  <si>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</si>
  <si>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</si>
  <si>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</si>
  <si>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</si>
  <si>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</si>
  <si>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</si>
  <si>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</si>
  <si>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</si>
  <si>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</si>
  <si>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</si>
  <si>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</si>
  <si>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</si>
  <si>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</si>
  <si>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</si>
  <si>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</si>
  <si>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</si>
  <si>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</si>
  <si>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</si>
  <si>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</si>
  <si>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</si>
  <si>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</si>
  <si>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</si>
  <si>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</si>
  <si>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</si>
  <si>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</si>
  <si>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</si>
  <si>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</si>
  <si>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</si>
  <si>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</si>
  <si>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</si>
  <si>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</si>
  <si>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</si>
  <si>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</si>
  <si>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</si>
  <si>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</si>
  <si>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</si>
  <si>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</si>
  <si>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</si>
  <si>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</si>
  <si>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</si>
  <si>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</si>
  <si>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</si>
  <si>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</si>
  <si>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</si>
  <si>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</si>
  <si>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</si>
  <si>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</si>
  <si>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</si>
  <si>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</si>
  <si>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</si>
  <si>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</si>
  <si>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</si>
  <si>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</si>
  <si>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</si>
  <si>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</si>
  <si>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</si>
  <si>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</si>
  <si>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</si>
  <si>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</si>
  <si>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</si>
  <si>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</si>
  <si>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</si>
  <si>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</si>
  <si>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</si>
  <si>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</si>
  <si>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</si>
  <si>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</si>
  <si>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</si>
  <si>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</si>
  <si>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</si>
  <si>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</si>
  <si>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</si>
  <si>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</si>
  <si>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</si>
  <si>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</si>
  <si>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</si>
  <si>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</si>
  <si>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</si>
  <si>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</si>
  <si>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</si>
  <si>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</si>
  <si>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</si>
  <si>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</si>
  <si>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</si>
  <si>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</si>
  <si>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</si>
  <si>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</si>
  <si>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</si>
  <si>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</si>
  <si>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</si>
  <si>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</si>
  <si>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</si>
  <si>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</si>
  <si>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</si>
  <si>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</si>
  <si>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</si>
  <si>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</si>
  <si>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</si>
  <si>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</si>
  <si>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</si>
  <si>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</si>
  <si>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</si>
  <si>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</si>
  <si>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</si>
  <si>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</si>
  <si>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</si>
  <si>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</si>
  <si>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</si>
  <si>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</si>
  <si>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</si>
  <si>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</si>
  <si>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</si>
  <si>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</si>
  <si>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</si>
  <si>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</si>
  <si>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</si>
  <si>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</si>
  <si>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</si>
  <si>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</si>
  <si>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</si>
  <si>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</si>
  <si>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</si>
  <si>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</si>
  <si>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</si>
  <si>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</si>
  <si>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</si>
  <si>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</si>
  <si>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</si>
  <si>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</si>
  <si>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</si>
  <si>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</si>
  <si>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</si>
  <si>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</si>
  <si>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</si>
  <si>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</si>
  <si>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</si>
  <si>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</si>
  <si>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</si>
  <si>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</si>
  <si>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</si>
  <si>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</si>
  <si>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</si>
  <si>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</si>
  <si>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</si>
  <si>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</si>
  <si>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</si>
  <si>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</si>
  <si>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</si>
  <si>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</si>
  <si>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</si>
  <si>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</si>
  <si>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</si>
  <si>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</si>
  <si>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</si>
  <si>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</si>
  <si>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</si>
  <si>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</si>
  <si>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</si>
  <si>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</si>
  <si>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</si>
  <si>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</si>
  <si>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</si>
  <si>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</si>
  <si>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</si>
  <si>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</si>
  <si>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</si>
  <si>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</si>
  <si>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</si>
  <si>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</si>
  <si>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</si>
  <si>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</si>
  <si>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</si>
  <si>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</si>
  <si>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</si>
  <si>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</si>
  <si>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</si>
  <si>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</si>
  <si>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</si>
  <si>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</si>
  <si>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</si>
  <si>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</si>
  <si>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</si>
  <si>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</si>
  <si>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</si>
  <si>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</si>
  <si>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</si>
  <si>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</si>
  <si>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</si>
  <si>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</si>
  <si>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</si>
  <si>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</si>
  <si>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</si>
  <si>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</si>
  <si>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</si>
  <si>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</si>
  <si>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</si>
  <si>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</si>
  <si>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</si>
  <si>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</si>
  <si>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</si>
  <si>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</si>
  <si>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</si>
  <si>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</si>
  <si>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</si>
  <si>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</si>
  <si>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</si>
  <si>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</si>
  <si>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</si>
  <si>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</si>
  <si>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</si>
  <si>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</si>
  <si>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</si>
  <si>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</si>
  <si>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</si>
  <si>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</si>
  <si>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</si>
  <si>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</si>
  <si>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</si>
  <si>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</si>
  <si>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</si>
  <si>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</si>
  <si>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</si>
  <si>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</si>
  <si>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</si>
  <si>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</si>
  <si>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</si>
  <si>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</si>
  <si>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</si>
  <si>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</si>
  <si>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</si>
  <si>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</si>
  <si>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</si>
  <si>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</si>
  <si>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</si>
  <si>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</si>
  <si>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</si>
  <si>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</si>
  <si>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</si>
  <si>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</si>
  <si>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</si>
  <si>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</si>
  <si>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</si>
  <si>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</si>
  <si>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</si>
  <si>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</si>
  <si>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</si>
  <si>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</si>
  <si>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</si>
  <si>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</si>
  <si>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</si>
  <si>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</si>
  <si>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</si>
  <si>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</si>
  <si>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</si>
  <si>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</si>
  <si>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</si>
  <si>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</si>
  <si>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</si>
  <si>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</si>
  <si>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</si>
  <si>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</si>
  <si>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</si>
  <si>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</si>
  <si>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</si>
  <si>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</si>
  <si>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</si>
  <si>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</si>
  <si>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</si>
  <si>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</si>
  <si>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</si>
  <si>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</si>
  <si>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</si>
  <si>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</si>
  <si>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</si>
  <si>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</si>
  <si>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</si>
  <si>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</si>
  <si>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</si>
  <si>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</si>
  <si>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</si>
  <si>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</si>
  <si>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</si>
  <si>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</si>
  <si>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</si>
  <si>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</si>
  <si>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</si>
  <si>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</si>
  <si>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</si>
  <si>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</si>
  <si>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</si>
  <si>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</si>
  <si>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</si>
  <si>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</si>
  <si>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</si>
  <si>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</si>
  <si>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</si>
  <si>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</si>
  <si>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</si>
  <si>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</si>
  <si>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</si>
  <si>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</si>
  <si>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</si>
  <si>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</si>
  <si>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</si>
  <si>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</si>
  <si>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</si>
  <si>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</si>
  <si>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</si>
  <si>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</si>
  <si>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</si>
  <si>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</si>
  <si>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</si>
  <si>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</si>
  <si>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</si>
  <si>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</si>
  <si>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</si>
  <si>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</si>
  <si>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</si>
  <si>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</si>
  <si>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</si>
  <si>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</si>
  <si>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</si>
  <si>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</si>
  <si>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</si>
  <si>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</si>
  <si>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</si>
  <si>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</si>
  <si>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</si>
  <si>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</si>
  <si>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</si>
  <si>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</si>
  <si>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</si>
  <si>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</si>
  <si>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</si>
  <si>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</si>
  <si>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</si>
  <si>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</si>
  <si>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</si>
  <si>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ДОБРУДЖА ХОЛДИНГ АД</t>
  </si>
  <si>
    <t>0095</t>
  </si>
  <si>
    <t>неконсолидиран</t>
  </si>
  <si>
    <t>1.ИНСТИТУТ ПО РАЗВИТИЕТО Добрич</t>
  </si>
  <si>
    <t>2.КАВАРНА ИН КО АД Каварна</t>
  </si>
  <si>
    <t xml:space="preserve">1.ППС София  </t>
  </si>
  <si>
    <t>3.ДОБРИЧ ИН КО АД 1 Добрич</t>
  </si>
  <si>
    <t>Съставител:……………              Ръководител:……………</t>
  </si>
  <si>
    <t>01.01.2007-31.12.2007</t>
  </si>
  <si>
    <t xml:space="preserve">2.МЕТАЛОКЕРАМИКА АД </t>
  </si>
  <si>
    <t>4.СТРОЙТЕХНИКА АД Главиница</t>
  </si>
  <si>
    <t>5."СИЛИСТРА ИНВЕСТ" АД</t>
  </si>
  <si>
    <t>6. "СЛУЖБА ЗА КАДРОВО СЪПР." ООД</t>
  </si>
  <si>
    <t>Дата на съставяне: 16.01.2008 г</t>
  </si>
  <si>
    <t>Забележка: Осчетоводяването на инвестициите се извършва по  метода на собствения капитал</t>
  </si>
  <si>
    <t>16.01.2008 г</t>
  </si>
  <si>
    <t xml:space="preserve">Дата на съставяне:  16.01.2008 г                                 </t>
  </si>
  <si>
    <t xml:space="preserve">Дата  на съставяне: 16.01.2008 г                                                                                                                                </t>
  </si>
  <si>
    <t>Дата на съставяне:16.01.2008 г</t>
  </si>
  <si>
    <t xml:space="preserve">Дата на съставяне:16.01.2008 г                  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</si>
</sst>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9" fillId="0" borderId="1" xfId="27" applyFont="1" applyBorder="1" applyAlignment="1" applyProtection="1" quotePrefix="1">
      <alignment vertical="top"/>
      <protection locked="0"/>
    </xf>
    <xf numFmtId="185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F28">
      <selection activeCell="D90" sqref="D9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3" t="s">
        <v>1</v>
      </c>
      <c r="B3" s="584"/>
      <c r="C3" s="584"/>
      <c r="D3" s="584"/>
      <c r="E3" s="462" t="s">
        <v>862</v>
      </c>
      <c r="F3" s="217" t="s">
        <v>2</v>
      </c>
      <c r="G3" s="172"/>
      <c r="H3" s="461">
        <v>124087299</v>
      </c>
    </row>
    <row r="4" spans="1:8" ht="15">
      <c r="A4" s="583" t="s">
        <v>3</v>
      </c>
      <c r="B4" s="589"/>
      <c r="C4" s="589"/>
      <c r="D4" s="589"/>
      <c r="E4" s="504" t="s">
        <v>864</v>
      </c>
      <c r="F4" s="585" t="s">
        <v>4</v>
      </c>
      <c r="G4" s="586"/>
      <c r="H4" s="575" t="s">
        <v>863</v>
      </c>
    </row>
    <row r="5" spans="1:8" ht="15">
      <c r="A5" s="583" t="s">
        <v>5</v>
      </c>
      <c r="B5" s="584"/>
      <c r="C5" s="584"/>
      <c r="D5" s="584"/>
      <c r="E5" s="505" t="s">
        <v>870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296</v>
      </c>
      <c r="H11" s="152">
        <v>296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296</v>
      </c>
      <c r="H12" s="153">
        <v>296</v>
      </c>
    </row>
    <row r="13" spans="1:8" ht="15">
      <c r="A13" s="235" t="s">
        <v>28</v>
      </c>
      <c r="B13" s="241" t="s">
        <v>29</v>
      </c>
      <c r="C13" s="151">
        <v>1</v>
      </c>
      <c r="D13" s="151">
        <v>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</v>
      </c>
      <c r="D15" s="151">
        <v>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3</v>
      </c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296</v>
      </c>
      <c r="H17" s="154">
        <f>H11+H14+H15+H16</f>
        <v>296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7</v>
      </c>
      <c r="D19" s="155">
        <f>SUM(D11:D18)</f>
        <v>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143</v>
      </c>
      <c r="H20" s="158">
        <v>143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95</v>
      </c>
      <c r="H21" s="156">
        <f>SUM(H22:H24)</f>
        <v>95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30</v>
      </c>
      <c r="H22" s="152">
        <v>30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>
        <v>65</v>
      </c>
      <c r="H24" s="152">
        <v>65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238</v>
      </c>
      <c r="H25" s="154">
        <f>H19+H20+H21</f>
        <v>238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-68</v>
      </c>
      <c r="H27" s="154">
        <f>SUM(H28:H30)</f>
        <v>-22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-68</v>
      </c>
      <c r="H29" s="316">
        <v>-22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2671</v>
      </c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>
        <v>-46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2603</v>
      </c>
      <c r="H33" s="154">
        <f>H27+H31+H32</f>
        <v>-68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324</v>
      </c>
      <c r="D34" s="155">
        <f>SUM(D35:D38)</f>
        <v>366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>
        <v>18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3137</v>
      </c>
      <c r="H36" s="154">
        <f>H25+H17+H33</f>
        <v>466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151</v>
      </c>
      <c r="D37" s="151">
        <v>159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173</v>
      </c>
      <c r="D38" s="151">
        <v>189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6</v>
      </c>
      <c r="D39" s="159">
        <f>D40+D41+D43</f>
        <v>7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>
        <v>6</v>
      </c>
      <c r="D40" s="151">
        <v>7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330</v>
      </c>
      <c r="D45" s="155">
        <f>D34+D39+D44</f>
        <v>373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337</v>
      </c>
      <c r="D55" s="155">
        <f>D19+D20+D21+D27+D32+D45+D51+D53+D54</f>
        <v>378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94</v>
      </c>
      <c r="H61" s="154">
        <f>SUM(H62:H68)</f>
        <v>129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38</v>
      </c>
      <c r="H64" s="152">
        <f>40+14</f>
        <v>54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55</v>
      </c>
      <c r="H66" s="152">
        <v>67</v>
      </c>
    </row>
    <row r="67" spans="1:8" ht="15">
      <c r="A67" s="235" t="s">
        <v>207</v>
      </c>
      <c r="B67" s="241" t="s">
        <v>208</v>
      </c>
      <c r="C67" s="151"/>
      <c r="D67" s="151">
        <v>21</v>
      </c>
      <c r="E67" s="237" t="s">
        <v>209</v>
      </c>
      <c r="F67" s="242" t="s">
        <v>210</v>
      </c>
      <c r="G67" s="152">
        <v>1</v>
      </c>
      <c r="H67" s="152">
        <v>6</v>
      </c>
    </row>
    <row r="68" spans="1:8" ht="15">
      <c r="A68" s="235" t="s">
        <v>211</v>
      </c>
      <c r="B68" s="241" t="s">
        <v>212</v>
      </c>
      <c r="C68" s="151">
        <v>14</v>
      </c>
      <c r="D68" s="151">
        <v>14</v>
      </c>
      <c r="E68" s="237" t="s">
        <v>213</v>
      </c>
      <c r="F68" s="242" t="s">
        <v>214</v>
      </c>
      <c r="G68" s="152"/>
      <c r="H68" s="152">
        <v>2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</v>
      </c>
      <c r="H69" s="152">
        <v>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100</v>
      </c>
      <c r="H71" s="161">
        <f>H59+H60+H61+H69+H70</f>
        <v>137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95</v>
      </c>
      <c r="D74" s="151">
        <v>96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110</v>
      </c>
      <c r="D75" s="155">
        <f>SUM(D67:D74)</f>
        <v>132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100</v>
      </c>
      <c r="H79" s="162">
        <f>H71+H74+H75+H76</f>
        <v>137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14</v>
      </c>
      <c r="D87" s="151">
        <v>3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2775</v>
      </c>
      <c r="D88" s="151">
        <v>89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2789</v>
      </c>
      <c r="D91" s="155">
        <f>SUM(D87:D90)</f>
        <v>92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2900</v>
      </c>
      <c r="D93" s="155">
        <f>D64+D75+D84+D91+D92</f>
        <v>225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3237</v>
      </c>
      <c r="D94" s="164">
        <f>D93+D55</f>
        <v>603</v>
      </c>
      <c r="E94" s="449" t="s">
        <v>270</v>
      </c>
      <c r="F94" s="289" t="s">
        <v>271</v>
      </c>
      <c r="G94" s="165">
        <f>G36+G39+G55+G79</f>
        <v>3237</v>
      </c>
      <c r="H94" s="165">
        <f>H36+H39+H55+H79</f>
        <v>603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876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7" t="s">
        <v>869</v>
      </c>
      <c r="D98" s="587"/>
      <c r="E98" s="587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7"/>
      <c r="D100" s="588"/>
      <c r="E100" s="58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8:H28 C20:D21 C23:D26 C30:D30 C11:D18 C35:D38 C47:D50 C53:D54 C58:D63 C40:D44 C79:D83 C67:D74 C92:D92 G11:H13 G74:H76 G22:H24 C87:D90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C17">
      <selection activeCell="H19" sqref="H1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0" t="str">
        <f>'справка №1-БАЛАНС'!E3</f>
        <v>ДОБРУДЖА ХОЛДИНГ АД</v>
      </c>
      <c r="C2" s="580"/>
      <c r="D2" s="580"/>
      <c r="E2" s="580"/>
      <c r="F2" s="582" t="s">
        <v>2</v>
      </c>
      <c r="G2" s="582"/>
      <c r="H2" s="526">
        <f>'справка №1-БАЛАНС'!H3</f>
        <v>124087299</v>
      </c>
    </row>
    <row r="3" spans="1:8" ht="15">
      <c r="A3" s="467" t="s">
        <v>274</v>
      </c>
      <c r="B3" s="580" t="str">
        <f>'справка №1-БАЛАНС'!E4</f>
        <v>неконсолидиран</v>
      </c>
      <c r="C3" s="580"/>
      <c r="D3" s="580"/>
      <c r="E3" s="580"/>
      <c r="F3" s="546" t="s">
        <v>4</v>
      </c>
      <c r="G3" s="527"/>
      <c r="H3" s="527" t="str">
        <f>'справка №1-БАЛАНС'!H4</f>
        <v>0095</v>
      </c>
    </row>
    <row r="4" spans="1:8" ht="17.25" customHeight="1">
      <c r="A4" s="467" t="s">
        <v>5</v>
      </c>
      <c r="B4" s="581" t="str">
        <f>'справка №1-БАЛАНС'!E5</f>
        <v>01.01.2007-31.12.2007</v>
      </c>
      <c r="C4" s="581"/>
      <c r="D4" s="58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7</v>
      </c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27</v>
      </c>
      <c r="D10" s="46">
        <f>28+4</f>
        <v>32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1</v>
      </c>
      <c r="D11" s="46">
        <v>1</v>
      </c>
      <c r="E11" s="300" t="s">
        <v>292</v>
      </c>
      <c r="F11" s="549" t="s">
        <v>293</v>
      </c>
      <c r="G11" s="550">
        <v>21</v>
      </c>
      <c r="H11" s="550">
        <v>18</v>
      </c>
    </row>
    <row r="12" spans="1:8" ht="12">
      <c r="A12" s="298" t="s">
        <v>294</v>
      </c>
      <c r="B12" s="299" t="s">
        <v>295</v>
      </c>
      <c r="C12" s="46">
        <v>6</v>
      </c>
      <c r="D12" s="46">
        <v>36</v>
      </c>
      <c r="E12" s="300" t="s">
        <v>78</v>
      </c>
      <c r="F12" s="549" t="s">
        <v>296</v>
      </c>
      <c r="G12" s="550"/>
      <c r="H12" s="550">
        <v>7</v>
      </c>
    </row>
    <row r="13" spans="1:18" ht="12">
      <c r="A13" s="298" t="s">
        <v>297</v>
      </c>
      <c r="B13" s="299" t="s">
        <v>298</v>
      </c>
      <c r="C13" s="46">
        <v>1</v>
      </c>
      <c r="D13" s="46">
        <v>4</v>
      </c>
      <c r="E13" s="301" t="s">
        <v>51</v>
      </c>
      <c r="F13" s="551" t="s">
        <v>299</v>
      </c>
      <c r="G13" s="548">
        <f>SUM(G9:G12)</f>
        <v>21</v>
      </c>
      <c r="H13" s="548">
        <f>SUM(H9:H12)</f>
        <v>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44</v>
      </c>
      <c r="D16" s="47">
        <v>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86</v>
      </c>
      <c r="D19" s="49">
        <f>SUM(D9:D15)+D16</f>
        <v>74</v>
      </c>
      <c r="E19" s="304" t="s">
        <v>316</v>
      </c>
      <c r="F19" s="552" t="s">
        <v>317</v>
      </c>
      <c r="G19" s="550">
        <v>49</v>
      </c>
      <c r="H19" s="550">
        <v>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>
        <v>11</v>
      </c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>
        <v>2676</v>
      </c>
      <c r="H21" s="550"/>
    </row>
    <row r="22" spans="1:8" ht="24">
      <c r="A22" s="304" t="s">
        <v>323</v>
      </c>
      <c r="B22" s="305" t="s">
        <v>324</v>
      </c>
      <c r="C22" s="46"/>
      <c r="D22" s="46"/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2736</v>
      </c>
      <c r="H24" s="548">
        <f>SUM(H19:H23)</f>
        <v>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86</v>
      </c>
      <c r="D28" s="50">
        <f>D26+D19</f>
        <v>74</v>
      </c>
      <c r="E28" s="127" t="s">
        <v>338</v>
      </c>
      <c r="F28" s="554" t="s">
        <v>339</v>
      </c>
      <c r="G28" s="548">
        <f>G13+G15+G24</f>
        <v>2757</v>
      </c>
      <c r="H28" s="548">
        <f>H13+H15+H24</f>
        <v>28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2671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46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86</v>
      </c>
      <c r="D33" s="49">
        <f>D28+D31+D32</f>
        <v>74</v>
      </c>
      <c r="E33" s="127" t="s">
        <v>352</v>
      </c>
      <c r="F33" s="554" t="s">
        <v>353</v>
      </c>
      <c r="G33" s="53">
        <f>G32+G31+G28</f>
        <v>2757</v>
      </c>
      <c r="H33" s="53">
        <f>H32+H31+H28</f>
        <v>28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2671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46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2671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46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2671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46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2757</v>
      </c>
      <c r="D42" s="53">
        <f>D33+D35+D39</f>
        <v>74</v>
      </c>
      <c r="E42" s="128" t="s">
        <v>379</v>
      </c>
      <c r="F42" s="129" t="s">
        <v>380</v>
      </c>
      <c r="G42" s="53">
        <f>G39+G33</f>
        <v>2757</v>
      </c>
      <c r="H42" s="53">
        <f>H39+H33</f>
        <v>74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860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 t="s">
        <v>877</v>
      </c>
      <c r="C48" s="427" t="s">
        <v>381</v>
      </c>
      <c r="D48" s="590"/>
      <c r="E48" s="590"/>
      <c r="F48" s="590"/>
      <c r="G48" s="590"/>
      <c r="H48" s="59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79"/>
      <c r="E50" s="579"/>
      <c r="F50" s="579"/>
      <c r="G50" s="579"/>
      <c r="H50" s="57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8">
      <selection activeCell="C28" sqref="C2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ДОБРУДЖА ХОЛДИНГ АД</v>
      </c>
      <c r="C4" s="541" t="s">
        <v>2</v>
      </c>
      <c r="D4" s="541">
        <f>'справка №1-БАЛАНС'!H3</f>
        <v>124087299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0095</v>
      </c>
    </row>
    <row r="6" spans="1:6" ht="12" customHeight="1">
      <c r="A6" s="471" t="s">
        <v>5</v>
      </c>
      <c r="B6" s="506" t="str">
        <f>'справка №1-БАЛАНС'!E5</f>
        <v>01.01.2007-31.12.2007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12</v>
      </c>
      <c r="D10" s="54">
        <v>20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-50</v>
      </c>
      <c r="D11" s="54">
        <v>-15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-25</v>
      </c>
      <c r="D13" s="54">
        <v>-9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</v>
      </c>
      <c r="D14" s="54">
        <v>-1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-67</v>
      </c>
      <c r="D20" s="55">
        <f>SUM(D10:D19)</f>
        <v>-6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>
        <v>2717</v>
      </c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>
        <v>11</v>
      </c>
      <c r="D29" s="54">
        <v>19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2728</v>
      </c>
      <c r="D32" s="55">
        <f>SUM(D22:D31)</f>
        <v>19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/>
      <c r="E36" s="130"/>
      <c r="F36" s="130"/>
    </row>
    <row r="37" spans="1:6" ht="12">
      <c r="A37" s="332" t="s">
        <v>437</v>
      </c>
      <c r="B37" s="333" t="s">
        <v>438</v>
      </c>
      <c r="C37" s="54"/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36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36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2697</v>
      </c>
      <c r="D43" s="55">
        <f>D42+D32+D20</f>
        <v>13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92</v>
      </c>
      <c r="D44" s="132">
        <v>79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2789</v>
      </c>
      <c r="D45" s="55">
        <f>D44+D43</f>
        <v>92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2789</v>
      </c>
      <c r="D46" s="56">
        <v>92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6" bottom="0.45" header="0.5118110236220472" footer="0.35"/>
  <pageSetup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3">
      <selection activeCell="K31" sqref="K3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ДОБРУДЖА ХОЛДИНГ АД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124087299</v>
      </c>
      <c r="N3" s="2"/>
    </row>
    <row r="4" spans="1:15" s="532" customFormat="1" ht="13.5" customHeight="1">
      <c r="A4" s="467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0095</v>
      </c>
      <c r="N4" s="3"/>
      <c r="O4" s="3"/>
    </row>
    <row r="5" spans="1:14" s="532" customFormat="1" ht="12.75" customHeight="1">
      <c r="A5" s="467" t="s">
        <v>5</v>
      </c>
      <c r="B5" s="599" t="str">
        <f>'справка №1-БАЛАНС'!E5</f>
        <v>01.01.2007-31.12.2007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296</v>
      </c>
      <c r="D11" s="58">
        <f>'справка №1-БАЛАНС'!H19</f>
        <v>0</v>
      </c>
      <c r="E11" s="58">
        <f>'справка №1-БАЛАНС'!H20</f>
        <v>143</v>
      </c>
      <c r="F11" s="58">
        <f>'справка №1-БАЛАНС'!H22</f>
        <v>30</v>
      </c>
      <c r="G11" s="58">
        <f>'справка №1-БАЛАНС'!H23</f>
        <v>0</v>
      </c>
      <c r="H11" s="60">
        <v>65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-68</v>
      </c>
      <c r="K11" s="60"/>
      <c r="L11" s="344">
        <f>SUM(C11:K11)</f>
        <v>466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296</v>
      </c>
      <c r="D15" s="61">
        <f aca="true" t="shared" si="2" ref="D15:M15">D11+D12</f>
        <v>0</v>
      </c>
      <c r="E15" s="61">
        <f t="shared" si="2"/>
        <v>143</v>
      </c>
      <c r="F15" s="61">
        <f t="shared" si="2"/>
        <v>30</v>
      </c>
      <c r="G15" s="61">
        <f t="shared" si="2"/>
        <v>0</v>
      </c>
      <c r="H15" s="61">
        <f t="shared" si="2"/>
        <v>65</v>
      </c>
      <c r="I15" s="61">
        <f t="shared" si="2"/>
        <v>0</v>
      </c>
      <c r="J15" s="61">
        <f t="shared" si="2"/>
        <v>-68</v>
      </c>
      <c r="K15" s="61">
        <f t="shared" si="2"/>
        <v>0</v>
      </c>
      <c r="L15" s="344">
        <f t="shared" si="1"/>
        <v>466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2671</v>
      </c>
      <c r="J16" s="345">
        <f>+'справка №1-БАЛАНС'!G32</f>
        <v>0</v>
      </c>
      <c r="K16" s="60"/>
      <c r="L16" s="344">
        <f t="shared" si="1"/>
        <v>2671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296</v>
      </c>
      <c r="D29" s="59">
        <f aca="true" t="shared" si="6" ref="D29:M29">D17+D20+D21+D24+D28+D27+D15+D16</f>
        <v>0</v>
      </c>
      <c r="E29" s="59">
        <f t="shared" si="6"/>
        <v>143</v>
      </c>
      <c r="F29" s="59">
        <f t="shared" si="6"/>
        <v>30</v>
      </c>
      <c r="G29" s="59">
        <f t="shared" si="6"/>
        <v>0</v>
      </c>
      <c r="H29" s="59">
        <f t="shared" si="6"/>
        <v>65</v>
      </c>
      <c r="I29" s="59">
        <f t="shared" si="6"/>
        <v>2671</v>
      </c>
      <c r="J29" s="59">
        <f t="shared" si="6"/>
        <v>-68</v>
      </c>
      <c r="K29" s="59">
        <f t="shared" si="6"/>
        <v>0</v>
      </c>
      <c r="L29" s="344">
        <f t="shared" si="1"/>
        <v>3137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296</v>
      </c>
      <c r="D32" s="59">
        <f t="shared" si="7"/>
        <v>0</v>
      </c>
      <c r="E32" s="59">
        <f t="shared" si="7"/>
        <v>143</v>
      </c>
      <c r="F32" s="59">
        <f t="shared" si="7"/>
        <v>30</v>
      </c>
      <c r="G32" s="59">
        <f t="shared" si="7"/>
        <v>0</v>
      </c>
      <c r="H32" s="59">
        <f t="shared" si="7"/>
        <v>65</v>
      </c>
      <c r="I32" s="59">
        <f t="shared" si="7"/>
        <v>2671</v>
      </c>
      <c r="J32" s="59">
        <f t="shared" si="7"/>
        <v>-68</v>
      </c>
      <c r="K32" s="59">
        <f t="shared" si="7"/>
        <v>0</v>
      </c>
      <c r="L32" s="344">
        <f t="shared" si="1"/>
        <v>3137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861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879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856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40">
      <selection activeCell="B43" sqref="B4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ДОБРУДЖА ХОЛДИНГ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124087299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01.01.2007-31.12.2007</v>
      </c>
      <c r="D3" s="603"/>
      <c r="E3" s="603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0095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5" t="s">
        <v>463</v>
      </c>
      <c r="B5" s="606"/>
      <c r="C5" s="609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4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4" t="s">
        <v>529</v>
      </c>
      <c r="R5" s="614" t="s">
        <v>530</v>
      </c>
    </row>
    <row r="6" spans="1:18" s="100" customFormat="1" ht="48">
      <c r="A6" s="607"/>
      <c r="B6" s="608"/>
      <c r="C6" s="610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5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5"/>
      <c r="R6" s="615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13</v>
      </c>
      <c r="E11" s="189"/>
      <c r="F11" s="189"/>
      <c r="G11" s="74">
        <f t="shared" si="2"/>
        <v>13</v>
      </c>
      <c r="H11" s="65"/>
      <c r="I11" s="65"/>
      <c r="J11" s="74">
        <f t="shared" si="3"/>
        <v>13</v>
      </c>
      <c r="K11" s="65">
        <v>12</v>
      </c>
      <c r="L11" s="65"/>
      <c r="M11" s="65"/>
      <c r="N11" s="74">
        <f t="shared" si="4"/>
        <v>12</v>
      </c>
      <c r="O11" s="65"/>
      <c r="P11" s="65"/>
      <c r="Q11" s="74">
        <f t="shared" si="0"/>
        <v>12</v>
      </c>
      <c r="R11" s="74">
        <f t="shared" si="1"/>
        <v>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27</v>
      </c>
      <c r="E13" s="189"/>
      <c r="F13" s="189"/>
      <c r="G13" s="74">
        <f t="shared" si="2"/>
        <v>27</v>
      </c>
      <c r="H13" s="65"/>
      <c r="I13" s="65"/>
      <c r="J13" s="74">
        <f t="shared" si="3"/>
        <v>27</v>
      </c>
      <c r="K13" s="65">
        <v>23</v>
      </c>
      <c r="L13" s="65">
        <v>1</v>
      </c>
      <c r="M13" s="65"/>
      <c r="N13" s="74">
        <f t="shared" si="4"/>
        <v>24</v>
      </c>
      <c r="O13" s="65"/>
      <c r="P13" s="65"/>
      <c r="Q13" s="74">
        <f t="shared" si="0"/>
        <v>24</v>
      </c>
      <c r="R13" s="74">
        <f t="shared" si="1"/>
        <v>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/>
      <c r="E14" s="189">
        <v>3</v>
      </c>
      <c r="F14" s="189"/>
      <c r="G14" s="74">
        <f t="shared" si="2"/>
        <v>3</v>
      </c>
      <c r="H14" s="65"/>
      <c r="I14" s="65"/>
      <c r="J14" s="74">
        <f t="shared" si="3"/>
        <v>3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3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4</v>
      </c>
      <c r="E16" s="189"/>
      <c r="F16" s="189"/>
      <c r="G16" s="74">
        <f t="shared" si="2"/>
        <v>4</v>
      </c>
      <c r="H16" s="65"/>
      <c r="I16" s="65"/>
      <c r="J16" s="74">
        <f t="shared" si="3"/>
        <v>4</v>
      </c>
      <c r="K16" s="65">
        <v>4</v>
      </c>
      <c r="L16" s="65"/>
      <c r="M16" s="65"/>
      <c r="N16" s="74">
        <f t="shared" si="4"/>
        <v>4</v>
      </c>
      <c r="O16" s="65"/>
      <c r="P16" s="65"/>
      <c r="Q16" s="74">
        <f aca="true" t="shared" si="5" ref="Q16:Q25">N16+O16-P16</f>
        <v>4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44</v>
      </c>
      <c r="E17" s="194">
        <f>SUM(E9:E16)</f>
        <v>3</v>
      </c>
      <c r="F17" s="194">
        <f>SUM(F9:F16)</f>
        <v>0</v>
      </c>
      <c r="G17" s="74">
        <f t="shared" si="2"/>
        <v>47</v>
      </c>
      <c r="H17" s="75">
        <f>SUM(H9:H16)</f>
        <v>0</v>
      </c>
      <c r="I17" s="75">
        <f>SUM(I9:I16)</f>
        <v>0</v>
      </c>
      <c r="J17" s="74">
        <f t="shared" si="3"/>
        <v>47</v>
      </c>
      <c r="K17" s="75">
        <f>SUM(K9:K16)</f>
        <v>39</v>
      </c>
      <c r="L17" s="75">
        <f>SUM(L9:L16)</f>
        <v>1</v>
      </c>
      <c r="M17" s="75">
        <f>SUM(M9:M16)</f>
        <v>0</v>
      </c>
      <c r="N17" s="74">
        <f t="shared" si="4"/>
        <v>40</v>
      </c>
      <c r="O17" s="75">
        <f>SUM(O9:O16)</f>
        <v>0</v>
      </c>
      <c r="P17" s="75">
        <f>SUM(P9:P16)</f>
        <v>0</v>
      </c>
      <c r="Q17" s="74">
        <f t="shared" si="5"/>
        <v>40</v>
      </c>
      <c r="R17" s="74">
        <f t="shared" si="6"/>
        <v>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</v>
      </c>
      <c r="E22" s="189"/>
      <c r="F22" s="189"/>
      <c r="G22" s="74">
        <f t="shared" si="2"/>
        <v>1</v>
      </c>
      <c r="H22" s="65"/>
      <c r="I22" s="65"/>
      <c r="J22" s="74">
        <f t="shared" si="3"/>
        <v>1</v>
      </c>
      <c r="K22" s="65">
        <v>1</v>
      </c>
      <c r="L22" s="65"/>
      <c r="M22" s="65"/>
      <c r="N22" s="74">
        <f t="shared" si="4"/>
        <v>1</v>
      </c>
      <c r="O22" s="65"/>
      <c r="P22" s="65"/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1</v>
      </c>
      <c r="L25" s="66">
        <f t="shared" si="7"/>
        <v>0</v>
      </c>
      <c r="M25" s="66">
        <f t="shared" si="7"/>
        <v>0</v>
      </c>
      <c r="N25" s="67">
        <f t="shared" si="4"/>
        <v>1</v>
      </c>
      <c r="O25" s="66">
        <f t="shared" si="7"/>
        <v>0</v>
      </c>
      <c r="P25" s="66">
        <f t="shared" si="7"/>
        <v>0</v>
      </c>
      <c r="Q25" s="67">
        <f t="shared" si="5"/>
        <v>1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366</v>
      </c>
      <c r="E27" s="192">
        <f aca="true" t="shared" si="8" ref="E27:P27">SUM(E28:E31)</f>
        <v>0</v>
      </c>
      <c r="F27" s="192">
        <f t="shared" si="8"/>
        <v>42</v>
      </c>
      <c r="G27" s="71">
        <f t="shared" si="2"/>
        <v>324</v>
      </c>
      <c r="H27" s="70">
        <f t="shared" si="8"/>
        <v>0</v>
      </c>
      <c r="I27" s="70">
        <f t="shared" si="8"/>
        <v>0</v>
      </c>
      <c r="J27" s="71">
        <f t="shared" si="3"/>
        <v>324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324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18</v>
      </c>
      <c r="E28" s="189"/>
      <c r="F28" s="189">
        <v>18</v>
      </c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>
        <v>159</v>
      </c>
      <c r="E30" s="189"/>
      <c r="F30" s="189">
        <v>8</v>
      </c>
      <c r="G30" s="74">
        <f t="shared" si="2"/>
        <v>151</v>
      </c>
      <c r="H30" s="72"/>
      <c r="I30" s="72"/>
      <c r="J30" s="74">
        <f t="shared" si="3"/>
        <v>151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151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189</v>
      </c>
      <c r="E31" s="189"/>
      <c r="F31" s="189">
        <v>16</v>
      </c>
      <c r="G31" s="74">
        <f t="shared" si="2"/>
        <v>173</v>
      </c>
      <c r="H31" s="72"/>
      <c r="I31" s="72"/>
      <c r="J31" s="74">
        <f t="shared" si="3"/>
        <v>173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173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7</v>
      </c>
      <c r="E32" s="193">
        <f aca="true" t="shared" si="11" ref="E32:P32">SUM(E33:E36)</f>
        <v>0</v>
      </c>
      <c r="F32" s="193">
        <f t="shared" si="11"/>
        <v>1</v>
      </c>
      <c r="G32" s="74">
        <f t="shared" si="2"/>
        <v>6</v>
      </c>
      <c r="H32" s="73">
        <f t="shared" si="11"/>
        <v>0</v>
      </c>
      <c r="I32" s="73">
        <f t="shared" si="11"/>
        <v>0</v>
      </c>
      <c r="J32" s="74">
        <f t="shared" si="3"/>
        <v>6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6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>
        <v>7</v>
      </c>
      <c r="E33" s="189"/>
      <c r="F33" s="189">
        <v>1</v>
      </c>
      <c r="G33" s="74">
        <f t="shared" si="2"/>
        <v>6</v>
      </c>
      <c r="H33" s="72"/>
      <c r="I33" s="72"/>
      <c r="J33" s="74">
        <f t="shared" si="3"/>
        <v>6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6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373</v>
      </c>
      <c r="E38" s="194">
        <f aca="true" t="shared" si="12" ref="E38:P38">E27+E32+E37</f>
        <v>0</v>
      </c>
      <c r="F38" s="194">
        <f t="shared" si="12"/>
        <v>43</v>
      </c>
      <c r="G38" s="74">
        <f t="shared" si="2"/>
        <v>330</v>
      </c>
      <c r="H38" s="75">
        <f t="shared" si="12"/>
        <v>0</v>
      </c>
      <c r="I38" s="75">
        <f t="shared" si="12"/>
        <v>0</v>
      </c>
      <c r="J38" s="74">
        <f t="shared" si="3"/>
        <v>330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330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418</v>
      </c>
      <c r="E40" s="438">
        <f>E17+E18+E19+E25+E38+E39</f>
        <v>3</v>
      </c>
      <c r="F40" s="438">
        <f aca="true" t="shared" si="13" ref="F40:R40">F17+F18+F19+F25+F38+F39</f>
        <v>43</v>
      </c>
      <c r="G40" s="438">
        <f t="shared" si="13"/>
        <v>378</v>
      </c>
      <c r="H40" s="438">
        <f t="shared" si="13"/>
        <v>0</v>
      </c>
      <c r="I40" s="438">
        <f t="shared" si="13"/>
        <v>0</v>
      </c>
      <c r="J40" s="438">
        <f t="shared" si="13"/>
        <v>378</v>
      </c>
      <c r="K40" s="438">
        <f t="shared" si="13"/>
        <v>40</v>
      </c>
      <c r="L40" s="438">
        <f t="shared" si="13"/>
        <v>1</v>
      </c>
      <c r="M40" s="438">
        <f t="shared" si="13"/>
        <v>0</v>
      </c>
      <c r="N40" s="438">
        <f t="shared" si="13"/>
        <v>41</v>
      </c>
      <c r="O40" s="438">
        <f t="shared" si="13"/>
        <v>0</v>
      </c>
      <c r="P40" s="438">
        <f t="shared" si="13"/>
        <v>0</v>
      </c>
      <c r="Q40" s="438">
        <f t="shared" si="13"/>
        <v>41</v>
      </c>
      <c r="R40" s="438">
        <f t="shared" si="13"/>
        <v>337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881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1"/>
      <c r="L44" s="611"/>
      <c r="M44" s="611"/>
      <c r="N44" s="611"/>
      <c r="O44" s="612" t="s">
        <v>781</v>
      </c>
      <c r="P44" s="613"/>
      <c r="Q44" s="613"/>
      <c r="R44" s="613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B90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2" t="str">
        <f>'справка №1-БАЛАНС'!E3</f>
        <v>ДОБРУДЖА ХОЛДИНГ АД</v>
      </c>
      <c r="C3" s="623"/>
      <c r="D3" s="526" t="s">
        <v>2</v>
      </c>
      <c r="E3" s="107">
        <f>'справка №1-БАЛАНС'!H3</f>
        <v>124087299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 t="str">
        <f>'справка №1-БАЛАНС'!E5</f>
        <v>01.01.2007-31.12.2007</v>
      </c>
      <c r="C4" s="621"/>
      <c r="D4" s="527" t="s">
        <v>4</v>
      </c>
      <c r="E4" s="107" t="str">
        <f>'справка №1-БАЛАНС'!H4</f>
        <v>0095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>
        <v>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14</v>
      </c>
      <c r="D28" s="108">
        <v>14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1</v>
      </c>
      <c r="D33" s="105">
        <f>SUM(D34:D37)</f>
        <v>0</v>
      </c>
      <c r="E33" s="121">
        <f>SUM(E34:E37)</f>
        <v>1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1</v>
      </c>
      <c r="D34" s="108"/>
      <c r="E34" s="120">
        <f t="shared" si="0"/>
        <v>1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>
        <v>0</v>
      </c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95</v>
      </c>
      <c r="D38" s="105">
        <f>SUM(D39:D42)</f>
        <v>2</v>
      </c>
      <c r="E38" s="121">
        <f>SUM(E39:E42)</f>
        <v>93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95</v>
      </c>
      <c r="D42" s="108">
        <v>2</v>
      </c>
      <c r="E42" s="120">
        <f t="shared" si="0"/>
        <v>93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110</v>
      </c>
      <c r="D43" s="104">
        <f>D24+D28+D29+D31+D30+D32+D33+D38</f>
        <v>16</v>
      </c>
      <c r="E43" s="118">
        <f>E24+E28+E29+E31+E30+E32+E33+E38</f>
        <v>94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110</v>
      </c>
      <c r="D44" s="103">
        <f>D43+D21+D19+D9</f>
        <v>16</v>
      </c>
      <c r="E44" s="118">
        <f>E43+E21+E19+E9</f>
        <v>94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12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12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94</v>
      </c>
      <c r="D85" s="104">
        <f>SUM(D86:D90)+D94</f>
        <v>3</v>
      </c>
      <c r="E85" s="104">
        <f>SUM(E86:E90)+E94</f>
        <v>91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38</v>
      </c>
      <c r="D87" s="108">
        <v>3</v>
      </c>
      <c r="E87" s="119">
        <f t="shared" si="1"/>
        <v>35</v>
      </c>
      <c r="F87" s="108"/>
    </row>
    <row r="88" spans="1:6" ht="12">
      <c r="A88" s="396" t="s">
        <v>748</v>
      </c>
      <c r="B88" s="397" t="s">
        <v>749</v>
      </c>
      <c r="C88" s="108"/>
      <c r="D88" s="108"/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55</v>
      </c>
      <c r="D89" s="108"/>
      <c r="E89" s="119">
        <f t="shared" si="1"/>
        <v>55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/>
      <c r="D93" s="108"/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</v>
      </c>
      <c r="D94" s="108"/>
      <c r="E94" s="119">
        <f t="shared" si="1"/>
        <v>1</v>
      </c>
      <c r="F94" s="108"/>
    </row>
    <row r="95" spans="1:6" ht="12">
      <c r="A95" s="396" t="s">
        <v>760</v>
      </c>
      <c r="B95" s="397" t="s">
        <v>761</v>
      </c>
      <c r="C95" s="108">
        <v>6</v>
      </c>
      <c r="D95" s="108"/>
      <c r="E95" s="119">
        <f t="shared" si="1"/>
        <v>6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100</v>
      </c>
      <c r="D96" s="104">
        <f>D85+D80+D75+D71+D95</f>
        <v>3</v>
      </c>
      <c r="E96" s="104">
        <f>E85+E80+E75+E71+E95</f>
        <v>97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100</v>
      </c>
      <c r="D97" s="104">
        <f>D96+D68+D66</f>
        <v>3</v>
      </c>
      <c r="E97" s="104">
        <f>E96+E68+E66</f>
        <v>97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880</v>
      </c>
      <c r="B109" s="617"/>
      <c r="C109" s="617" t="s">
        <v>381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781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D1">
      <selection activeCell="E20" sqref="E2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4" t="str">
        <f>'справка №1-БАЛАНС'!E3</f>
        <v>ДОБРУДЖА ХОЛДИНГ АД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124087299</v>
      </c>
    </row>
    <row r="5" spans="1:9" ht="15">
      <c r="A5" s="501" t="s">
        <v>5</v>
      </c>
      <c r="B5" s="625" t="str">
        <f>'справка №1-БАЛАНС'!E5</f>
        <v>01.01.2007-31.12.2007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0095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>
        <v>230</v>
      </c>
      <c r="D12" s="98"/>
      <c r="E12" s="98"/>
      <c r="F12" s="98">
        <v>324</v>
      </c>
      <c r="G12" s="98"/>
      <c r="H12" s="98"/>
      <c r="I12" s="434">
        <f>F12+G12-H12</f>
        <v>324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>
        <v>6</v>
      </c>
      <c r="G15" s="98"/>
      <c r="H15" s="98"/>
      <c r="I15" s="434">
        <f t="shared" si="0"/>
        <v>6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230</v>
      </c>
      <c r="D17" s="85">
        <f t="shared" si="1"/>
        <v>0</v>
      </c>
      <c r="E17" s="85">
        <f t="shared" si="1"/>
        <v>0</v>
      </c>
      <c r="F17" s="85">
        <f t="shared" si="1"/>
        <v>330</v>
      </c>
      <c r="G17" s="85">
        <f t="shared" si="1"/>
        <v>0</v>
      </c>
      <c r="H17" s="85">
        <f t="shared" si="1"/>
        <v>0</v>
      </c>
      <c r="I17" s="434">
        <f t="shared" si="0"/>
        <v>330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7"/>
      <c r="C30" s="627"/>
      <c r="D30" s="459" t="s">
        <v>819</v>
      </c>
      <c r="E30" s="626"/>
      <c r="F30" s="626"/>
      <c r="G30" s="626"/>
      <c r="H30" s="420" t="s">
        <v>781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44"/>
  <sheetViews>
    <sheetView tabSelected="1" workbookViewId="0" topLeftCell="A1">
      <selection activeCell="A142" sqref="A14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4.25390625" style="509" customWidth="1"/>
    <col min="4" max="5" width="15.875" style="509" customWidth="1"/>
    <col min="6" max="6" width="15.37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1" t="str">
        <f>'справка №1-БАЛАНС'!E3</f>
        <v>ДОБРУДЖА ХОЛДИНГ АД</v>
      </c>
      <c r="C5" s="631"/>
      <c r="D5" s="631"/>
      <c r="E5" s="570" t="s">
        <v>2</v>
      </c>
      <c r="F5" s="451">
        <f>'справка №1-БАЛАНС'!H3</f>
        <v>124087299</v>
      </c>
    </row>
    <row r="6" spans="1:13" ht="15" customHeight="1">
      <c r="A6" s="27" t="s">
        <v>822</v>
      </c>
      <c r="B6" s="632" t="str">
        <f>'справка №1-БАЛАНС'!E5</f>
        <v>01.01.2007-31.12.2007</v>
      </c>
      <c r="C6" s="632"/>
      <c r="D6" s="510"/>
      <c r="E6" s="569" t="s">
        <v>4</v>
      </c>
      <c r="F6" s="511" t="str">
        <f>'справка №1-БАЛАНС'!H4</f>
        <v>0095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2.75">
      <c r="A12" s="36"/>
      <c r="B12" s="37"/>
      <c r="C12" s="441"/>
      <c r="D12" s="441"/>
      <c r="E12" s="441"/>
      <c r="F12" s="443">
        <f aca="true" t="shared" si="0" ref="F12:F19">C12-E12</f>
        <v>0</v>
      </c>
    </row>
    <row r="13" spans="1:6" ht="12.75" hidden="1">
      <c r="A13" s="36">
        <v>9</v>
      </c>
      <c r="B13" s="37"/>
      <c r="C13" s="441"/>
      <c r="D13" s="441"/>
      <c r="E13" s="441"/>
      <c r="F13" s="443">
        <f t="shared" si="0"/>
        <v>0</v>
      </c>
    </row>
    <row r="14" spans="1:6" ht="12.75" hidden="1">
      <c r="A14" s="36">
        <v>10</v>
      </c>
      <c r="B14" s="37"/>
      <c r="C14" s="441"/>
      <c r="D14" s="441"/>
      <c r="E14" s="441"/>
      <c r="F14" s="443">
        <f t="shared" si="0"/>
        <v>0</v>
      </c>
    </row>
    <row r="15" spans="1:6" ht="12.75" hidden="1">
      <c r="A15" s="36">
        <v>11</v>
      </c>
      <c r="B15" s="37"/>
      <c r="C15" s="441"/>
      <c r="D15" s="441"/>
      <c r="E15" s="441"/>
      <c r="F15" s="443">
        <f t="shared" si="0"/>
        <v>0</v>
      </c>
    </row>
    <row r="16" spans="1:6" ht="12.75" hidden="1">
      <c r="A16" s="36">
        <v>12</v>
      </c>
      <c r="B16" s="37"/>
      <c r="C16" s="441"/>
      <c r="D16" s="441"/>
      <c r="E16" s="441"/>
      <c r="F16" s="443">
        <f t="shared" si="0"/>
        <v>0</v>
      </c>
    </row>
    <row r="17" spans="1:6" ht="12.75" hidden="1">
      <c r="A17" s="36">
        <v>13</v>
      </c>
      <c r="B17" s="37"/>
      <c r="C17" s="441"/>
      <c r="D17" s="441"/>
      <c r="E17" s="441"/>
      <c r="F17" s="443">
        <f t="shared" si="0"/>
        <v>0</v>
      </c>
    </row>
    <row r="18" spans="1:6" ht="12" customHeight="1" hidden="1">
      <c r="A18" s="36">
        <v>14</v>
      </c>
      <c r="B18" s="37"/>
      <c r="C18" s="441"/>
      <c r="D18" s="441"/>
      <c r="E18" s="441"/>
      <c r="F18" s="443">
        <f t="shared" si="0"/>
        <v>0</v>
      </c>
    </row>
    <row r="19" spans="1:6" ht="12.75" hidden="1">
      <c r="A19" s="36">
        <v>15</v>
      </c>
      <c r="B19" s="37"/>
      <c r="C19" s="441"/>
      <c r="D19" s="441"/>
      <c r="E19" s="441"/>
      <c r="F19" s="443">
        <f t="shared" si="0"/>
        <v>0</v>
      </c>
    </row>
    <row r="20" spans="1:16" ht="11.25" customHeight="1">
      <c r="A20" s="38" t="s">
        <v>564</v>
      </c>
      <c r="B20" s="39" t="s">
        <v>832</v>
      </c>
      <c r="C20" s="429">
        <f>SUM(C12:C19)</f>
        <v>0</v>
      </c>
      <c r="D20" s="429"/>
      <c r="E20" s="429">
        <f>SUM(E12:E19)</f>
        <v>0</v>
      </c>
      <c r="F20" s="442">
        <f>SUM(F12:F19)</f>
        <v>0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 t="s">
        <v>543</v>
      </c>
      <c r="B22" s="40"/>
      <c r="C22" s="441"/>
      <c r="D22" s="441"/>
      <c r="E22" s="441"/>
      <c r="F22" s="443">
        <f>C22-E22</f>
        <v>0</v>
      </c>
    </row>
    <row r="23" spans="1:6" ht="12.75" hidden="1">
      <c r="A23" s="36" t="s">
        <v>546</v>
      </c>
      <c r="B23" s="40"/>
      <c r="C23" s="441"/>
      <c r="D23" s="441"/>
      <c r="E23" s="441"/>
      <c r="F23" s="443">
        <f aca="true" t="shared" si="1" ref="F23:F36">C23-E23</f>
        <v>0</v>
      </c>
    </row>
    <row r="24" spans="1:6" ht="12.75" hidden="1">
      <c r="A24" s="36" t="s">
        <v>549</v>
      </c>
      <c r="B24" s="40"/>
      <c r="C24" s="441"/>
      <c r="D24" s="441"/>
      <c r="E24" s="441"/>
      <c r="F24" s="443">
        <f t="shared" si="1"/>
        <v>0</v>
      </c>
    </row>
    <row r="25" spans="1:6" ht="12.75" hidden="1">
      <c r="A25" s="36" t="s">
        <v>552</v>
      </c>
      <c r="B25" s="40"/>
      <c r="C25" s="441"/>
      <c r="D25" s="441"/>
      <c r="E25" s="441"/>
      <c r="F25" s="443">
        <f t="shared" si="1"/>
        <v>0</v>
      </c>
    </row>
    <row r="26" spans="1:6" ht="12.75" hidden="1">
      <c r="A26" s="36">
        <v>5</v>
      </c>
      <c r="B26" s="37"/>
      <c r="C26" s="441"/>
      <c r="D26" s="441"/>
      <c r="E26" s="441"/>
      <c r="F26" s="443">
        <f t="shared" si="1"/>
        <v>0</v>
      </c>
    </row>
    <row r="27" spans="1:6" ht="12.75" hidden="1">
      <c r="A27" s="36">
        <v>6</v>
      </c>
      <c r="B27" s="37"/>
      <c r="C27" s="441"/>
      <c r="D27" s="441"/>
      <c r="E27" s="441"/>
      <c r="F27" s="443">
        <f t="shared" si="1"/>
        <v>0</v>
      </c>
    </row>
    <row r="28" spans="1:6" ht="12.75" hidden="1">
      <c r="A28" s="36">
        <v>7</v>
      </c>
      <c r="B28" s="37"/>
      <c r="C28" s="441"/>
      <c r="D28" s="441"/>
      <c r="E28" s="441"/>
      <c r="F28" s="443">
        <f t="shared" si="1"/>
        <v>0</v>
      </c>
    </row>
    <row r="29" spans="1:6" ht="12.75" hidden="1">
      <c r="A29" s="36">
        <v>8</v>
      </c>
      <c r="B29" s="37"/>
      <c r="C29" s="441"/>
      <c r="D29" s="441"/>
      <c r="E29" s="441"/>
      <c r="F29" s="443">
        <f t="shared" si="1"/>
        <v>0</v>
      </c>
    </row>
    <row r="30" spans="1:6" ht="12.75" hidden="1">
      <c r="A30" s="36">
        <v>9</v>
      </c>
      <c r="B30" s="37"/>
      <c r="C30" s="441"/>
      <c r="D30" s="441"/>
      <c r="E30" s="441"/>
      <c r="F30" s="443">
        <f t="shared" si="1"/>
        <v>0</v>
      </c>
    </row>
    <row r="31" spans="1:6" ht="12.75" hidden="1">
      <c r="A31" s="36">
        <v>10</v>
      </c>
      <c r="B31" s="37"/>
      <c r="C31" s="441"/>
      <c r="D31" s="441"/>
      <c r="E31" s="441"/>
      <c r="F31" s="443">
        <f t="shared" si="1"/>
        <v>0</v>
      </c>
    </row>
    <row r="32" spans="1:6" ht="12.75" hidden="1">
      <c r="A32" s="36">
        <v>11</v>
      </c>
      <c r="B32" s="37"/>
      <c r="C32" s="441"/>
      <c r="D32" s="441"/>
      <c r="E32" s="441"/>
      <c r="F32" s="443">
        <f t="shared" si="1"/>
        <v>0</v>
      </c>
    </row>
    <row r="33" spans="1:6" ht="12.75" hidden="1">
      <c r="A33" s="36">
        <v>12</v>
      </c>
      <c r="B33" s="37"/>
      <c r="C33" s="441"/>
      <c r="D33" s="441"/>
      <c r="E33" s="441"/>
      <c r="F33" s="443">
        <f t="shared" si="1"/>
        <v>0</v>
      </c>
    </row>
    <row r="34" spans="1:6" ht="12.75" hidden="1">
      <c r="A34" s="36">
        <v>13</v>
      </c>
      <c r="B34" s="37"/>
      <c r="C34" s="441"/>
      <c r="D34" s="441"/>
      <c r="E34" s="441"/>
      <c r="F34" s="443">
        <f t="shared" si="1"/>
        <v>0</v>
      </c>
    </row>
    <row r="35" spans="1:6" ht="12" customHeight="1" hidden="1">
      <c r="A35" s="36">
        <v>14</v>
      </c>
      <c r="B35" s="37"/>
      <c r="C35" s="441"/>
      <c r="D35" s="441"/>
      <c r="E35" s="441"/>
      <c r="F35" s="443">
        <f t="shared" si="1"/>
        <v>0</v>
      </c>
    </row>
    <row r="36" spans="1:6" ht="12.75" hidden="1">
      <c r="A36" s="36">
        <v>15</v>
      </c>
      <c r="B36" s="37"/>
      <c r="C36" s="441"/>
      <c r="D36" s="441"/>
      <c r="E36" s="441"/>
      <c r="F36" s="443">
        <f t="shared" si="1"/>
        <v>0</v>
      </c>
    </row>
    <row r="37" spans="1:16" ht="15" customHeight="1">
      <c r="A37" s="38" t="s">
        <v>581</v>
      </c>
      <c r="B37" s="39" t="s">
        <v>834</v>
      </c>
      <c r="C37" s="429">
        <f>SUM(C22:C36)</f>
        <v>0</v>
      </c>
      <c r="D37" s="429"/>
      <c r="E37" s="429">
        <f>SUM(E22:E36)</f>
        <v>0</v>
      </c>
      <c r="F37" s="442">
        <f>SUM(F22:F36)</f>
        <v>0</v>
      </c>
      <c r="G37" s="516"/>
      <c r="H37" s="516"/>
      <c r="I37" s="516"/>
      <c r="J37" s="516"/>
      <c r="K37" s="516"/>
      <c r="L37" s="516"/>
      <c r="M37" s="516"/>
      <c r="N37" s="516"/>
      <c r="O37" s="516"/>
      <c r="P37" s="516"/>
    </row>
    <row r="38" spans="1:6" ht="12.75" customHeight="1">
      <c r="A38" s="36" t="s">
        <v>835</v>
      </c>
      <c r="B38" s="40"/>
      <c r="C38" s="429"/>
      <c r="D38" s="429"/>
      <c r="E38" s="429"/>
      <c r="F38" s="442"/>
    </row>
    <row r="39" spans="1:6" ht="12.75">
      <c r="A39" s="36" t="s">
        <v>865</v>
      </c>
      <c r="B39" s="40"/>
      <c r="C39" s="441">
        <v>28</v>
      </c>
      <c r="D39" s="577">
        <v>44.65</v>
      </c>
      <c r="E39" s="441"/>
      <c r="F39" s="443">
        <f>C39-E39</f>
        <v>28</v>
      </c>
    </row>
    <row r="40" spans="1:6" ht="12.75">
      <c r="A40" s="36" t="s">
        <v>866</v>
      </c>
      <c r="B40" s="40"/>
      <c r="C40" s="441">
        <v>17</v>
      </c>
      <c r="D40" s="577">
        <v>34</v>
      </c>
      <c r="E40" s="576"/>
      <c r="F40" s="443">
        <f aca="true" t="shared" si="2" ref="F40:F51">C40-E40</f>
        <v>17</v>
      </c>
    </row>
    <row r="41" spans="1:6" ht="12.75">
      <c r="A41" s="36" t="s">
        <v>868</v>
      </c>
      <c r="B41" s="40"/>
      <c r="C41" s="441">
        <v>68</v>
      </c>
      <c r="D41" s="577">
        <v>45.6</v>
      </c>
      <c r="E41" s="441"/>
      <c r="F41" s="443">
        <f t="shared" si="2"/>
        <v>68</v>
      </c>
    </row>
    <row r="42" spans="1:6" ht="12.75">
      <c r="A42" s="36" t="s">
        <v>872</v>
      </c>
      <c r="B42" s="37"/>
      <c r="C42" s="441">
        <v>9</v>
      </c>
      <c r="D42" s="577">
        <v>42.34</v>
      </c>
      <c r="E42" s="441">
        <v>9</v>
      </c>
      <c r="F42" s="443">
        <f t="shared" si="2"/>
        <v>0</v>
      </c>
    </row>
    <row r="43" spans="1:6" ht="12.75">
      <c r="A43" s="36" t="s">
        <v>873</v>
      </c>
      <c r="B43" s="37"/>
      <c r="C43" s="441">
        <v>24</v>
      </c>
      <c r="D43" s="577">
        <v>27.05</v>
      </c>
      <c r="E43" s="441"/>
      <c r="F43" s="443">
        <f t="shared" si="2"/>
        <v>24</v>
      </c>
    </row>
    <row r="44" spans="1:6" ht="12.75">
      <c r="A44" s="36" t="s">
        <v>874</v>
      </c>
      <c r="B44" s="37"/>
      <c r="C44" s="441">
        <v>5</v>
      </c>
      <c r="D44" s="577">
        <v>40.91</v>
      </c>
      <c r="E44" s="441"/>
      <c r="F44" s="443">
        <f t="shared" si="2"/>
        <v>5</v>
      </c>
    </row>
    <row r="45" spans="1:6" ht="12.75" hidden="1">
      <c r="A45" s="36">
        <v>9</v>
      </c>
      <c r="B45" s="37"/>
      <c r="C45" s="441"/>
      <c r="D45" s="441"/>
      <c r="E45" s="441"/>
      <c r="F45" s="443">
        <f t="shared" si="2"/>
        <v>0</v>
      </c>
    </row>
    <row r="46" spans="1:6" ht="12.75" hidden="1">
      <c r="A46" s="36">
        <v>10</v>
      </c>
      <c r="B46" s="37"/>
      <c r="C46" s="441"/>
      <c r="D46" s="441"/>
      <c r="E46" s="441"/>
      <c r="F46" s="443">
        <f t="shared" si="2"/>
        <v>0</v>
      </c>
    </row>
    <row r="47" spans="1:6" ht="12.75" hidden="1">
      <c r="A47" s="36">
        <v>11</v>
      </c>
      <c r="B47" s="37"/>
      <c r="C47" s="441"/>
      <c r="D47" s="441"/>
      <c r="E47" s="441"/>
      <c r="F47" s="443">
        <f t="shared" si="2"/>
        <v>0</v>
      </c>
    </row>
    <row r="48" spans="1:6" ht="12.75" hidden="1">
      <c r="A48" s="36">
        <v>12</v>
      </c>
      <c r="B48" s="37"/>
      <c r="C48" s="441"/>
      <c r="D48" s="441"/>
      <c r="E48" s="441"/>
      <c r="F48" s="443">
        <f t="shared" si="2"/>
        <v>0</v>
      </c>
    </row>
    <row r="49" spans="1:6" ht="12.75" hidden="1">
      <c r="A49" s="36">
        <v>13</v>
      </c>
      <c r="B49" s="37"/>
      <c r="C49" s="441"/>
      <c r="D49" s="441"/>
      <c r="E49" s="441"/>
      <c r="F49" s="443">
        <f t="shared" si="2"/>
        <v>0</v>
      </c>
    </row>
    <row r="50" spans="1:6" ht="12" customHeight="1" hidden="1">
      <c r="A50" s="36">
        <v>14</v>
      </c>
      <c r="B50" s="37"/>
      <c r="C50" s="441"/>
      <c r="D50" s="441"/>
      <c r="E50" s="441"/>
      <c r="F50" s="443">
        <f t="shared" si="2"/>
        <v>0</v>
      </c>
    </row>
    <row r="51" spans="1:6" ht="12.75" hidden="1">
      <c r="A51" s="36">
        <v>15</v>
      </c>
      <c r="B51" s="37"/>
      <c r="C51" s="441"/>
      <c r="D51" s="441"/>
      <c r="E51" s="441"/>
      <c r="F51" s="443">
        <f t="shared" si="2"/>
        <v>0</v>
      </c>
    </row>
    <row r="52" spans="1:16" ht="12" customHeight="1">
      <c r="A52" s="38" t="s">
        <v>600</v>
      </c>
      <c r="B52" s="39" t="s">
        <v>836</v>
      </c>
      <c r="C52" s="429">
        <f>SUM(C39:C51)</f>
        <v>151</v>
      </c>
      <c r="D52" s="429"/>
      <c r="E52" s="429">
        <f>SUM(E39:E51)</f>
        <v>9</v>
      </c>
      <c r="F52" s="442">
        <f>SUM(F39:F51)</f>
        <v>142</v>
      </c>
      <c r="G52" s="516"/>
      <c r="H52" s="516"/>
      <c r="I52" s="516"/>
      <c r="J52" s="516"/>
      <c r="K52" s="516"/>
      <c r="L52" s="516"/>
      <c r="M52" s="516"/>
      <c r="N52" s="516"/>
      <c r="O52" s="516"/>
      <c r="P52" s="516"/>
    </row>
    <row r="53" spans="1:6" ht="18.75" customHeight="1">
      <c r="A53" s="36" t="s">
        <v>837</v>
      </c>
      <c r="B53" s="40"/>
      <c r="C53" s="429"/>
      <c r="D53" s="429"/>
      <c r="E53" s="429"/>
      <c r="F53" s="442"/>
    </row>
    <row r="54" spans="1:6" ht="12.75">
      <c r="A54" s="36" t="s">
        <v>867</v>
      </c>
      <c r="B54" s="40"/>
      <c r="C54" s="441">
        <v>168</v>
      </c>
      <c r="D54" s="577">
        <v>7.51</v>
      </c>
      <c r="E54" s="441">
        <v>168</v>
      </c>
      <c r="F54" s="443">
        <f>C54-E54</f>
        <v>0</v>
      </c>
    </row>
    <row r="55" spans="1:6" ht="12.75">
      <c r="A55" s="36" t="s">
        <v>871</v>
      </c>
      <c r="B55" s="40"/>
      <c r="C55" s="441">
        <v>5</v>
      </c>
      <c r="D55" s="577">
        <v>10.23</v>
      </c>
      <c r="E55" s="441"/>
      <c r="F55" s="443">
        <f aca="true" t="shared" si="3" ref="F55:F67">C55-E55</f>
        <v>5</v>
      </c>
    </row>
    <row r="56" spans="1:6" ht="12" customHeight="1">
      <c r="A56" s="36"/>
      <c r="B56" s="40"/>
      <c r="C56" s="441"/>
      <c r="D56" s="441"/>
      <c r="E56" s="441"/>
      <c r="F56" s="443">
        <f t="shared" si="3"/>
        <v>0</v>
      </c>
    </row>
    <row r="57" spans="1:6" ht="12.75" hidden="1">
      <c r="A57" s="36">
        <v>5</v>
      </c>
      <c r="B57" s="37"/>
      <c r="C57" s="441"/>
      <c r="D57" s="441"/>
      <c r="E57" s="441"/>
      <c r="F57" s="443">
        <f t="shared" si="3"/>
        <v>0</v>
      </c>
    </row>
    <row r="58" spans="1:6" ht="12.75" hidden="1">
      <c r="A58" s="36">
        <v>6</v>
      </c>
      <c r="B58" s="37"/>
      <c r="C58" s="441"/>
      <c r="D58" s="441"/>
      <c r="E58" s="441"/>
      <c r="F58" s="443">
        <f t="shared" si="3"/>
        <v>0</v>
      </c>
    </row>
    <row r="59" spans="1:6" ht="12.75" hidden="1">
      <c r="A59" s="36">
        <v>7</v>
      </c>
      <c r="B59" s="37"/>
      <c r="C59" s="441"/>
      <c r="D59" s="441"/>
      <c r="E59" s="441"/>
      <c r="F59" s="443">
        <f t="shared" si="3"/>
        <v>0</v>
      </c>
    </row>
    <row r="60" spans="1:6" ht="12.75" hidden="1">
      <c r="A60" s="36">
        <v>8</v>
      </c>
      <c r="B60" s="37"/>
      <c r="C60" s="441"/>
      <c r="D60" s="441"/>
      <c r="E60" s="441"/>
      <c r="F60" s="443">
        <f t="shared" si="3"/>
        <v>0</v>
      </c>
    </row>
    <row r="61" spans="1:6" ht="12.75" hidden="1">
      <c r="A61" s="36">
        <v>9</v>
      </c>
      <c r="B61" s="37"/>
      <c r="C61" s="441"/>
      <c r="D61" s="441"/>
      <c r="E61" s="441"/>
      <c r="F61" s="443">
        <f t="shared" si="3"/>
        <v>0</v>
      </c>
    </row>
    <row r="62" spans="1:6" ht="12.75" hidden="1">
      <c r="A62" s="36">
        <v>10</v>
      </c>
      <c r="B62" s="37"/>
      <c r="C62" s="441"/>
      <c r="D62" s="441"/>
      <c r="E62" s="441"/>
      <c r="F62" s="443">
        <f t="shared" si="3"/>
        <v>0</v>
      </c>
    </row>
    <row r="63" spans="1:6" ht="12.75" hidden="1">
      <c r="A63" s="36">
        <v>11</v>
      </c>
      <c r="B63" s="37"/>
      <c r="C63" s="441"/>
      <c r="D63" s="441"/>
      <c r="E63" s="441"/>
      <c r="F63" s="443">
        <f t="shared" si="3"/>
        <v>0</v>
      </c>
    </row>
    <row r="64" spans="1:6" ht="12.75" hidden="1">
      <c r="A64" s="36">
        <v>12</v>
      </c>
      <c r="B64" s="37"/>
      <c r="C64" s="441"/>
      <c r="D64" s="441"/>
      <c r="E64" s="441"/>
      <c r="F64" s="443">
        <f t="shared" si="3"/>
        <v>0</v>
      </c>
    </row>
    <row r="65" spans="1:6" ht="12.75" hidden="1">
      <c r="A65" s="36">
        <v>13</v>
      </c>
      <c r="B65" s="37"/>
      <c r="C65" s="441"/>
      <c r="D65" s="441"/>
      <c r="E65" s="441"/>
      <c r="F65" s="443">
        <f t="shared" si="3"/>
        <v>0</v>
      </c>
    </row>
    <row r="66" spans="1:6" ht="12" customHeight="1" hidden="1">
      <c r="A66" s="36">
        <v>14</v>
      </c>
      <c r="B66" s="37"/>
      <c r="C66" s="441"/>
      <c r="D66" s="441"/>
      <c r="E66" s="441"/>
      <c r="F66" s="443">
        <f t="shared" si="3"/>
        <v>0</v>
      </c>
    </row>
    <row r="67" spans="1:6" ht="12.75" hidden="1">
      <c r="A67" s="36">
        <v>15</v>
      </c>
      <c r="B67" s="37"/>
      <c r="C67" s="441"/>
      <c r="D67" s="441"/>
      <c r="E67" s="441"/>
      <c r="F67" s="443">
        <f t="shared" si="3"/>
        <v>0</v>
      </c>
    </row>
    <row r="68" spans="1:16" ht="14.25" customHeight="1">
      <c r="A68" s="38" t="s">
        <v>838</v>
      </c>
      <c r="B68" s="39" t="s">
        <v>839</v>
      </c>
      <c r="C68" s="429">
        <f>SUM(C54:C67)</f>
        <v>173</v>
      </c>
      <c r="D68" s="429"/>
      <c r="E68" s="429">
        <f>SUM(E54:E67)</f>
        <v>168</v>
      </c>
      <c r="F68" s="442">
        <f>SUM(F54:F67)</f>
        <v>5</v>
      </c>
      <c r="G68" s="516"/>
      <c r="H68" s="516"/>
      <c r="I68" s="516"/>
      <c r="J68" s="516"/>
      <c r="K68" s="516"/>
      <c r="L68" s="516"/>
      <c r="M68" s="516"/>
      <c r="N68" s="516"/>
      <c r="O68" s="516"/>
      <c r="P68" s="516"/>
    </row>
    <row r="69" spans="1:16" ht="20.25" customHeight="1">
      <c r="A69" s="41" t="s">
        <v>840</v>
      </c>
      <c r="B69" s="39" t="s">
        <v>841</v>
      </c>
      <c r="C69" s="429">
        <f>C68+C52+C37+C20</f>
        <v>324</v>
      </c>
      <c r="D69" s="429"/>
      <c r="E69" s="429">
        <f>E68+E52+E37+E20</f>
        <v>177</v>
      </c>
      <c r="F69" s="442">
        <f>F68+F52+F37+F20</f>
        <v>147</v>
      </c>
      <c r="G69" s="516"/>
      <c r="H69" s="516"/>
      <c r="I69" s="516"/>
      <c r="J69" s="516"/>
      <c r="K69" s="516"/>
      <c r="L69" s="516"/>
      <c r="M69" s="516"/>
      <c r="N69" s="516"/>
      <c r="O69" s="516"/>
      <c r="P69" s="516"/>
    </row>
    <row r="70" spans="1:6" ht="15" customHeight="1">
      <c r="A70" s="34" t="s">
        <v>842</v>
      </c>
      <c r="B70" s="39"/>
      <c r="C70" s="429"/>
      <c r="D70" s="429"/>
      <c r="E70" s="429"/>
      <c r="F70" s="442"/>
    </row>
    <row r="71" spans="1:6" ht="14.25" customHeight="1">
      <c r="A71" s="36" t="s">
        <v>829</v>
      </c>
      <c r="B71" s="40"/>
      <c r="C71" s="429"/>
      <c r="D71" s="429"/>
      <c r="E71" s="429"/>
      <c r="F71" s="442"/>
    </row>
    <row r="72" spans="1:6" ht="12.75">
      <c r="A72" s="36" t="s">
        <v>830</v>
      </c>
      <c r="B72" s="40"/>
      <c r="C72" s="441"/>
      <c r="D72" s="441"/>
      <c r="E72" s="441"/>
      <c r="F72" s="443">
        <f>C72-E72</f>
        <v>0</v>
      </c>
    </row>
    <row r="73" spans="1:6" ht="12.75" hidden="1">
      <c r="A73" s="36" t="s">
        <v>831</v>
      </c>
      <c r="B73" s="40"/>
      <c r="C73" s="441"/>
      <c r="D73" s="441"/>
      <c r="E73" s="441"/>
      <c r="F73" s="443">
        <f aca="true" t="shared" si="4" ref="F73:F86">C73-E73</f>
        <v>0</v>
      </c>
    </row>
    <row r="74" spans="1:6" ht="12.75" hidden="1">
      <c r="A74" s="36" t="s">
        <v>549</v>
      </c>
      <c r="B74" s="40"/>
      <c r="C74" s="441"/>
      <c r="D74" s="441"/>
      <c r="E74" s="441"/>
      <c r="F74" s="443">
        <f t="shared" si="4"/>
        <v>0</v>
      </c>
    </row>
    <row r="75" spans="1:6" ht="12.75" hidden="1">
      <c r="A75" s="36" t="s">
        <v>552</v>
      </c>
      <c r="B75" s="40"/>
      <c r="C75" s="441"/>
      <c r="D75" s="441"/>
      <c r="E75" s="441"/>
      <c r="F75" s="443">
        <f t="shared" si="4"/>
        <v>0</v>
      </c>
    </row>
    <row r="76" spans="1:6" ht="12.75" hidden="1">
      <c r="A76" s="36">
        <v>5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6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7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8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9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10</v>
      </c>
      <c r="B81" s="37"/>
      <c r="C81" s="441"/>
      <c r="D81" s="441"/>
      <c r="E81" s="441"/>
      <c r="F81" s="443">
        <f t="shared" si="4"/>
        <v>0</v>
      </c>
    </row>
    <row r="82" spans="1:6" ht="12.75" hidden="1">
      <c r="A82" s="36">
        <v>11</v>
      </c>
      <c r="B82" s="37"/>
      <c r="C82" s="441"/>
      <c r="D82" s="441"/>
      <c r="E82" s="441"/>
      <c r="F82" s="443">
        <f t="shared" si="4"/>
        <v>0</v>
      </c>
    </row>
    <row r="83" spans="1:6" ht="12.75" hidden="1">
      <c r="A83" s="36">
        <v>12</v>
      </c>
      <c r="B83" s="37"/>
      <c r="C83" s="441"/>
      <c r="D83" s="441"/>
      <c r="E83" s="441"/>
      <c r="F83" s="443">
        <f t="shared" si="4"/>
        <v>0</v>
      </c>
    </row>
    <row r="84" spans="1:6" ht="12.75" hidden="1">
      <c r="A84" s="36">
        <v>13</v>
      </c>
      <c r="B84" s="37"/>
      <c r="C84" s="441"/>
      <c r="D84" s="441"/>
      <c r="E84" s="441"/>
      <c r="F84" s="443">
        <f t="shared" si="4"/>
        <v>0</v>
      </c>
    </row>
    <row r="85" spans="1:6" ht="12" customHeight="1" hidden="1">
      <c r="A85" s="36">
        <v>14</v>
      </c>
      <c r="B85" s="37"/>
      <c r="C85" s="441"/>
      <c r="D85" s="441"/>
      <c r="E85" s="441"/>
      <c r="F85" s="443">
        <f t="shared" si="4"/>
        <v>0</v>
      </c>
    </row>
    <row r="86" spans="1:6" ht="12.75" hidden="1">
      <c r="A86" s="36">
        <v>15</v>
      </c>
      <c r="B86" s="37"/>
      <c r="C86" s="441"/>
      <c r="D86" s="441"/>
      <c r="E86" s="441"/>
      <c r="F86" s="443">
        <f t="shared" si="4"/>
        <v>0</v>
      </c>
    </row>
    <row r="87" spans="1:16" ht="15" customHeight="1">
      <c r="A87" s="38" t="s">
        <v>564</v>
      </c>
      <c r="B87" s="39" t="s">
        <v>843</v>
      </c>
      <c r="C87" s="429">
        <f>SUM(C72:C86)</f>
        <v>0</v>
      </c>
      <c r="D87" s="429"/>
      <c r="E87" s="429">
        <f>SUM(E72:E86)</f>
        <v>0</v>
      </c>
      <c r="F87" s="442">
        <f>SUM(F72:F86)</f>
        <v>0</v>
      </c>
      <c r="G87" s="516"/>
      <c r="H87" s="516"/>
      <c r="I87" s="516"/>
      <c r="J87" s="516"/>
      <c r="K87" s="516"/>
      <c r="L87" s="516"/>
      <c r="M87" s="516"/>
      <c r="N87" s="516"/>
      <c r="O87" s="516"/>
      <c r="P87" s="516"/>
    </row>
    <row r="88" spans="1:6" ht="15.75" customHeight="1">
      <c r="A88" s="36" t="s">
        <v>833</v>
      </c>
      <c r="B88" s="40"/>
      <c r="C88" s="429"/>
      <c r="D88" s="429"/>
      <c r="E88" s="429"/>
      <c r="F88" s="442"/>
    </row>
    <row r="89" spans="1:6" ht="12.75">
      <c r="A89" s="36" t="s">
        <v>543</v>
      </c>
      <c r="B89" s="40"/>
      <c r="C89" s="441"/>
      <c r="D89" s="441"/>
      <c r="E89" s="441"/>
      <c r="F89" s="443">
        <f>C89-E89</f>
        <v>0</v>
      </c>
    </row>
    <row r="90" spans="1:6" ht="0.75" customHeight="1">
      <c r="A90" s="36" t="s">
        <v>546</v>
      </c>
      <c r="B90" s="40"/>
      <c r="C90" s="441"/>
      <c r="D90" s="441"/>
      <c r="E90" s="441"/>
      <c r="F90" s="443">
        <f aca="true" t="shared" si="5" ref="F90:F103">C90-E90</f>
        <v>0</v>
      </c>
    </row>
    <row r="91" spans="1:6" ht="12.75" hidden="1">
      <c r="A91" s="36" t="s">
        <v>549</v>
      </c>
      <c r="B91" s="40"/>
      <c r="C91" s="441"/>
      <c r="D91" s="441"/>
      <c r="E91" s="441"/>
      <c r="F91" s="443">
        <f t="shared" si="5"/>
        <v>0</v>
      </c>
    </row>
    <row r="92" spans="1:6" ht="12.75" hidden="1">
      <c r="A92" s="36" t="s">
        <v>552</v>
      </c>
      <c r="B92" s="40"/>
      <c r="C92" s="441"/>
      <c r="D92" s="441"/>
      <c r="E92" s="441"/>
      <c r="F92" s="443">
        <f t="shared" si="5"/>
        <v>0</v>
      </c>
    </row>
    <row r="93" spans="1:6" ht="12.75" hidden="1">
      <c r="A93" s="36">
        <v>5</v>
      </c>
      <c r="B93" s="37"/>
      <c r="C93" s="441"/>
      <c r="D93" s="441"/>
      <c r="E93" s="441"/>
      <c r="F93" s="443">
        <f t="shared" si="5"/>
        <v>0</v>
      </c>
    </row>
    <row r="94" spans="1:6" ht="12.75" hidden="1">
      <c r="A94" s="36">
        <v>6</v>
      </c>
      <c r="B94" s="37"/>
      <c r="C94" s="441"/>
      <c r="D94" s="441"/>
      <c r="E94" s="441"/>
      <c r="F94" s="443">
        <f t="shared" si="5"/>
        <v>0</v>
      </c>
    </row>
    <row r="95" spans="1:6" ht="12.75" hidden="1">
      <c r="A95" s="36">
        <v>7</v>
      </c>
      <c r="B95" s="37"/>
      <c r="C95" s="441"/>
      <c r="D95" s="441"/>
      <c r="E95" s="441"/>
      <c r="F95" s="443">
        <f t="shared" si="5"/>
        <v>0</v>
      </c>
    </row>
    <row r="96" spans="1:6" ht="12.75" hidden="1">
      <c r="A96" s="36">
        <v>8</v>
      </c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>
        <v>9</v>
      </c>
      <c r="B97" s="37"/>
      <c r="C97" s="441"/>
      <c r="D97" s="441"/>
      <c r="E97" s="441"/>
      <c r="F97" s="443">
        <f t="shared" si="5"/>
        <v>0</v>
      </c>
    </row>
    <row r="98" spans="1:6" ht="12.75" hidden="1">
      <c r="A98" s="36">
        <v>10</v>
      </c>
      <c r="B98" s="37"/>
      <c r="C98" s="441"/>
      <c r="D98" s="441"/>
      <c r="E98" s="441"/>
      <c r="F98" s="443">
        <f t="shared" si="5"/>
        <v>0</v>
      </c>
    </row>
    <row r="99" spans="1:6" ht="12.75" hidden="1">
      <c r="A99" s="36">
        <v>11</v>
      </c>
      <c r="B99" s="37"/>
      <c r="C99" s="441"/>
      <c r="D99" s="441"/>
      <c r="E99" s="441"/>
      <c r="F99" s="443">
        <f t="shared" si="5"/>
        <v>0</v>
      </c>
    </row>
    <row r="100" spans="1:6" ht="12.75" hidden="1">
      <c r="A100" s="36">
        <v>12</v>
      </c>
      <c r="B100" s="37"/>
      <c r="C100" s="441"/>
      <c r="D100" s="441"/>
      <c r="E100" s="441"/>
      <c r="F100" s="443">
        <f t="shared" si="5"/>
        <v>0</v>
      </c>
    </row>
    <row r="101" spans="1:6" ht="12.75" hidden="1">
      <c r="A101" s="36">
        <v>13</v>
      </c>
      <c r="B101" s="37"/>
      <c r="C101" s="441"/>
      <c r="D101" s="441"/>
      <c r="E101" s="441"/>
      <c r="F101" s="443">
        <f t="shared" si="5"/>
        <v>0</v>
      </c>
    </row>
    <row r="102" spans="1:6" ht="12" customHeight="1" hidden="1">
      <c r="A102" s="36">
        <v>14</v>
      </c>
      <c r="B102" s="37"/>
      <c r="C102" s="441"/>
      <c r="D102" s="441"/>
      <c r="E102" s="441"/>
      <c r="F102" s="443">
        <f t="shared" si="5"/>
        <v>0</v>
      </c>
    </row>
    <row r="103" spans="1:6" ht="12.75" hidden="1">
      <c r="A103" s="36">
        <v>15</v>
      </c>
      <c r="B103" s="37"/>
      <c r="C103" s="441"/>
      <c r="D103" s="441"/>
      <c r="E103" s="441"/>
      <c r="F103" s="443">
        <f t="shared" si="5"/>
        <v>0</v>
      </c>
    </row>
    <row r="104" spans="1:16" ht="11.25" customHeight="1">
      <c r="A104" s="38" t="s">
        <v>581</v>
      </c>
      <c r="B104" s="39" t="s">
        <v>844</v>
      </c>
      <c r="C104" s="429">
        <f>SUM(C89:C103)</f>
        <v>0</v>
      </c>
      <c r="D104" s="429"/>
      <c r="E104" s="429">
        <f>SUM(E89:E103)</f>
        <v>0</v>
      </c>
      <c r="F104" s="442">
        <f>SUM(F89:F103)</f>
        <v>0</v>
      </c>
      <c r="G104" s="516"/>
      <c r="H104" s="516"/>
      <c r="I104" s="516"/>
      <c r="J104" s="516"/>
      <c r="K104" s="516"/>
      <c r="L104" s="516"/>
      <c r="M104" s="516"/>
      <c r="N104" s="516"/>
      <c r="O104" s="516"/>
      <c r="P104" s="516"/>
    </row>
    <row r="105" spans="1:6" ht="15" customHeight="1">
      <c r="A105" s="36" t="s">
        <v>835</v>
      </c>
      <c r="B105" s="40"/>
      <c r="C105" s="429"/>
      <c r="D105" s="429"/>
      <c r="E105" s="429"/>
      <c r="F105" s="442"/>
    </row>
    <row r="106" spans="1:6" ht="12" customHeight="1">
      <c r="A106" s="36" t="s">
        <v>543</v>
      </c>
      <c r="B106" s="40"/>
      <c r="C106" s="441"/>
      <c r="D106" s="441"/>
      <c r="E106" s="441"/>
      <c r="F106" s="443">
        <f>C106-E106</f>
        <v>0</v>
      </c>
    </row>
    <row r="107" spans="1:6" ht="12.75" hidden="1">
      <c r="A107" s="36" t="s">
        <v>546</v>
      </c>
      <c r="B107" s="40"/>
      <c r="C107" s="441"/>
      <c r="D107" s="441"/>
      <c r="E107" s="441"/>
      <c r="F107" s="443">
        <f aca="true" t="shared" si="6" ref="F107:F120">C107-E107</f>
        <v>0</v>
      </c>
    </row>
    <row r="108" spans="1:6" ht="12.75" hidden="1">
      <c r="A108" s="36" t="s">
        <v>549</v>
      </c>
      <c r="B108" s="40"/>
      <c r="C108" s="441"/>
      <c r="D108" s="441"/>
      <c r="E108" s="441"/>
      <c r="F108" s="443">
        <f t="shared" si="6"/>
        <v>0</v>
      </c>
    </row>
    <row r="109" spans="1:6" ht="12.75" hidden="1">
      <c r="A109" s="36" t="s">
        <v>552</v>
      </c>
      <c r="B109" s="40"/>
      <c r="C109" s="441"/>
      <c r="D109" s="441"/>
      <c r="E109" s="441"/>
      <c r="F109" s="443">
        <f t="shared" si="6"/>
        <v>0</v>
      </c>
    </row>
    <row r="110" spans="1:6" ht="12.75" hidden="1">
      <c r="A110" s="36">
        <v>5</v>
      </c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>
        <v>6</v>
      </c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>
        <v>7</v>
      </c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>
        <v>8</v>
      </c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>
        <v>9</v>
      </c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>
        <v>10</v>
      </c>
      <c r="B115" s="37"/>
      <c r="C115" s="441"/>
      <c r="D115" s="441"/>
      <c r="E115" s="441"/>
      <c r="F115" s="443">
        <f t="shared" si="6"/>
        <v>0</v>
      </c>
    </row>
    <row r="116" spans="1:6" ht="12.75" hidden="1">
      <c r="A116" s="36">
        <v>11</v>
      </c>
      <c r="B116" s="37"/>
      <c r="C116" s="441"/>
      <c r="D116" s="441"/>
      <c r="E116" s="441"/>
      <c r="F116" s="443">
        <f t="shared" si="6"/>
        <v>0</v>
      </c>
    </row>
    <row r="117" spans="1:6" ht="12.75" hidden="1">
      <c r="A117" s="36">
        <v>12</v>
      </c>
      <c r="B117" s="37"/>
      <c r="C117" s="441"/>
      <c r="D117" s="441"/>
      <c r="E117" s="441"/>
      <c r="F117" s="443">
        <f t="shared" si="6"/>
        <v>0</v>
      </c>
    </row>
    <row r="118" spans="1:6" ht="12.75" hidden="1">
      <c r="A118" s="36">
        <v>13</v>
      </c>
      <c r="B118" s="37"/>
      <c r="C118" s="441"/>
      <c r="D118" s="441"/>
      <c r="E118" s="441"/>
      <c r="F118" s="443">
        <f t="shared" si="6"/>
        <v>0</v>
      </c>
    </row>
    <row r="119" spans="1:6" ht="12" customHeight="1" hidden="1">
      <c r="A119" s="36">
        <v>14</v>
      </c>
      <c r="B119" s="37"/>
      <c r="C119" s="441"/>
      <c r="D119" s="441"/>
      <c r="E119" s="441"/>
      <c r="F119" s="443">
        <f t="shared" si="6"/>
        <v>0</v>
      </c>
    </row>
    <row r="120" spans="1:6" ht="12.75" hidden="1">
      <c r="A120" s="36">
        <v>15</v>
      </c>
      <c r="B120" s="37"/>
      <c r="C120" s="441"/>
      <c r="D120" s="441"/>
      <c r="E120" s="441"/>
      <c r="F120" s="443">
        <f t="shared" si="6"/>
        <v>0</v>
      </c>
    </row>
    <row r="121" spans="1:16" ht="15.75" customHeight="1">
      <c r="A121" s="38" t="s">
        <v>600</v>
      </c>
      <c r="B121" s="39" t="s">
        <v>845</v>
      </c>
      <c r="C121" s="429">
        <f>SUM(C106:C120)</f>
        <v>0</v>
      </c>
      <c r="D121" s="429"/>
      <c r="E121" s="429">
        <f>SUM(E106:E120)</f>
        <v>0</v>
      </c>
      <c r="F121" s="442">
        <f>SUM(F106:F120)</f>
        <v>0</v>
      </c>
      <c r="G121" s="516"/>
      <c r="H121" s="516"/>
      <c r="I121" s="516"/>
      <c r="J121" s="516"/>
      <c r="K121" s="516"/>
      <c r="L121" s="516"/>
      <c r="M121" s="516"/>
      <c r="N121" s="516"/>
      <c r="O121" s="516"/>
      <c r="P121" s="516"/>
    </row>
    <row r="122" spans="1:6" ht="12.75" customHeight="1">
      <c r="A122" s="36" t="s">
        <v>837</v>
      </c>
      <c r="B122" s="40"/>
      <c r="C122" s="429"/>
      <c r="D122" s="429"/>
      <c r="E122" s="429"/>
      <c r="F122" s="442"/>
    </row>
    <row r="123" spans="1:6" ht="12.75">
      <c r="A123" s="36" t="s">
        <v>543</v>
      </c>
      <c r="B123" s="40"/>
      <c r="C123" s="441"/>
      <c r="D123" s="441"/>
      <c r="E123" s="441"/>
      <c r="F123" s="443">
        <f>C123-E123</f>
        <v>0</v>
      </c>
    </row>
    <row r="124" spans="1:6" ht="0.75" customHeight="1">
      <c r="A124" s="36" t="s">
        <v>546</v>
      </c>
      <c r="B124" s="40"/>
      <c r="C124" s="441"/>
      <c r="D124" s="441"/>
      <c r="E124" s="441"/>
      <c r="F124" s="443">
        <f aca="true" t="shared" si="7" ref="F124:F137">C124-E124</f>
        <v>0</v>
      </c>
    </row>
    <row r="125" spans="1:6" ht="12.75" hidden="1">
      <c r="A125" s="36" t="s">
        <v>549</v>
      </c>
      <c r="B125" s="40"/>
      <c r="C125" s="441"/>
      <c r="D125" s="441"/>
      <c r="E125" s="441"/>
      <c r="F125" s="443">
        <f t="shared" si="7"/>
        <v>0</v>
      </c>
    </row>
    <row r="126" spans="1:6" ht="12.75" hidden="1">
      <c r="A126" s="36" t="s">
        <v>552</v>
      </c>
      <c r="B126" s="40"/>
      <c r="C126" s="441"/>
      <c r="D126" s="441"/>
      <c r="E126" s="441"/>
      <c r="F126" s="443">
        <f t="shared" si="7"/>
        <v>0</v>
      </c>
    </row>
    <row r="127" spans="1:6" ht="12.75" hidden="1">
      <c r="A127" s="36">
        <v>5</v>
      </c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>
        <v>6</v>
      </c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>
        <v>7</v>
      </c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>
        <v>8</v>
      </c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>
        <v>9</v>
      </c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>
        <v>10</v>
      </c>
      <c r="B132" s="37"/>
      <c r="C132" s="441"/>
      <c r="D132" s="441"/>
      <c r="E132" s="441"/>
      <c r="F132" s="443">
        <f t="shared" si="7"/>
        <v>0</v>
      </c>
    </row>
    <row r="133" spans="1:6" ht="12.75" hidden="1">
      <c r="A133" s="36">
        <v>11</v>
      </c>
      <c r="B133" s="37"/>
      <c r="C133" s="441"/>
      <c r="D133" s="441"/>
      <c r="E133" s="441"/>
      <c r="F133" s="443">
        <f t="shared" si="7"/>
        <v>0</v>
      </c>
    </row>
    <row r="134" spans="1:6" ht="12.75" hidden="1">
      <c r="A134" s="36">
        <v>12</v>
      </c>
      <c r="B134" s="37"/>
      <c r="C134" s="441"/>
      <c r="D134" s="441"/>
      <c r="E134" s="441"/>
      <c r="F134" s="443">
        <f t="shared" si="7"/>
        <v>0</v>
      </c>
    </row>
    <row r="135" spans="1:6" ht="12.75" hidden="1">
      <c r="A135" s="36">
        <v>13</v>
      </c>
      <c r="B135" s="37"/>
      <c r="C135" s="441"/>
      <c r="D135" s="441"/>
      <c r="E135" s="441"/>
      <c r="F135" s="443">
        <f t="shared" si="7"/>
        <v>0</v>
      </c>
    </row>
    <row r="136" spans="1:6" ht="12" customHeight="1" hidden="1">
      <c r="A136" s="36">
        <v>14</v>
      </c>
      <c r="B136" s="37"/>
      <c r="C136" s="441"/>
      <c r="D136" s="441"/>
      <c r="E136" s="441"/>
      <c r="F136" s="443">
        <f t="shared" si="7"/>
        <v>0</v>
      </c>
    </row>
    <row r="137" spans="1:6" ht="12.75" hidden="1">
      <c r="A137" s="36">
        <v>15</v>
      </c>
      <c r="B137" s="37"/>
      <c r="C137" s="441"/>
      <c r="D137" s="441"/>
      <c r="E137" s="441"/>
      <c r="F137" s="443">
        <f t="shared" si="7"/>
        <v>0</v>
      </c>
    </row>
    <row r="138" spans="1:16" ht="17.25" customHeight="1">
      <c r="A138" s="38" t="s">
        <v>838</v>
      </c>
      <c r="B138" s="39" t="s">
        <v>846</v>
      </c>
      <c r="C138" s="429">
        <f>SUM(C123:C137)</f>
        <v>0</v>
      </c>
      <c r="D138" s="429"/>
      <c r="E138" s="429">
        <f>SUM(E123:E137)</f>
        <v>0</v>
      </c>
      <c r="F138" s="442">
        <f>SUM(F123:F137)</f>
        <v>0</v>
      </c>
      <c r="G138" s="516"/>
      <c r="H138" s="516"/>
      <c r="I138" s="516"/>
      <c r="J138" s="516"/>
      <c r="K138" s="516"/>
      <c r="L138" s="516"/>
      <c r="M138" s="516"/>
      <c r="N138" s="516"/>
      <c r="O138" s="516"/>
      <c r="P138" s="516"/>
    </row>
    <row r="139" spans="1:16" ht="19.5" customHeight="1">
      <c r="A139" s="41" t="s">
        <v>847</v>
      </c>
      <c r="B139" s="39" t="s">
        <v>848</v>
      </c>
      <c r="C139" s="429">
        <f>C138+C121+C104+C87</f>
        <v>0</v>
      </c>
      <c r="D139" s="429"/>
      <c r="E139" s="429">
        <f>E138+E121+E104+E87</f>
        <v>0</v>
      </c>
      <c r="F139" s="442">
        <f>F138+F121+F104+F87</f>
        <v>0</v>
      </c>
      <c r="G139" s="516"/>
      <c r="H139" s="516"/>
      <c r="I139" s="516"/>
      <c r="J139" s="516"/>
      <c r="K139" s="516"/>
      <c r="L139" s="516"/>
      <c r="M139" s="516"/>
      <c r="N139" s="516"/>
      <c r="O139" s="516"/>
      <c r="P139" s="516"/>
    </row>
    <row r="140" spans="1:6" ht="19.5" customHeight="1">
      <c r="A140" s="42"/>
      <c r="B140" s="43"/>
      <c r="C140" s="44"/>
      <c r="D140" s="44"/>
      <c r="E140" s="44"/>
      <c r="F140" s="44"/>
    </row>
    <row r="141" spans="1:6" ht="12.75">
      <c r="A141" s="452" t="s">
        <v>875</v>
      </c>
      <c r="B141" s="453"/>
      <c r="C141" s="633" t="s">
        <v>849</v>
      </c>
      <c r="D141" s="633"/>
      <c r="E141" s="633"/>
      <c r="F141" s="633"/>
    </row>
    <row r="142" spans="1:6" ht="12.75">
      <c r="A142" s="517"/>
      <c r="B142" s="518"/>
      <c r="C142" s="517"/>
      <c r="D142" s="517"/>
      <c r="E142" s="517"/>
      <c r="F142" s="517"/>
    </row>
    <row r="143" spans="1:6" ht="12.75">
      <c r="A143" s="517"/>
      <c r="B143" s="518"/>
      <c r="C143" s="633" t="s">
        <v>855</v>
      </c>
      <c r="D143" s="633"/>
      <c r="E143" s="633"/>
      <c r="F143" s="633"/>
    </row>
    <row r="144" spans="3:5" ht="12.75">
      <c r="C144" s="517"/>
      <c r="E144" s="517"/>
    </row>
  </sheetData>
  <sheetProtection/>
  <mergeCells count="4">
    <mergeCell ref="B5:D5"/>
    <mergeCell ref="B6:C6"/>
    <mergeCell ref="C143:F143"/>
    <mergeCell ref="C141:F1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9 C22:F36 C39:F51 C54:F67 C72:F86 C89:F103 C106:F120 C123:F13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Kostadinov</cp:lastModifiedBy>
  <cp:lastPrinted>2008-01-19T09:08:29Z</cp:lastPrinted>
  <dcterms:created xsi:type="dcterms:W3CDTF">2000-06-29T12:02:40Z</dcterms:created>
  <dcterms:modified xsi:type="dcterms:W3CDTF">2004-04-20T07:44:44Z</dcterms:modified>
  <cp:category/>
  <cp:version/>
  <cp:contentType/>
  <cp:contentStatus/>
</cp:coreProperties>
</file>