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№4-ОСК'!$A$1:$N$40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<sst xmlns="http://schemas.openxmlformats.org/spreadsheetml/2006/main" count="1063" uniqueCount="874">
  <si>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</si>
  <si>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</si>
  <si>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</si>
  <si>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</si>
  <si>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</si>
  <si>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</si>
  <si>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</si>
  <si>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</si>
  <si>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</si>
  <si>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</si>
  <si>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</si>
  <si>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</si>
  <si>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</si>
  <si>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</si>
  <si>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</si>
  <si>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</si>
  <si>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</si>
  <si>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</si>
  <si>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</si>
  <si>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</si>
  <si>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</si>
  <si>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</si>
  <si>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</si>
  <si>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</si>
  <si>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</si>
  <si>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</si>
  <si>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</si>
  <si>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</si>
  <si>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</si>
  <si>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</si>
  <si>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</si>
  <si>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</si>
  <si>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</si>
  <si>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</si>
  <si>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</si>
  <si>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</si>
  <si>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</si>
  <si>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</si>
  <si>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</si>
  <si>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</si>
  <si>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</si>
  <si>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</si>
  <si>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</si>
  <si>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</si>
  <si>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</si>
  <si>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</si>
  <si>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</si>
  <si>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</si>
  <si>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</si>
  <si>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</si>
  <si>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</si>
  <si>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</si>
  <si>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</si>
  <si>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</si>
  <si>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</si>
  <si>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</si>
  <si>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</si>
  <si>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</si>
  <si>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</si>
  <si>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</si>
  <si>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</si>
  <si>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</si>
  <si>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</si>
  <si>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</si>
  <si>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</si>
  <si>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</si>
  <si>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</si>
  <si>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</si>
  <si>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</si>
  <si>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</si>
  <si>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</si>
  <si>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</si>
  <si>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</si>
  <si>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</si>
  <si>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</si>
  <si>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</si>
  <si>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</si>
  <si>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</si>
  <si>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</si>
  <si>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</si>
  <si>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</si>
  <si>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</si>
  <si>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</si>
  <si>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</si>
  <si>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</si>
  <si>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</si>
  <si>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</si>
  <si>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</si>
  <si>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</si>
  <si>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</si>
  <si>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</si>
  <si>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</si>
  <si>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</si>
  <si>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</si>
  <si>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</si>
  <si>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</si>
  <si>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</si>
  <si>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</si>
  <si>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</si>
  <si>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</si>
  <si>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</si>
  <si>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</si>
  <si>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</si>
  <si>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</si>
  <si>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</si>
  <si>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</si>
  <si>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</si>
  <si>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</si>
  <si>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</si>
  <si>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</si>
  <si>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</si>
  <si>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</si>
  <si>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</si>
  <si>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</si>
  <si>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</si>
  <si>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</si>
  <si>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</si>
  <si>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</si>
  <si>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</si>
  <si>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</si>
  <si>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</si>
  <si>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</si>
  <si>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</si>
  <si>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</si>
  <si>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</si>
  <si>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</si>
  <si>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</si>
  <si>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</si>
  <si>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</si>
  <si>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</si>
  <si>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</si>
  <si>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</si>
  <si>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</si>
  <si>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</si>
  <si>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</si>
  <si>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</si>
  <si>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</si>
  <si>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</si>
  <si>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</si>
  <si>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</si>
  <si>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</si>
  <si>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</si>
  <si>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</si>
  <si>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</si>
  <si>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</si>
  <si>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</si>
  <si>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</si>
  <si>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</si>
  <si>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</si>
  <si>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</si>
  <si>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</si>
  <si>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</si>
  <si>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</si>
  <si>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</si>
  <si>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</si>
  <si>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</si>
  <si>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</si>
  <si>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</si>
  <si>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</si>
  <si>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</si>
  <si>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</si>
  <si>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</si>
  <si>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</si>
  <si>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</si>
  <si>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</si>
  <si>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</si>
  <si>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</si>
  <si>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</si>
  <si>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</si>
  <si>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</si>
  <si>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</si>
  <si>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</si>
  <si>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</si>
  <si>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</si>
  <si>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</si>
  <si>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</si>
  <si>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</si>
  <si>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</si>
  <si>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</si>
  <si>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</si>
  <si>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</si>
  <si>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</si>
  <si>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</si>
  <si>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</si>
  <si>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</si>
  <si>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</si>
  <si>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</si>
  <si>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</si>
  <si>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</si>
  <si>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</si>
  <si>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</si>
  <si>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</si>
  <si>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</si>
  <si>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</si>
  <si>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</si>
  <si>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</si>
  <si>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</si>
  <si>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</si>
  <si>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</si>
  <si>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</si>
  <si>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</si>
  <si>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</si>
  <si>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</si>
  <si>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</si>
  <si>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</si>
  <si>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</si>
  <si>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</si>
  <si>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</si>
  <si>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</si>
  <si>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</si>
  <si>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</si>
  <si>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</si>
  <si>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</si>
  <si>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</si>
  <si>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</si>
  <si>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</si>
  <si>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</si>
  <si>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</si>
  <si>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</si>
  <si>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</si>
  <si>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</si>
  <si>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</si>
  <si>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</si>
  <si>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</si>
  <si>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</si>
  <si>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</si>
  <si>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</si>
  <si>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</si>
  <si>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</si>
  <si>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</si>
  <si>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</si>
  <si>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</si>
  <si>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</si>
  <si>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</si>
  <si>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</si>
  <si>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</si>
  <si>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</si>
  <si>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</si>
  <si>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</si>
  <si>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</si>
  <si>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</si>
  <si>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</si>
  <si>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</si>
  <si>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</si>
  <si>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</si>
  <si>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</si>
  <si>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</si>
  <si>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</si>
  <si>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</si>
  <si>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</si>
  <si>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</si>
  <si>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</si>
  <si>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</si>
  <si>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</si>
  <si>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</si>
  <si>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</si>
  <si>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</si>
  <si>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</si>
  <si>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</si>
  <si>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</si>
  <si>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</si>
  <si>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</si>
  <si>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</si>
  <si>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</si>
  <si>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</si>
  <si>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</si>
  <si>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</si>
  <si>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</si>
  <si>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</si>
  <si>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</si>
  <si>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</si>
  <si>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</si>
  <si>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</si>
  <si>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</si>
  <si>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</si>
  <si>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</si>
  <si>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</si>
  <si>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</si>
  <si>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</si>
  <si>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</si>
  <si>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</si>
  <si>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</si>
  <si>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</si>
  <si>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</si>
  <si>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</si>
  <si>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</si>
  <si>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</si>
  <si>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</si>
  <si>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</si>
  <si>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</si>
  <si>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</si>
  <si>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</si>
  <si>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</si>
  <si>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</si>
  <si>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</si>
  <si>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</si>
  <si>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</si>
  <si>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</si>
  <si>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</si>
  <si>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</si>
  <si>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</si>
  <si>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</si>
  <si>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</si>
  <si>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</si>
  <si>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</si>
  <si>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</si>
  <si>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</si>
  <si>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</si>
  <si>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</si>
  <si>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</si>
  <si>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</si>
  <si>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</si>
  <si>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</si>
  <si>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</si>
  <si>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</si>
  <si>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</si>
  <si>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</si>
  <si>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</si>
  <si>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</si>
  <si>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</si>
  <si>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</si>
  <si>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</si>
  <si>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</si>
  <si>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</si>
  <si>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</si>
  <si>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</si>
  <si>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</si>
  <si>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</si>
  <si>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</si>
  <si>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</si>
  <si>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</si>
  <si>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</si>
  <si>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</si>
  <si>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</si>
  <si>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</si>
  <si>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</si>
  <si>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</si>
  <si>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</si>
  <si>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</si>
  <si>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</si>
  <si>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</si>
  <si>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</si>
  <si>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</si>
  <si>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</si>
  <si>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</si>
  <si>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</si>
  <si>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</si>
  <si>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</si>
  <si>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</si>
  <si>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</si>
  <si>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</si>
  <si>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</si>
  <si>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</si>
  <si>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</si>
  <si>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</si>
  <si>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</si>
  <si>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</si>
  <si>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</si>
  <si>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</si>
  <si>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</si>
  <si>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</si>
  <si>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</si>
  <si>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</si>
  <si>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</si>
  <si>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</si>
  <si>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</si>
  <si>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</si>
  <si>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</si>
  <si>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</si>
  <si>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</si>
  <si>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</si>
  <si>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</si>
  <si>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</si>
  <si>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</si>
  <si>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</si>
  <si>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</si>
  <si>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</si>
  <si>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</si>
  <si>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</si>
  <si>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</si>
  <si>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</si>
  <si>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</si>
  <si>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</si>
  <si>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</si>
  <si>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</si>
  <si>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</si>
  <si>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</si>
  <si>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</si>
  <si>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</si>
  <si>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</si>
  <si>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</si>
  <si>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</si>
  <si>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</si>
  <si>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</si>
  <si>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</si>
  <si>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</si>
  <si>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</si>
  <si>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</si>
  <si>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</si>
  <si>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</si>
  <si>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</si>
  <si>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</si>
  <si>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</si>
  <si>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</si>
  <si>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</si>
  <si>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</si>
  <si>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</si>
  <si>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</si>
  <si>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</si>
  <si>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</si>
  <si>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</si>
  <si>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</si>
  <si>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</si>
  <si>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</si>
  <si>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</si>
  <si>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</si>
  <si>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</si>
  <si>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</si>
  <si>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</si>
  <si>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</si>
  <si>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</si>
  <si>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</si>
  <si>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</si>
  <si>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</si>
  <si>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</si>
  <si>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</si>
  <si>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</si>
  <si>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</si>
  <si>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</si>
  <si>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</si>
  <si>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</si>
  <si>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</si>
  <si>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</si>
  <si>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</si>
  <si>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</si>
  <si>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</si>
  <si>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</si>
  <si>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</si>
  <si>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</si>
  <si>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</si>
  <si>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</si>
  <si>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</si>
  <si>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</si>
  <si>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</si>
  <si>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</si>
  <si>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</si>
  <si>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</si>
  <si>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</si>
  <si>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</si>
  <si>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</si>
  <si>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</si>
  <si>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</si>
  <si>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</si>
  <si>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</si>
  <si>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</si>
  <si>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</si>
  <si>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</si>
  <si>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</si>
  <si>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</si>
  <si>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</si>
  <si>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</si>
  <si>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</si>
  <si>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</si>
  <si>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</si>
  <si>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</si>
  <si>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</si>
  <si>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</si>
  <si>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</si>
  <si>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</si>
  <si>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</si>
  <si>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</si>
  <si>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</si>
  <si>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</si>
  <si>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</si>
  <si>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</si>
  <si>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</si>
  <si>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</si>
  <si>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</si>
  <si>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</si>
  <si>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</si>
  <si>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</si>
  <si>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</si>
  <si>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</si>
  <si>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</si>
  <si>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</si>
  <si>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</si>
  <si>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</si>
  <si>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</si>
  <si>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</si>
  <si>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</si>
  <si>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</si>
  <si>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</si>
  <si>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</si>
  <si>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</si>
  <si>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</si>
  <si>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</si>
  <si>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</si>
  <si>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</si>
  <si>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</si>
  <si>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</si>
  <si>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</si>
  <si>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</si>
  <si>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</si>
  <si>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</si>
  <si>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</si>
  <si>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</si>
  <si>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</si>
  <si>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</si>
  <si>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</si>
  <si>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</si>
  <si>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</si>
  <si>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</si>
  <si>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</si>
  <si>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</si>
  <si>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</si>
  <si>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</si>
  <si>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</si>
  <si>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</si>
  <si>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</si>
  <si>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</si>
  <si>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</si>
  <si>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</si>
  <si>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</si>
  <si>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</si>
  <si>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</si>
  <si>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</si>
  <si>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</si>
  <si>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</si>
  <si>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</si>
  <si>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</si>
  <si>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</si>
  <si>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</si>
  <si>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</si>
  <si>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</si>
  <si>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</si>
  <si>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</si>
  <si>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</si>
  <si>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</si>
  <si>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</si>
  <si>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</si>
  <si>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</si>
  <si>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</si>
  <si>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</si>
  <si>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</si>
  <si>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</si>
  <si>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</si>
  <si>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</si>
  <si>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</si>
  <si>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</si>
  <si>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</si>
  <si>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</si>
  <si>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</si>
  <si>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</si>
  <si>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</si>
  <si>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</si>
  <si>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</si>
  <si>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</si>
  <si>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</si>
  <si>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</si>
  <si>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</si>
  <si>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</si>
  <si>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</si>
  <si>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</si>
  <si>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</si>
  <si>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</si>
  <si>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</si>
  <si>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</si>
  <si>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</si>
  <si>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</si>
  <si>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</si>
  <si>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</si>
  <si>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</si>
  <si>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</si>
  <si>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</si>
  <si>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</si>
  <si>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</si>
  <si>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</si>
  <si>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</si>
  <si>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</si>
  <si>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</si>
  <si>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</si>
  <si>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</si>
  <si>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</si>
  <si>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</si>
  <si>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</si>
  <si>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</si>
  <si>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</si>
  <si>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</si>
  <si>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</si>
  <si>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</si>
  <si>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</si>
  <si>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</si>
  <si>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</si>
  <si>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</si>
  <si>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</si>
  <si>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</si>
  <si>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</si>
  <si>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</si>
  <si>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</si>
  <si>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</si>
  <si>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</si>
  <si>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</si>
  <si>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</si>
  <si>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</si>
  <si>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</si>
  <si>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</si>
  <si>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</si>
  <si>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</si>
  <si>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</si>
  <si>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</si>
  <si>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</si>
  <si>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</si>
  <si>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</si>
  <si>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</si>
  <si>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</si>
  <si>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</si>
  <si>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</si>
  <si>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</si>
  <si>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</si>
  <si>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</si>
  <si>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</si>
  <si>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</si>
  <si>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</si>
  <si>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</si>
  <si>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</si>
  <si>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</si>
  <si>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</si>
  <si>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</si>
  <si>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</si>
  <si>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</si>
  <si>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</si>
  <si>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</si>
  <si>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</si>
  <si>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</si>
  <si>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</si>
  <si>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</si>
  <si>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</si>
  <si>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</si>
  <si>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</si>
  <si>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</si>
  <si>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</si>
  <si>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</si>
  <si>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</si>
  <si>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</si>
  <si>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</si>
  <si>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</si>
  <si>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</si>
  <si>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</si>
  <si>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</si>
  <si>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</si>
  <si>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</si>
  <si>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</si>
  <si>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</si>
  <si>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</si>
  <si>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</si>
  <si>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</si>
  <si>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</si>
  <si>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</si>
  <si>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</si>
  <si>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</si>
  <si>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</si>
  <si>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</si>
  <si>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</si>
  <si>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</si>
  <si>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</si>
  <si>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</si>
  <si>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</si>
  <si>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</si>
  <si>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</si>
  <si>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</si>
  <si>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</si>
  <si>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</si>
  <si>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</si>
  <si>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</si>
  <si>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</si>
  <si>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</si>
  <si>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</si>
  <si>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</si>
  <si>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</si>
  <si>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</si>
  <si>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</si>
  <si>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</si>
  <si>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</si>
  <si>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</si>
  <si>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</si>
  <si>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</si>
  <si>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</si>
  <si>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</si>
  <si>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</si>
  <si>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</si>
  <si>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</si>
  <si>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</si>
  <si>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</si>
  <si>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</si>
  <si>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</si>
  <si>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</si>
  <si>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</si>
  <si>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</si>
  <si>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</si>
  <si>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</si>
  <si>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</si>
  <si>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</si>
  <si>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</si>
  <si>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</si>
  <si>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</si>
  <si>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</si>
  <si>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</si>
  <si>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</si>
  <si>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</si>
  <si>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</si>
  <si>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</si>
  <si>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</si>
  <si>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</si>
  <si>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</si>
  <si>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</si>
  <si>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</si>
  <si>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</si>
  <si>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</si>
  <si>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</si>
  <si>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</si>
  <si>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</si>
  <si>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</si>
  <si>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</si>
  <si>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</si>
  <si>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</si>
  <si>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</si>
  <si>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</si>
  <si>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</si>
  <si>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</si>
  <si>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</si>
  <si>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</si>
  <si>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</si>
  <si>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</si>
  <si>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</si>
  <si>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</si>
  <si>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</si>
  <si>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</si>
  <si>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</si>
  <si>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</si>
  <si>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</si>
  <si>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</si>
  <si>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</si>
  <si>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</si>
  <si>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</si>
  <si>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</si>
  <si>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</si>
  <si>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</si>
  <si>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</si>
  <si>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</si>
  <si>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</si>
  <si>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</si>
  <si>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</si>
  <si>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</si>
  <si>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</si>
  <si>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</si>
  <si>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</si>
  <si>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</si>
  <si>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</si>
  <si>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</si>
  <si>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</si>
  <si>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</si>
  <si>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</si>
  <si>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</si>
  <si>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</si>
  <si>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</si>
  <si>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</si>
  <si>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</si>
  <si>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</si>
  <si>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</si>
  <si>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</si>
  <si>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</si>
  <si>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</si>
  <si>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</si>
  <si>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</si>
  <si>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</si>
  <si>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</si>
  <si>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</si>
  <si>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</si>
  <si>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</si>
  <si>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</si>
  <si>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</si>
  <si>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</si>
  <si>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</si>
  <si>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</si>
  <si>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</si>
  <si>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</si>
  <si>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</si>
  <si>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</si>
  <si>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</si>
  <si>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</si>
  <si>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</si>
  <si>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</si>
  <si>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</si>
  <si>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</si>
  <si>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</si>
  <si>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</si>
  <si>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</si>
  <si>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</si>
  <si>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</si>
  <si>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</si>
  <si>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</si>
  <si>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</si>
  <si>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</si>
  <si>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</si>
  <si>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</si>
  <si>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</si>
  <si>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</si>
  <si>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</si>
  <si>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</si>
  <si>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</si>
  <si>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</si>
  <si>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</si>
  <si>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</si>
  <si>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</si>
  <si>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</si>
  <si>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</si>
  <si>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</si>
  <si>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</si>
  <si>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</si>
  <si>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</si>
  <si>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</si>
  <si>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</si>
  <si>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</si>
  <si>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</si>
  <si>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</si>
  <si>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</si>
  <si>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</si>
  <si>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</si>
  <si>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</si>
  <si>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</si>
  <si>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</si>
  <si>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</si>
  <si>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</si>
  <si>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</si>
  <si>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</si>
  <si>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</si>
  <si>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</si>
  <si>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</si>
  <si>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</si>
  <si>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</si>
  <si>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</si>
  <si>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</si>
  <si>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</si>
  <si>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</si>
  <si>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</si>
  <si>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</si>
  <si>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</si>
  <si>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</si>
  <si>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</si>
  <si>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</si>
  <si>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</si>
  <si>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</si>
  <si>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</si>
  <si>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</si>
  <si>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</si>
  <si>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</si>
  <si>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</si>
  <si>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</si>
  <si>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</si>
  <si>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>Дата на съставяне: 17.10.14</t>
  </si>
  <si>
    <t xml:space="preserve">Дата на съставяне:      17.10.14                                 </t>
  </si>
  <si>
    <t xml:space="preserve">Дата  на съставяне: 17.10.14                                                                                                                                </t>
  </si>
  <si>
    <t xml:space="preserve">Дата на съставяне:17.10.14                         </t>
  </si>
  <si>
    <t>Дата на съставяне:17.10.14</t>
  </si>
  <si>
    <t>Дата на съставяне:17.10.2014</t>
  </si>
  <si>
    <t>Дата на съставяне: 17.10.2014</t>
  </si>
  <si>
    <t>Съставител: С.Арсов</t>
  </si>
  <si>
    <t>Ръководител:Иван Ярков, Татяна Петрова</t>
  </si>
  <si>
    <t xml:space="preserve">                                    Съставител: С.Арсов                       </t>
  </si>
  <si>
    <t>Иван Ярков, Татяна Петрова</t>
  </si>
  <si>
    <t>Съставител:С.Арсов</t>
  </si>
  <si>
    <t>Ръководител Иван Ярков, Татяна Петрова</t>
  </si>
  <si>
    <t>Ръководител: Иван Ярков, Татяна Петрова</t>
  </si>
  <si>
    <t>С.Арсов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</si>
</sst>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" borderId="1" xfId="29" applyNumberFormat="1" applyFont="1" applyFill="1" applyBorder="1" applyProtection="1">
      <alignment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4" applyFont="1" applyProtection="1">
      <alignment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4" fillId="0" borderId="0" xfId="24" applyFont="1" applyAlignment="1" applyProtection="1">
      <alignment horizontal="left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80" zoomScaleNormal="80" workbookViewId="0" topLeftCell="A76">
      <selection activeCell="C101" sqref="C10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858</v>
      </c>
      <c r="F3" s="217" t="s">
        <v>2</v>
      </c>
      <c r="G3" s="172"/>
      <c r="H3" s="458">
        <v>131550406</v>
      </c>
    </row>
    <row r="4" spans="1:8" ht="15">
      <c r="A4" s="580" t="s">
        <v>3</v>
      </c>
      <c r="B4" s="585"/>
      <c r="C4" s="585"/>
      <c r="D4" s="585"/>
      <c r="E4" s="501" t="s">
        <v>857</v>
      </c>
      <c r="F4" s="582" t="s">
        <v>4</v>
      </c>
      <c r="G4" s="583"/>
      <c r="H4" s="458" t="s">
        <v>159</v>
      </c>
    </row>
    <row r="5" spans="1:8" ht="15">
      <c r="A5" s="580" t="s">
        <v>5</v>
      </c>
      <c r="B5" s="581"/>
      <c r="C5" s="581"/>
      <c r="D5" s="581"/>
      <c r="E5" s="502">
        <v>41912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2467</v>
      </c>
      <c r="D11" s="151">
        <v>0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>
        <v>2835</v>
      </c>
      <c r="D12" s="151">
        <v>0</v>
      </c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5302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844</v>
      </c>
      <c r="H25" s="154">
        <f>H19+H20+H21</f>
        <v>844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-1617</v>
      </c>
      <c r="H27" s="154">
        <f>SUM(H28:H30)</f>
        <v>-5445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-1617</v>
      </c>
      <c r="H29" s="316">
        <v>-5445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3828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-1658</v>
      </c>
      <c r="H33" s="154">
        <f>H27+H31+H32</f>
        <v>-1617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-164</v>
      </c>
      <c r="H36" s="154">
        <f>H25+H17+H33</f>
        <v>-123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5400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5400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5302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5400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</v>
      </c>
      <c r="H61" s="154">
        <f>SUM(H62:H68)</f>
        <v>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31</v>
      </c>
      <c r="D68" s="151"/>
      <c r="E68" s="237" t="s">
        <v>213</v>
      </c>
      <c r="F68" s="242" t="s">
        <v>214</v>
      </c>
      <c r="G68" s="152">
        <v>4</v>
      </c>
      <c r="H68" s="152">
        <v>52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99</v>
      </c>
      <c r="H69" s="152">
        <v>72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122</v>
      </c>
      <c r="H71" s="161">
        <f>H59+H60+H61+H69+H70</f>
        <v>124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122</v>
      </c>
      <c r="H79" s="162">
        <f>H71+H74+H75+H76</f>
        <v>124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</v>
      </c>
      <c r="D93" s="155">
        <f>D64+D75+D84+D91+D92</f>
        <v>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5358</v>
      </c>
      <c r="D94" s="164">
        <f>D93+D55</f>
        <v>1</v>
      </c>
      <c r="E94" s="448" t="s">
        <v>270</v>
      </c>
      <c r="F94" s="289" t="s">
        <v>271</v>
      </c>
      <c r="G94" s="165">
        <f>G36+G39+G55+G79</f>
        <v>5358</v>
      </c>
      <c r="H94" s="165">
        <f>H36+H39+H55+H79</f>
        <v>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847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15" customHeight="1">
      <c r="A98" s="45" t="s">
        <v>859</v>
      </c>
      <c r="B98" s="431"/>
      <c r="C98" s="584" t="s">
        <v>866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 customHeight="1">
      <c r="A100" s="173"/>
      <c r="B100" s="173"/>
      <c r="C100" s="584" t="s">
        <v>867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9">
      <selection activeCell="D51" sqref="D51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7" t="str">
        <f>'справка №1-БАЛАНС'!E3</f>
        <v>НЕДВИЖИМИ ИМОТИ СОФИЯ АДСИЦ</v>
      </c>
      <c r="C2" s="587"/>
      <c r="D2" s="587"/>
      <c r="E2" s="587"/>
      <c r="F2" s="589" t="s">
        <v>2</v>
      </c>
      <c r="G2" s="589"/>
      <c r="H2" s="523">
        <f>'справка №1-БАЛАНС'!H3</f>
        <v>131550406</v>
      </c>
    </row>
    <row r="3" spans="1:8" ht="15">
      <c r="A3" s="464" t="s">
        <v>274</v>
      </c>
      <c r="B3" s="587" t="str">
        <f>'справка №1-БАЛАНС'!E4</f>
        <v>неконсолидиран</v>
      </c>
      <c r="C3" s="587"/>
      <c r="D3" s="587"/>
      <c r="E3" s="587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8">
        <f>'справка №1-БАЛАНС'!E5</f>
        <v>41912</v>
      </c>
      <c r="C4" s="588"/>
      <c r="D4" s="588"/>
      <c r="E4" s="314"/>
      <c r="F4" s="463"/>
      <c r="G4" s="541"/>
      <c r="H4" s="544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5"/>
      <c r="H7" s="545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5"/>
      <c r="H8" s="545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6" t="s">
        <v>285</v>
      </c>
      <c r="G9" s="573"/>
      <c r="H9" s="573"/>
    </row>
    <row r="10" spans="1:8" ht="12">
      <c r="A10" s="298" t="s">
        <v>286</v>
      </c>
      <c r="B10" s="299" t="s">
        <v>287</v>
      </c>
      <c r="C10" s="46">
        <v>23</v>
      </c>
      <c r="D10" s="46">
        <v>24</v>
      </c>
      <c r="E10" s="298" t="s">
        <v>288</v>
      </c>
      <c r="F10" s="546" t="s">
        <v>289</v>
      </c>
      <c r="G10" s="573"/>
      <c r="H10" s="573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6" t="s">
        <v>293</v>
      </c>
      <c r="G11" s="573">
        <v>64</v>
      </c>
      <c r="H11" s="573"/>
    </row>
    <row r="12" spans="1:8" ht="12">
      <c r="A12" s="298" t="s">
        <v>294</v>
      </c>
      <c r="B12" s="299" t="s">
        <v>295</v>
      </c>
      <c r="C12" s="46">
        <v>12</v>
      </c>
      <c r="D12" s="46">
        <v>38</v>
      </c>
      <c r="E12" s="300" t="s">
        <v>78</v>
      </c>
      <c r="F12" s="546" t="s">
        <v>296</v>
      </c>
      <c r="G12" s="573">
        <v>52</v>
      </c>
      <c r="H12" s="573">
        <v>10271</v>
      </c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48" t="s">
        <v>299</v>
      </c>
      <c r="G13" s="545">
        <f>SUM(G9:G12)</f>
        <v>116</v>
      </c>
      <c r="H13" s="545">
        <f>SUM(H9:H12)</f>
        <v>10271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300</v>
      </c>
      <c r="B14" s="299" t="s">
        <v>301</v>
      </c>
      <c r="C14" s="46"/>
      <c r="D14" s="46">
        <v>8522</v>
      </c>
      <c r="E14" s="300"/>
      <c r="F14" s="549"/>
      <c r="G14" s="550"/>
      <c r="H14" s="550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1" t="s">
        <v>305</v>
      </c>
      <c r="G15" s="547"/>
      <c r="H15" s="547"/>
    </row>
    <row r="16" spans="1:8" ht="12">
      <c r="A16" s="298" t="s">
        <v>306</v>
      </c>
      <c r="B16" s="299" t="s">
        <v>307</v>
      </c>
      <c r="C16" s="47">
        <v>1</v>
      </c>
      <c r="D16" s="47">
        <v>1</v>
      </c>
      <c r="E16" s="298" t="s">
        <v>308</v>
      </c>
      <c r="F16" s="549" t="s">
        <v>309</v>
      </c>
      <c r="G16" s="552"/>
      <c r="H16" s="552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0"/>
      <c r="H17" s="550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0"/>
      <c r="H18" s="550"/>
    </row>
    <row r="19" spans="1:15" ht="12">
      <c r="A19" s="301" t="s">
        <v>51</v>
      </c>
      <c r="B19" s="303" t="s">
        <v>315</v>
      </c>
      <c r="C19" s="49">
        <f>SUM(C9:C15)+C16</f>
        <v>38</v>
      </c>
      <c r="D19" s="49">
        <f>SUM(D9:D15)+D16</f>
        <v>8587</v>
      </c>
      <c r="E19" s="304" t="s">
        <v>316</v>
      </c>
      <c r="F19" s="549" t="s">
        <v>317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318</v>
      </c>
      <c r="F20" s="549" t="s">
        <v>319</v>
      </c>
      <c r="G20" s="547"/>
      <c r="H20" s="547"/>
    </row>
    <row r="21" spans="1:8" ht="24">
      <c r="A21" s="296" t="s">
        <v>320</v>
      </c>
      <c r="B21" s="305"/>
      <c r="C21" s="315"/>
      <c r="D21" s="315"/>
      <c r="E21" s="298" t="s">
        <v>321</v>
      </c>
      <c r="F21" s="549" t="s">
        <v>322</v>
      </c>
      <c r="G21" s="547"/>
      <c r="H21" s="547"/>
    </row>
    <row r="22" spans="1:8" ht="24">
      <c r="A22" s="304" t="s">
        <v>323</v>
      </c>
      <c r="B22" s="305" t="s">
        <v>324</v>
      </c>
      <c r="C22" s="46">
        <v>91</v>
      </c>
      <c r="D22" s="46">
        <v>148</v>
      </c>
      <c r="E22" s="304" t="s">
        <v>325</v>
      </c>
      <c r="F22" s="549" t="s">
        <v>326</v>
      </c>
      <c r="G22" s="547"/>
      <c r="H22" s="547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9" t="s">
        <v>330</v>
      </c>
      <c r="G23" s="547"/>
      <c r="H23" s="547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1" t="s">
        <v>333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334</v>
      </c>
      <c r="C25" s="46">
        <v>28</v>
      </c>
      <c r="D25" s="46"/>
      <c r="E25" s="302"/>
      <c r="F25" s="304"/>
      <c r="G25" s="550"/>
      <c r="H25" s="550"/>
    </row>
    <row r="26" spans="1:14" ht="12">
      <c r="A26" s="301" t="s">
        <v>76</v>
      </c>
      <c r="B26" s="306" t="s">
        <v>335</v>
      </c>
      <c r="C26" s="49">
        <f>SUM(C22:C25)</f>
        <v>119</v>
      </c>
      <c r="D26" s="49">
        <f>SUM(D22:D25)</f>
        <v>148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336</v>
      </c>
      <c r="B28" s="293" t="s">
        <v>337</v>
      </c>
      <c r="C28" s="50">
        <f>C26+C19</f>
        <v>157</v>
      </c>
      <c r="D28" s="50">
        <f>D26+D19</f>
        <v>8735</v>
      </c>
      <c r="E28" s="127" t="s">
        <v>338</v>
      </c>
      <c r="F28" s="551" t="s">
        <v>339</v>
      </c>
      <c r="G28" s="545">
        <f>G13+G15+G24</f>
        <v>116</v>
      </c>
      <c r="H28" s="545">
        <f>H13+H15+H24</f>
        <v>10271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1536</v>
      </c>
      <c r="E30" s="127" t="s">
        <v>342</v>
      </c>
      <c r="F30" s="551" t="s">
        <v>343</v>
      </c>
      <c r="G30" s="53">
        <f>IF((C28-G28)&gt;0,C28-G28,0)</f>
        <v>41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848</v>
      </c>
      <c r="B31" s="306" t="s">
        <v>344</v>
      </c>
      <c r="C31" s="46"/>
      <c r="D31" s="46"/>
      <c r="E31" s="296" t="s">
        <v>851</v>
      </c>
      <c r="F31" s="549" t="s">
        <v>345</v>
      </c>
      <c r="G31" s="547"/>
      <c r="H31" s="547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9" t="s">
        <v>349</v>
      </c>
      <c r="G32" s="547"/>
      <c r="H32" s="547"/>
    </row>
    <row r="33" spans="1:18" ht="12">
      <c r="A33" s="128" t="s">
        <v>350</v>
      </c>
      <c r="B33" s="306" t="s">
        <v>351</v>
      </c>
      <c r="C33" s="49">
        <f>C28-C31+C32</f>
        <v>157</v>
      </c>
      <c r="D33" s="49">
        <f>D28-D31+D32</f>
        <v>8735</v>
      </c>
      <c r="E33" s="127" t="s">
        <v>352</v>
      </c>
      <c r="F33" s="551" t="s">
        <v>353</v>
      </c>
      <c r="G33" s="53">
        <f>G32-G31+G28</f>
        <v>116</v>
      </c>
      <c r="H33" s="53">
        <f>H32-H31+H28</f>
        <v>10271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1536</v>
      </c>
      <c r="E34" s="128" t="s">
        <v>356</v>
      </c>
      <c r="F34" s="551" t="s">
        <v>357</v>
      </c>
      <c r="G34" s="545">
        <f>IF((C33-G33)&gt;0,C33-G33,0)</f>
        <v>41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0"/>
      <c r="H36" s="550"/>
    </row>
    <row r="37" spans="1:8" ht="24">
      <c r="A37" s="309" t="s">
        <v>362</v>
      </c>
      <c r="B37" s="310" t="s">
        <v>363</v>
      </c>
      <c r="C37" s="429"/>
      <c r="D37" s="429"/>
      <c r="E37" s="308"/>
      <c r="F37" s="554"/>
      <c r="G37" s="550"/>
      <c r="H37" s="550"/>
    </row>
    <row r="38" spans="1:8" ht="12">
      <c r="A38" s="311" t="s">
        <v>364</v>
      </c>
      <c r="B38" s="310" t="s">
        <v>365</v>
      </c>
      <c r="C38" s="126"/>
      <c r="D38" s="126"/>
      <c r="E38" s="308"/>
      <c r="F38" s="554"/>
      <c r="G38" s="550"/>
      <c r="H38" s="550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1536</v>
      </c>
      <c r="E39" s="313" t="s">
        <v>368</v>
      </c>
      <c r="F39" s="555" t="s">
        <v>369</v>
      </c>
      <c r="G39" s="556">
        <f>IF(G34&gt;0,IF(C35+G34&lt;0,0,C35+G34),IF(C34-C35&lt;0,C35-C34,0))</f>
        <v>41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5" t="s">
        <v>372</v>
      </c>
      <c r="G40" s="547"/>
      <c r="H40" s="547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1536</v>
      </c>
      <c r="E41" s="127" t="s">
        <v>375</v>
      </c>
      <c r="F41" s="568" t="s">
        <v>376</v>
      </c>
      <c r="G41" s="52">
        <f>IF(C39=0,IF(G39-G40&gt;0,G39-G40+C40,0),IF(C39-C40&lt;0,C40-C39+G40,0))</f>
        <v>41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377</v>
      </c>
      <c r="B42" s="292" t="s">
        <v>378</v>
      </c>
      <c r="C42" s="53">
        <f>C33+C35+C39</f>
        <v>157</v>
      </c>
      <c r="D42" s="53">
        <f>D33+D35+D39</f>
        <v>10271</v>
      </c>
      <c r="E42" s="128" t="s">
        <v>379</v>
      </c>
      <c r="F42" s="129" t="s">
        <v>380</v>
      </c>
      <c r="G42" s="53">
        <f>G39+G33</f>
        <v>157</v>
      </c>
      <c r="H42" s="53">
        <f>H39+H33</f>
        <v>10271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3"/>
      <c r="C43" s="424"/>
      <c r="D43" s="424"/>
      <c r="E43" s="425"/>
      <c r="F43" s="557"/>
      <c r="G43" s="424"/>
      <c r="H43" s="424"/>
    </row>
    <row r="44" spans="1:8" ht="12">
      <c r="A44" s="314"/>
      <c r="B44" s="423"/>
      <c r="C44" s="424"/>
      <c r="D44" s="424"/>
      <c r="E44" s="425"/>
      <c r="F44" s="557"/>
      <c r="G44" s="424"/>
      <c r="H44" s="424"/>
    </row>
    <row r="45" spans="1:8" ht="12">
      <c r="A45" s="590" t="s">
        <v>855</v>
      </c>
      <c r="B45" s="590"/>
      <c r="C45" s="590"/>
      <c r="D45" s="590"/>
      <c r="E45" s="590"/>
      <c r="F45" s="557"/>
      <c r="G45" s="424"/>
      <c r="H45" s="424"/>
    </row>
    <row r="46" spans="1:8" ht="12">
      <c r="A46" s="314"/>
      <c r="B46" s="423"/>
      <c r="C46" s="424"/>
      <c r="D46" s="424"/>
      <c r="E46" s="425"/>
      <c r="F46" s="557"/>
      <c r="G46" s="424"/>
      <c r="H46" s="424"/>
    </row>
    <row r="47" spans="1:8" ht="12">
      <c r="A47" s="314"/>
      <c r="B47" s="423"/>
      <c r="C47" s="424"/>
      <c r="D47" s="424"/>
      <c r="E47" s="425"/>
      <c r="F47" s="557"/>
      <c r="G47" s="424"/>
      <c r="H47" s="424"/>
    </row>
    <row r="48" spans="1:15" ht="12">
      <c r="A48" s="500" t="s">
        <v>272</v>
      </c>
      <c r="B48" s="572">
        <v>41929</v>
      </c>
      <c r="C48" s="426" t="s">
        <v>381</v>
      </c>
      <c r="D48" s="586" t="s">
        <v>873</v>
      </c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4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7" t="s">
        <v>779</v>
      </c>
      <c r="D50" s="586" t="s">
        <v>869</v>
      </c>
      <c r="E50" s="586"/>
      <c r="F50" s="586"/>
      <c r="G50" s="586"/>
      <c r="H50" s="586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НЕДВИЖИМИ ИМОТИ СОФИЯ АДСИЦ</v>
      </c>
      <c r="C4" s="538" t="s">
        <v>2</v>
      </c>
      <c r="D4" s="538">
        <f>'справка №1-БАЛАНС'!H3</f>
        <v>131550406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>
        <f>'справка №1-БАЛАНС'!E5</f>
        <v>41912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81</v>
      </c>
      <c r="D10" s="54">
        <v>140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-39</v>
      </c>
      <c r="D11" s="54">
        <v>-1165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347</v>
      </c>
      <c r="D14" s="54">
        <v>-2107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401</v>
      </c>
      <c r="D20" s="55">
        <f>SUM(D10:D19)</f>
        <v>-3141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-5658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12376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-8508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-5658</v>
      </c>
      <c r="D32" s="55">
        <f>SUM(D22:D31)</f>
        <v>3868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5400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-119</v>
      </c>
      <c r="D39" s="54">
        <v>-148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-570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5281</v>
      </c>
      <c r="D42" s="55">
        <f>SUM(D34:D41)</f>
        <v>-718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24</v>
      </c>
      <c r="D43" s="55">
        <f>D42+D32+D20</f>
        <v>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25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25</v>
      </c>
      <c r="D46" s="56">
        <v>10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4" t="s">
        <v>860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866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872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D39" sqref="D39:G39"/>
    </sheetView>
  </sheetViews>
  <sheetFormatPr defaultColWidth="9.00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74" t="str">
        <f>'справка №1-БАЛАНС'!E3</f>
        <v>НЕДВИЖИМИ ИМОТИ СОФИЯ АДСИЦ</v>
      </c>
      <c r="C3" s="574"/>
      <c r="D3" s="574"/>
      <c r="E3" s="574"/>
      <c r="F3" s="574"/>
      <c r="G3" s="574"/>
      <c r="H3" s="574"/>
      <c r="I3" s="574"/>
      <c r="J3" s="473"/>
      <c r="K3" s="576" t="s">
        <v>2</v>
      </c>
      <c r="L3" s="576"/>
      <c r="M3" s="475">
        <f>'справка №1-БАЛАНС'!H3</f>
        <v>131550406</v>
      </c>
      <c r="N3" s="2"/>
    </row>
    <row r="4" spans="1:15" s="529" customFormat="1" ht="13.5" customHeight="1">
      <c r="A4" s="464" t="s">
        <v>460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77" t="s">
        <v>4</v>
      </c>
      <c r="L4" s="577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78">
        <f>'справка №1-БАЛАНС'!E5</f>
        <v>41912</v>
      </c>
      <c r="C5" s="578"/>
      <c r="D5" s="578"/>
      <c r="E5" s="578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0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3828</v>
      </c>
      <c r="J11" s="58">
        <f>'справка №1-БАЛАНС'!H29+'справка №1-БАЛАНС'!H32</f>
        <v>-5445</v>
      </c>
      <c r="K11" s="60"/>
      <c r="L11" s="344">
        <f>SUM(C11:K11)</f>
        <v>-123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3828</v>
      </c>
      <c r="J15" s="61">
        <f t="shared" si="2"/>
        <v>-5445</v>
      </c>
      <c r="K15" s="61">
        <f t="shared" si="2"/>
        <v>0</v>
      </c>
      <c r="L15" s="344">
        <f t="shared" si="1"/>
        <v>-123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-41</v>
      </c>
      <c r="K16" s="60"/>
      <c r="L16" s="344">
        <f t="shared" si="1"/>
        <v>-41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-3828</v>
      </c>
      <c r="J20" s="60">
        <v>3828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-1658</v>
      </c>
      <c r="K29" s="59">
        <f t="shared" si="6"/>
        <v>0</v>
      </c>
      <c r="L29" s="344">
        <f t="shared" si="1"/>
        <v>-164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-1658</v>
      </c>
      <c r="K32" s="59">
        <f t="shared" si="7"/>
        <v>0</v>
      </c>
      <c r="L32" s="344">
        <f t="shared" si="1"/>
        <v>-164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856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2" t="s">
        <v>861</v>
      </c>
      <c r="B38" s="19"/>
      <c r="C38" s="15"/>
      <c r="D38" s="593" t="s">
        <v>870</v>
      </c>
      <c r="E38" s="593"/>
      <c r="F38" s="593"/>
      <c r="G38" s="593"/>
      <c r="H38" s="593"/>
      <c r="I38" s="593"/>
      <c r="J38" s="15"/>
      <c r="K38" s="15"/>
      <c r="L38" s="593"/>
      <c r="M38" s="593"/>
      <c r="N38" s="11"/>
    </row>
    <row r="39" spans="1:13" ht="12">
      <c r="A39" s="533"/>
      <c r="B39" s="534"/>
      <c r="C39" s="535"/>
      <c r="D39" s="535" t="s">
        <v>871</v>
      </c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25">
      <selection activeCell="H44" sqref="H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383</v>
      </c>
      <c r="B2" s="595"/>
      <c r="C2" s="596" t="str">
        <f>'справка №1-БАЛАНС'!E3</f>
        <v>НЕДВИЖИМИ ИМОТИ СОФИЯ АДСИЦ</v>
      </c>
      <c r="D2" s="596"/>
      <c r="E2" s="596"/>
      <c r="F2" s="596"/>
      <c r="G2" s="596"/>
      <c r="H2" s="59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131550406</v>
      </c>
      <c r="P2" s="480"/>
      <c r="Q2" s="480"/>
      <c r="R2" s="523"/>
    </row>
    <row r="3" spans="1:18" ht="15">
      <c r="A3" s="594" t="s">
        <v>5</v>
      </c>
      <c r="B3" s="595"/>
      <c r="C3" s="597">
        <f>'справка №1-БАЛАНС'!E5</f>
        <v>41912</v>
      </c>
      <c r="D3" s="597"/>
      <c r="E3" s="597"/>
      <c r="F3" s="482"/>
      <c r="G3" s="482"/>
      <c r="H3" s="482"/>
      <c r="I3" s="482"/>
      <c r="J3" s="482"/>
      <c r="K3" s="482"/>
      <c r="L3" s="482"/>
      <c r="M3" s="598" t="s">
        <v>4</v>
      </c>
      <c r="N3" s="598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522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523</v>
      </c>
    </row>
    <row r="5" spans="1:18" s="100" customFormat="1" ht="30.75" customHeight="1">
      <c r="A5" s="599" t="s">
        <v>463</v>
      </c>
      <c r="B5" s="600"/>
      <c r="C5" s="603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8" t="s">
        <v>528</v>
      </c>
      <c r="R5" s="608" t="s">
        <v>529</v>
      </c>
    </row>
    <row r="6" spans="1:18" s="100" customFormat="1" ht="48">
      <c r="A6" s="601"/>
      <c r="B6" s="602"/>
      <c r="C6" s="604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9"/>
      <c r="R6" s="60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0</v>
      </c>
      <c r="E9" s="189">
        <v>2467</v>
      </c>
      <c r="F9" s="189"/>
      <c r="G9" s="74">
        <f>D9+E9-F9</f>
        <v>2467</v>
      </c>
      <c r="H9" s="65"/>
      <c r="I9" s="65"/>
      <c r="J9" s="74">
        <f>G9+H9-I9</f>
        <v>2467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2467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>
        <v>2835</v>
      </c>
      <c r="F10" s="189"/>
      <c r="G10" s="74">
        <f aca="true" t="shared" si="2" ref="G10:G39">D10+E10-F10</f>
        <v>2835</v>
      </c>
      <c r="H10" s="65"/>
      <c r="I10" s="65"/>
      <c r="J10" s="74">
        <f aca="true" t="shared" si="3" ref="J10:J39">G10+H10-I10</f>
        <v>2835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2835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3" t="s">
        <v>852</v>
      </c>
      <c r="B15" s="374" t="s">
        <v>853</v>
      </c>
      <c r="C15" s="454" t="s">
        <v>854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</v>
      </c>
      <c r="E17" s="194">
        <f>SUM(E9:E16)</f>
        <v>5302</v>
      </c>
      <c r="F17" s="194">
        <f>SUM(F9:F16)</f>
        <v>0</v>
      </c>
      <c r="G17" s="74">
        <f t="shared" si="2"/>
        <v>5304</v>
      </c>
      <c r="H17" s="75">
        <f>SUM(H9:H16)</f>
        <v>0</v>
      </c>
      <c r="I17" s="75">
        <f>SUM(I9:I16)</f>
        <v>0</v>
      </c>
      <c r="J17" s="74">
        <f t="shared" si="3"/>
        <v>5304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5302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601</v>
      </c>
      <c r="B39" s="370" t="s">
        <v>602</v>
      </c>
      <c r="C39" s="369" t="s">
        <v>603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604</v>
      </c>
      <c r="C40" s="359" t="s">
        <v>605</v>
      </c>
      <c r="D40" s="437">
        <f>D17+D18+D19+D25+D38+D39</f>
        <v>2</v>
      </c>
      <c r="E40" s="437">
        <f>E17+E18+E19+E25+E38+E39</f>
        <v>5302</v>
      </c>
      <c r="F40" s="437">
        <f aca="true" t="shared" si="13" ref="F40:R40">F17+F18+F19+F25+F38+F39</f>
        <v>0</v>
      </c>
      <c r="G40" s="437">
        <f t="shared" si="13"/>
        <v>5304</v>
      </c>
      <c r="H40" s="437">
        <f t="shared" si="13"/>
        <v>0</v>
      </c>
      <c r="I40" s="437">
        <f t="shared" si="13"/>
        <v>0</v>
      </c>
      <c r="J40" s="437">
        <f t="shared" si="13"/>
        <v>5304</v>
      </c>
      <c r="K40" s="437">
        <f t="shared" si="13"/>
        <v>2</v>
      </c>
      <c r="L40" s="437">
        <f t="shared" si="13"/>
        <v>0</v>
      </c>
      <c r="M40" s="437">
        <f t="shared" si="13"/>
        <v>0</v>
      </c>
      <c r="N40" s="437">
        <f t="shared" si="13"/>
        <v>2</v>
      </c>
      <c r="O40" s="437">
        <f t="shared" si="13"/>
        <v>0</v>
      </c>
      <c r="P40" s="437">
        <f t="shared" si="13"/>
        <v>0</v>
      </c>
      <c r="Q40" s="437">
        <f t="shared" si="13"/>
        <v>2</v>
      </c>
      <c r="R40" s="437">
        <f t="shared" si="13"/>
        <v>5302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862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779</v>
      </c>
      <c r="P44" s="607"/>
      <c r="Q44" s="607"/>
      <c r="R44" s="607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4">
      <selection activeCell="C109" sqref="C109:F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607</v>
      </c>
      <c r="B1" s="612"/>
      <c r="C1" s="612"/>
      <c r="D1" s="612"/>
      <c r="E1" s="612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383</v>
      </c>
      <c r="B3" s="616" t="str">
        <f>'справка №1-БАЛАНС'!E3</f>
        <v>НЕДВИЖИМИ ИМОТИ СОФИЯ АДСИЦ</v>
      </c>
      <c r="C3" s="617"/>
      <c r="D3" s="523" t="s">
        <v>2</v>
      </c>
      <c r="E3" s="107">
        <f>'справка №1-БАЛАНС'!H3</f>
        <v>131550406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3">
        <f>'справка №1-БАЛАНС'!E5</f>
        <v>41912</v>
      </c>
      <c r="C4" s="614"/>
      <c r="D4" s="524" t="s">
        <v>4</v>
      </c>
      <c r="E4" s="107" t="str">
        <f>'справка №1-БАЛАНС'!H4</f>
        <v> 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608</v>
      </c>
      <c r="B5" s="493"/>
      <c r="C5" s="494"/>
      <c r="D5" s="107"/>
      <c r="E5" s="495" t="s">
        <v>609</v>
      </c>
    </row>
    <row r="6" spans="1:14" s="100" customFormat="1" ht="12">
      <c r="A6" s="388" t="s">
        <v>463</v>
      </c>
      <c r="B6" s="389" t="s">
        <v>8</v>
      </c>
      <c r="C6" s="390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1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614</v>
      </c>
      <c r="B9" s="393" t="s">
        <v>615</v>
      </c>
      <c r="C9" s="108"/>
      <c r="D9" s="108"/>
      <c r="E9" s="120">
        <f>C9-D9</f>
        <v>0</v>
      </c>
      <c r="F9" s="106"/>
    </row>
    <row r="10" spans="1:6" ht="12">
      <c r="A10" s="392" t="s">
        <v>616</v>
      </c>
      <c r="B10" s="394"/>
      <c r="C10" s="104"/>
      <c r="D10" s="104"/>
      <c r="E10" s="120"/>
      <c r="F10" s="106"/>
    </row>
    <row r="11" spans="1:15" ht="12">
      <c r="A11" s="395" t="s">
        <v>617</v>
      </c>
      <c r="B11" s="396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619</v>
      </c>
      <c r="B12" s="396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5" t="s">
        <v>621</v>
      </c>
      <c r="B13" s="396" t="s">
        <v>622</v>
      </c>
      <c r="C13" s="108"/>
      <c r="D13" s="108"/>
      <c r="E13" s="120">
        <f t="shared" si="0"/>
        <v>0</v>
      </c>
      <c r="F13" s="106"/>
    </row>
    <row r="14" spans="1:6" ht="12">
      <c r="A14" s="395" t="s">
        <v>623</v>
      </c>
      <c r="B14" s="396" t="s">
        <v>624</v>
      </c>
      <c r="C14" s="108"/>
      <c r="D14" s="108"/>
      <c r="E14" s="120">
        <f t="shared" si="0"/>
        <v>0</v>
      </c>
      <c r="F14" s="106"/>
    </row>
    <row r="15" spans="1:6" ht="12">
      <c r="A15" s="395" t="s">
        <v>625</v>
      </c>
      <c r="B15" s="396" t="s">
        <v>626</v>
      </c>
      <c r="C15" s="108"/>
      <c r="D15" s="108"/>
      <c r="E15" s="120">
        <f t="shared" si="0"/>
        <v>0</v>
      </c>
      <c r="F15" s="106"/>
    </row>
    <row r="16" spans="1:15" ht="12">
      <c r="A16" s="395" t="s">
        <v>627</v>
      </c>
      <c r="B16" s="396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629</v>
      </c>
      <c r="B17" s="396" t="s">
        <v>630</v>
      </c>
      <c r="C17" s="108"/>
      <c r="D17" s="108"/>
      <c r="E17" s="120">
        <f t="shared" si="0"/>
        <v>0</v>
      </c>
      <c r="F17" s="106"/>
    </row>
    <row r="18" spans="1:6" ht="12">
      <c r="A18" s="395" t="s">
        <v>623</v>
      </c>
      <c r="B18" s="396" t="s">
        <v>631</v>
      </c>
      <c r="C18" s="108"/>
      <c r="D18" s="108"/>
      <c r="E18" s="120">
        <f t="shared" si="0"/>
        <v>0</v>
      </c>
      <c r="F18" s="106"/>
    </row>
    <row r="19" spans="1:15" ht="12">
      <c r="A19" s="397" t="s">
        <v>632</v>
      </c>
      <c r="B19" s="393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634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635</v>
      </c>
      <c r="B21" s="393" t="s">
        <v>636</v>
      </c>
      <c r="C21" s="108"/>
      <c r="D21" s="108"/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637</v>
      </c>
      <c r="B23" s="398"/>
      <c r="C23" s="119"/>
      <c r="D23" s="104"/>
      <c r="E23" s="120"/>
      <c r="F23" s="106"/>
    </row>
    <row r="24" spans="1:15" ht="12">
      <c r="A24" s="395" t="s">
        <v>638</v>
      </c>
      <c r="B24" s="396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640</v>
      </c>
      <c r="B25" s="396" t="s">
        <v>641</v>
      </c>
      <c r="C25" s="108"/>
      <c r="D25" s="108"/>
      <c r="E25" s="120">
        <f t="shared" si="0"/>
        <v>0</v>
      </c>
      <c r="F25" s="106"/>
    </row>
    <row r="26" spans="1:6" ht="12">
      <c r="A26" s="395" t="s">
        <v>642</v>
      </c>
      <c r="B26" s="396" t="s">
        <v>643</v>
      </c>
      <c r="C26" s="108"/>
      <c r="D26" s="108"/>
      <c r="E26" s="120">
        <f t="shared" si="0"/>
        <v>0</v>
      </c>
      <c r="F26" s="106"/>
    </row>
    <row r="27" spans="1:6" ht="12">
      <c r="A27" s="395" t="s">
        <v>644</v>
      </c>
      <c r="B27" s="396" t="s">
        <v>645</v>
      </c>
      <c r="C27" s="108"/>
      <c r="D27" s="108"/>
      <c r="E27" s="120">
        <f t="shared" si="0"/>
        <v>0</v>
      </c>
      <c r="F27" s="106"/>
    </row>
    <row r="28" spans="1:6" ht="12">
      <c r="A28" s="395" t="s">
        <v>646</v>
      </c>
      <c r="B28" s="396" t="s">
        <v>647</v>
      </c>
      <c r="C28" s="108">
        <v>31</v>
      </c>
      <c r="D28" s="108">
        <v>31</v>
      </c>
      <c r="E28" s="120">
        <f t="shared" si="0"/>
        <v>0</v>
      </c>
      <c r="F28" s="106"/>
    </row>
    <row r="29" spans="1:6" ht="12">
      <c r="A29" s="395" t="s">
        <v>648</v>
      </c>
      <c r="B29" s="396" t="s">
        <v>649</v>
      </c>
      <c r="C29" s="108"/>
      <c r="D29" s="108"/>
      <c r="E29" s="120">
        <f t="shared" si="0"/>
        <v>0</v>
      </c>
      <c r="F29" s="106"/>
    </row>
    <row r="30" spans="1:6" ht="12">
      <c r="A30" s="395" t="s">
        <v>650</v>
      </c>
      <c r="B30" s="396" t="s">
        <v>651</v>
      </c>
      <c r="C30" s="108"/>
      <c r="D30" s="108"/>
      <c r="E30" s="120">
        <f t="shared" si="0"/>
        <v>0</v>
      </c>
      <c r="F30" s="106"/>
    </row>
    <row r="31" spans="1:6" ht="12">
      <c r="A31" s="395" t="s">
        <v>652</v>
      </c>
      <c r="B31" s="396" t="s">
        <v>653</v>
      </c>
      <c r="C31" s="108"/>
      <c r="D31" s="108"/>
      <c r="E31" s="120">
        <f t="shared" si="0"/>
        <v>0</v>
      </c>
      <c r="F31" s="106"/>
    </row>
    <row r="32" spans="1:6" ht="12">
      <c r="A32" s="395" t="s">
        <v>654</v>
      </c>
      <c r="B32" s="396" t="s">
        <v>655</v>
      </c>
      <c r="C32" s="108"/>
      <c r="D32" s="108"/>
      <c r="E32" s="120">
        <f t="shared" si="0"/>
        <v>0</v>
      </c>
      <c r="F32" s="106"/>
    </row>
    <row r="33" spans="1:15" ht="12">
      <c r="A33" s="395" t="s">
        <v>656</v>
      </c>
      <c r="B33" s="396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658</v>
      </c>
      <c r="B34" s="396" t="s">
        <v>659</v>
      </c>
      <c r="C34" s="108"/>
      <c r="D34" s="108"/>
      <c r="E34" s="120">
        <f t="shared" si="0"/>
        <v>0</v>
      </c>
      <c r="F34" s="106"/>
    </row>
    <row r="35" spans="1:6" ht="12">
      <c r="A35" s="395" t="s">
        <v>660</v>
      </c>
      <c r="B35" s="396" t="s">
        <v>661</v>
      </c>
      <c r="C35" s="108"/>
      <c r="D35" s="108"/>
      <c r="E35" s="120">
        <f t="shared" si="0"/>
        <v>0</v>
      </c>
      <c r="F35" s="106"/>
    </row>
    <row r="36" spans="1:6" ht="12">
      <c r="A36" s="395" t="s">
        <v>662</v>
      </c>
      <c r="B36" s="396" t="s">
        <v>663</v>
      </c>
      <c r="C36" s="108"/>
      <c r="D36" s="108"/>
      <c r="E36" s="120">
        <f t="shared" si="0"/>
        <v>0</v>
      </c>
      <c r="F36" s="106"/>
    </row>
    <row r="37" spans="1:6" ht="12">
      <c r="A37" s="395" t="s">
        <v>664</v>
      </c>
      <c r="B37" s="396" t="s">
        <v>665</v>
      </c>
      <c r="C37" s="108"/>
      <c r="D37" s="108"/>
      <c r="E37" s="120">
        <f t="shared" si="0"/>
        <v>0</v>
      </c>
      <c r="F37" s="106"/>
    </row>
    <row r="38" spans="1:15" ht="12">
      <c r="A38" s="395" t="s">
        <v>666</v>
      </c>
      <c r="B38" s="396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668</v>
      </c>
      <c r="B39" s="396" t="s">
        <v>669</v>
      </c>
      <c r="C39" s="108"/>
      <c r="D39" s="108"/>
      <c r="E39" s="120">
        <f t="shared" si="0"/>
        <v>0</v>
      </c>
      <c r="F39" s="106"/>
    </row>
    <row r="40" spans="1:6" ht="12">
      <c r="A40" s="395" t="s">
        <v>670</v>
      </c>
      <c r="B40" s="396" t="s">
        <v>671</v>
      </c>
      <c r="C40" s="108"/>
      <c r="D40" s="108"/>
      <c r="E40" s="120">
        <f t="shared" si="0"/>
        <v>0</v>
      </c>
      <c r="F40" s="106"/>
    </row>
    <row r="41" spans="1:6" ht="12">
      <c r="A41" s="395" t="s">
        <v>672</v>
      </c>
      <c r="B41" s="396" t="s">
        <v>673</v>
      </c>
      <c r="C41" s="108"/>
      <c r="D41" s="108"/>
      <c r="E41" s="120">
        <f t="shared" si="0"/>
        <v>0</v>
      </c>
      <c r="F41" s="106"/>
    </row>
    <row r="42" spans="1:6" ht="12">
      <c r="A42" s="395" t="s">
        <v>674</v>
      </c>
      <c r="B42" s="396" t="s">
        <v>675</v>
      </c>
      <c r="C42" s="108"/>
      <c r="D42" s="108"/>
      <c r="E42" s="120">
        <f t="shared" si="0"/>
        <v>0</v>
      </c>
      <c r="F42" s="106"/>
    </row>
    <row r="43" spans="1:15" ht="12">
      <c r="A43" s="397" t="s">
        <v>676</v>
      </c>
      <c r="B43" s="393" t="s">
        <v>677</v>
      </c>
      <c r="C43" s="104">
        <f>C24+C28+C29+C31+C30+C32+C33+C38</f>
        <v>31</v>
      </c>
      <c r="D43" s="104">
        <f>D24+D28+D29+D31+D30+D32+D33+D38</f>
        <v>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678</v>
      </c>
      <c r="B44" s="394" t="s">
        <v>679</v>
      </c>
      <c r="C44" s="103">
        <f>C43+C21+C19+C9</f>
        <v>31</v>
      </c>
      <c r="D44" s="103">
        <f>D43+D21+D19+D9</f>
        <v>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680</v>
      </c>
      <c r="B47" s="400"/>
      <c r="C47" s="402"/>
      <c r="D47" s="402"/>
      <c r="E47" s="402"/>
      <c r="F47" s="122" t="s">
        <v>275</v>
      </c>
    </row>
    <row r="48" spans="1:6" s="100" customFormat="1" ht="24">
      <c r="A48" s="388" t="s">
        <v>463</v>
      </c>
      <c r="B48" s="389" t="s">
        <v>8</v>
      </c>
      <c r="C48" s="403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8"/>
      <c r="B49" s="391"/>
      <c r="C49" s="403"/>
      <c r="D49" s="392" t="s">
        <v>612</v>
      </c>
      <c r="E49" s="392" t="s">
        <v>613</v>
      </c>
      <c r="F49" s="138"/>
    </row>
    <row r="50" spans="1:6" s="100" customFormat="1" ht="12">
      <c r="A50" s="115" t="s">
        <v>14</v>
      </c>
      <c r="B50" s="391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684</v>
      </c>
      <c r="B51" s="398"/>
      <c r="C51" s="103"/>
      <c r="D51" s="103"/>
      <c r="E51" s="103"/>
      <c r="F51" s="404"/>
    </row>
    <row r="52" spans="1:16" ht="24">
      <c r="A52" s="395" t="s">
        <v>685</v>
      </c>
      <c r="B52" s="396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687</v>
      </c>
      <c r="B53" s="396" t="s">
        <v>688</v>
      </c>
      <c r="C53" s="108"/>
      <c r="D53" s="108"/>
      <c r="E53" s="119">
        <f>C53-D53</f>
        <v>0</v>
      </c>
      <c r="F53" s="108"/>
    </row>
    <row r="54" spans="1:6" ht="12">
      <c r="A54" s="395" t="s">
        <v>689</v>
      </c>
      <c r="B54" s="396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5" t="s">
        <v>674</v>
      </c>
      <c r="B55" s="396" t="s">
        <v>691</v>
      </c>
      <c r="C55" s="108"/>
      <c r="D55" s="108"/>
      <c r="E55" s="119">
        <f t="shared" si="1"/>
        <v>0</v>
      </c>
      <c r="F55" s="108"/>
    </row>
    <row r="56" spans="1:16" ht="24">
      <c r="A56" s="395" t="s">
        <v>692</v>
      </c>
      <c r="B56" s="396" t="s">
        <v>693</v>
      </c>
      <c r="C56" s="103">
        <f>C57+C59</f>
        <v>5400</v>
      </c>
      <c r="D56" s="103">
        <f>D57+D59</f>
        <v>0</v>
      </c>
      <c r="E56" s="119">
        <f t="shared" si="1"/>
        <v>5400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694</v>
      </c>
      <c r="B57" s="396" t="s">
        <v>695</v>
      </c>
      <c r="C57" s="108">
        <v>5400</v>
      </c>
      <c r="D57" s="108"/>
      <c r="E57" s="119">
        <f t="shared" si="1"/>
        <v>5400</v>
      </c>
      <c r="F57" s="108"/>
    </row>
    <row r="58" spans="1:6" ht="12">
      <c r="A58" s="405" t="s">
        <v>696</v>
      </c>
      <c r="B58" s="396" t="s">
        <v>697</v>
      </c>
      <c r="C58" s="109"/>
      <c r="D58" s="109"/>
      <c r="E58" s="119">
        <f t="shared" si="1"/>
        <v>0</v>
      </c>
      <c r="F58" s="109"/>
    </row>
    <row r="59" spans="1:6" ht="12">
      <c r="A59" s="405" t="s">
        <v>698</v>
      </c>
      <c r="B59" s="396" t="s">
        <v>699</v>
      </c>
      <c r="C59" s="108"/>
      <c r="D59" s="108"/>
      <c r="E59" s="119">
        <f t="shared" si="1"/>
        <v>0</v>
      </c>
      <c r="F59" s="108"/>
    </row>
    <row r="60" spans="1:6" ht="12">
      <c r="A60" s="405" t="s">
        <v>696</v>
      </c>
      <c r="B60" s="396" t="s">
        <v>700</v>
      </c>
      <c r="C60" s="109"/>
      <c r="D60" s="109"/>
      <c r="E60" s="119">
        <f t="shared" si="1"/>
        <v>0</v>
      </c>
      <c r="F60" s="109"/>
    </row>
    <row r="61" spans="1:6" ht="12">
      <c r="A61" s="395" t="s">
        <v>138</v>
      </c>
      <c r="B61" s="396" t="s">
        <v>701</v>
      </c>
      <c r="C61" s="108"/>
      <c r="D61" s="108"/>
      <c r="E61" s="119">
        <f t="shared" si="1"/>
        <v>0</v>
      </c>
      <c r="F61" s="110"/>
    </row>
    <row r="62" spans="1:6" ht="12">
      <c r="A62" s="395" t="s">
        <v>141</v>
      </c>
      <c r="B62" s="396" t="s">
        <v>702</v>
      </c>
      <c r="C62" s="108"/>
      <c r="D62" s="108"/>
      <c r="E62" s="119">
        <f t="shared" si="1"/>
        <v>0</v>
      </c>
      <c r="F62" s="110"/>
    </row>
    <row r="63" spans="1:6" ht="12">
      <c r="A63" s="395" t="s">
        <v>703</v>
      </c>
      <c r="B63" s="396" t="s">
        <v>704</v>
      </c>
      <c r="C63" s="108"/>
      <c r="D63" s="108"/>
      <c r="E63" s="119">
        <f t="shared" si="1"/>
        <v>0</v>
      </c>
      <c r="F63" s="110"/>
    </row>
    <row r="64" spans="1:6" ht="12">
      <c r="A64" s="395" t="s">
        <v>705</v>
      </c>
      <c r="B64" s="396" t="s">
        <v>706</v>
      </c>
      <c r="C64" s="108"/>
      <c r="D64" s="108"/>
      <c r="E64" s="119">
        <f t="shared" si="1"/>
        <v>0</v>
      </c>
      <c r="F64" s="110"/>
    </row>
    <row r="65" spans="1:6" ht="12">
      <c r="A65" s="395" t="s">
        <v>707</v>
      </c>
      <c r="B65" s="396" t="s">
        <v>708</v>
      </c>
      <c r="C65" s="109"/>
      <c r="D65" s="109"/>
      <c r="E65" s="119">
        <f t="shared" si="1"/>
        <v>0</v>
      </c>
      <c r="F65" s="111"/>
    </row>
    <row r="66" spans="1:16" ht="12">
      <c r="A66" s="397" t="s">
        <v>709</v>
      </c>
      <c r="B66" s="393" t="s">
        <v>710</v>
      </c>
      <c r="C66" s="103">
        <f>C52+C56+C61+C62+C63+C64</f>
        <v>5400</v>
      </c>
      <c r="D66" s="103">
        <f>D52+D56+D61+D62+D63+D64</f>
        <v>0</v>
      </c>
      <c r="E66" s="119">
        <f t="shared" si="1"/>
        <v>5400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711</v>
      </c>
      <c r="B67" s="394"/>
      <c r="C67" s="104"/>
      <c r="D67" s="104"/>
      <c r="E67" s="119"/>
      <c r="F67" s="112"/>
    </row>
    <row r="68" spans="1:6" ht="12">
      <c r="A68" s="395" t="s">
        <v>712</v>
      </c>
      <c r="B68" s="406" t="s">
        <v>713</v>
      </c>
      <c r="C68" s="108"/>
      <c r="D68" s="108"/>
      <c r="E68" s="119">
        <f t="shared" si="1"/>
        <v>0</v>
      </c>
      <c r="F68" s="110"/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714</v>
      </c>
      <c r="B70" s="398"/>
      <c r="C70" s="104"/>
      <c r="D70" s="104"/>
      <c r="E70" s="119"/>
      <c r="F70" s="112"/>
    </row>
    <row r="71" spans="1:16" ht="24">
      <c r="A71" s="395" t="s">
        <v>685</v>
      </c>
      <c r="B71" s="396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716</v>
      </c>
      <c r="B72" s="396" t="s">
        <v>717</v>
      </c>
      <c r="C72" s="108"/>
      <c r="D72" s="108"/>
      <c r="E72" s="119">
        <f t="shared" si="1"/>
        <v>0</v>
      </c>
      <c r="F72" s="110"/>
    </row>
    <row r="73" spans="1:6" ht="12">
      <c r="A73" s="395" t="s">
        <v>718</v>
      </c>
      <c r="B73" s="396" t="s">
        <v>719</v>
      </c>
      <c r="C73" s="108"/>
      <c r="D73" s="108"/>
      <c r="E73" s="119">
        <f t="shared" si="1"/>
        <v>0</v>
      </c>
      <c r="F73" s="110"/>
    </row>
    <row r="74" spans="1:6" ht="12">
      <c r="A74" s="407" t="s">
        <v>720</v>
      </c>
      <c r="B74" s="396" t="s">
        <v>721</v>
      </c>
      <c r="C74" s="108"/>
      <c r="D74" s="108"/>
      <c r="E74" s="119">
        <f t="shared" si="1"/>
        <v>0</v>
      </c>
      <c r="F74" s="110"/>
    </row>
    <row r="75" spans="1:16" ht="24">
      <c r="A75" s="395" t="s">
        <v>692</v>
      </c>
      <c r="B75" s="396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723</v>
      </c>
      <c r="B76" s="396" t="s">
        <v>724</v>
      </c>
      <c r="C76" s="108"/>
      <c r="D76" s="108"/>
      <c r="E76" s="119">
        <f t="shared" si="1"/>
        <v>0</v>
      </c>
      <c r="F76" s="108"/>
    </row>
    <row r="77" spans="1:6" ht="12">
      <c r="A77" s="395" t="s">
        <v>725</v>
      </c>
      <c r="B77" s="396" t="s">
        <v>726</v>
      </c>
      <c r="C77" s="109"/>
      <c r="D77" s="109"/>
      <c r="E77" s="119">
        <f t="shared" si="1"/>
        <v>0</v>
      </c>
      <c r="F77" s="109"/>
    </row>
    <row r="78" spans="1:6" ht="12">
      <c r="A78" s="395" t="s">
        <v>727</v>
      </c>
      <c r="B78" s="396" t="s">
        <v>728</v>
      </c>
      <c r="C78" s="108"/>
      <c r="D78" s="108"/>
      <c r="E78" s="119">
        <f t="shared" si="1"/>
        <v>0</v>
      </c>
      <c r="F78" s="108"/>
    </row>
    <row r="79" spans="1:6" ht="12">
      <c r="A79" s="395" t="s">
        <v>696</v>
      </c>
      <c r="B79" s="396" t="s">
        <v>729</v>
      </c>
      <c r="C79" s="109"/>
      <c r="D79" s="109"/>
      <c r="E79" s="119">
        <f t="shared" si="1"/>
        <v>0</v>
      </c>
      <c r="F79" s="109"/>
    </row>
    <row r="80" spans="1:16" ht="12">
      <c r="A80" s="395" t="s">
        <v>730</v>
      </c>
      <c r="B80" s="396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732</v>
      </c>
      <c r="B81" s="396" t="s">
        <v>733</v>
      </c>
      <c r="C81" s="108"/>
      <c r="D81" s="108"/>
      <c r="E81" s="119">
        <f t="shared" si="1"/>
        <v>0</v>
      </c>
      <c r="F81" s="108"/>
    </row>
    <row r="82" spans="1:6" ht="12">
      <c r="A82" s="395" t="s">
        <v>734</v>
      </c>
      <c r="B82" s="396" t="s">
        <v>735</v>
      </c>
      <c r="C82" s="108"/>
      <c r="D82" s="108"/>
      <c r="E82" s="119">
        <f t="shared" si="1"/>
        <v>0</v>
      </c>
      <c r="F82" s="108"/>
    </row>
    <row r="83" spans="1:6" ht="24">
      <c r="A83" s="395" t="s">
        <v>736</v>
      </c>
      <c r="B83" s="396" t="s">
        <v>737</v>
      </c>
      <c r="C83" s="108"/>
      <c r="D83" s="108"/>
      <c r="E83" s="119">
        <f t="shared" si="1"/>
        <v>0</v>
      </c>
      <c r="F83" s="108"/>
    </row>
    <row r="84" spans="1:6" ht="12">
      <c r="A84" s="395" t="s">
        <v>738</v>
      </c>
      <c r="B84" s="396" t="s">
        <v>739</v>
      </c>
      <c r="C84" s="108"/>
      <c r="D84" s="108"/>
      <c r="E84" s="119">
        <f t="shared" si="1"/>
        <v>0</v>
      </c>
      <c r="F84" s="108"/>
    </row>
    <row r="85" spans="1:16" ht="12">
      <c r="A85" s="395" t="s">
        <v>740</v>
      </c>
      <c r="B85" s="396" t="s">
        <v>741</v>
      </c>
      <c r="C85" s="104">
        <f>SUM(C86:C90)+C94</f>
        <v>23</v>
      </c>
      <c r="D85" s="104">
        <f>SUM(D86:D90)+D94</f>
        <v>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742</v>
      </c>
      <c r="B86" s="396" t="s">
        <v>743</v>
      </c>
      <c r="C86" s="108"/>
      <c r="D86" s="108"/>
      <c r="E86" s="119">
        <f t="shared" si="1"/>
        <v>0</v>
      </c>
      <c r="F86" s="108"/>
    </row>
    <row r="87" spans="1:6" ht="12">
      <c r="A87" s="395" t="s">
        <v>744</v>
      </c>
      <c r="B87" s="396" t="s">
        <v>745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5" t="s">
        <v>746</v>
      </c>
      <c r="B88" s="396" t="s">
        <v>747</v>
      </c>
      <c r="C88" s="108">
        <v>14</v>
      </c>
      <c r="D88" s="108">
        <v>14</v>
      </c>
      <c r="E88" s="119">
        <f t="shared" si="1"/>
        <v>0</v>
      </c>
      <c r="F88" s="108"/>
    </row>
    <row r="89" spans="1:6" ht="12">
      <c r="A89" s="395" t="s">
        <v>748</v>
      </c>
      <c r="B89" s="396" t="s">
        <v>749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5" t="s">
        <v>750</v>
      </c>
      <c r="B90" s="396" t="s">
        <v>751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752</v>
      </c>
      <c r="B91" s="396" t="s">
        <v>753</v>
      </c>
      <c r="C91" s="108"/>
      <c r="D91" s="108"/>
      <c r="E91" s="119">
        <f t="shared" si="1"/>
        <v>0</v>
      </c>
      <c r="F91" s="108"/>
    </row>
    <row r="92" spans="1:6" ht="12">
      <c r="A92" s="395" t="s">
        <v>660</v>
      </c>
      <c r="B92" s="396" t="s">
        <v>754</v>
      </c>
      <c r="C92" s="108">
        <v>4</v>
      </c>
      <c r="D92" s="108">
        <v>4</v>
      </c>
      <c r="E92" s="119">
        <f t="shared" si="1"/>
        <v>0</v>
      </c>
      <c r="F92" s="108"/>
    </row>
    <row r="93" spans="1:6" ht="12">
      <c r="A93" s="395" t="s">
        <v>664</v>
      </c>
      <c r="B93" s="396" t="s">
        <v>755</v>
      </c>
      <c r="C93" s="108"/>
      <c r="D93" s="108"/>
      <c r="E93" s="119">
        <f t="shared" si="1"/>
        <v>0</v>
      </c>
      <c r="F93" s="108"/>
    </row>
    <row r="94" spans="1:6" ht="12">
      <c r="A94" s="395" t="s">
        <v>756</v>
      </c>
      <c r="B94" s="396" t="s">
        <v>757</v>
      </c>
      <c r="C94" s="108"/>
      <c r="D94" s="108"/>
      <c r="E94" s="119">
        <f t="shared" si="1"/>
        <v>0</v>
      </c>
      <c r="F94" s="108"/>
    </row>
    <row r="95" spans="1:6" ht="12">
      <c r="A95" s="395" t="s">
        <v>758</v>
      </c>
      <c r="B95" s="396" t="s">
        <v>759</v>
      </c>
      <c r="C95" s="108">
        <v>99</v>
      </c>
      <c r="D95" s="108">
        <v>99</v>
      </c>
      <c r="E95" s="119">
        <f t="shared" si="1"/>
        <v>0</v>
      </c>
      <c r="F95" s="110"/>
    </row>
    <row r="96" spans="1:16" ht="12">
      <c r="A96" s="397" t="s">
        <v>760</v>
      </c>
      <c r="B96" s="406" t="s">
        <v>761</v>
      </c>
      <c r="C96" s="104">
        <f>C85+C80+C75+C71+C95</f>
        <v>122</v>
      </c>
      <c r="D96" s="104">
        <f>D85+D80+D75+D71+D95</f>
        <v>122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762</v>
      </c>
      <c r="B97" s="394" t="s">
        <v>763</v>
      </c>
      <c r="C97" s="104">
        <f>C96+C68+C66</f>
        <v>5522</v>
      </c>
      <c r="D97" s="104">
        <f>D96+D68+D66</f>
        <v>122</v>
      </c>
      <c r="E97" s="104">
        <f>E96+E68+E66</f>
        <v>5400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764</v>
      </c>
      <c r="B99" s="409"/>
      <c r="C99" s="113"/>
      <c r="D99" s="113"/>
      <c r="E99" s="113"/>
      <c r="F99" s="410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463</v>
      </c>
      <c r="B100" s="394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4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769</v>
      </c>
      <c r="B102" s="396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771</v>
      </c>
      <c r="B103" s="396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5" t="s">
        <v>773</v>
      </c>
      <c r="B104" s="396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1" t="s">
        <v>775</v>
      </c>
      <c r="B105" s="394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777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778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12.75">
      <c r="A109" s="615" t="s">
        <v>863</v>
      </c>
      <c r="B109" s="615"/>
      <c r="C109" s="610" t="s">
        <v>866</v>
      </c>
      <c r="D109" s="610"/>
      <c r="E109" s="610"/>
      <c r="F109" s="610"/>
    </row>
    <row r="110" spans="1:6" ht="12.75">
      <c r="A110" s="385"/>
      <c r="B110" s="386"/>
      <c r="C110" s="579"/>
      <c r="D110" s="579"/>
      <c r="E110" s="579"/>
      <c r="F110" s="579"/>
    </row>
    <row r="111" spans="1:6" ht="12.75">
      <c r="A111" s="385"/>
      <c r="B111" s="386"/>
      <c r="C111" s="610" t="s">
        <v>867</v>
      </c>
      <c r="D111" s="610"/>
      <c r="E111" s="610"/>
      <c r="F111" s="610"/>
    </row>
    <row r="112" spans="1:6" ht="12">
      <c r="A112" s="349"/>
      <c r="B112" s="387"/>
      <c r="C112" s="349"/>
      <c r="D112" s="349"/>
      <c r="E112" s="349"/>
      <c r="F112" s="349"/>
    </row>
    <row r="113" spans="1:6" ht="12">
      <c r="A113" s="349"/>
      <c r="B113" s="387"/>
      <c r="C113" s="349"/>
      <c r="D113" s="349"/>
      <c r="E113" s="349"/>
      <c r="F113" s="349"/>
    </row>
    <row r="114" spans="1:6" ht="12">
      <c r="A114" s="349"/>
      <c r="B114" s="387"/>
      <c r="C114" s="349"/>
      <c r="D114" s="349"/>
      <c r="E114" s="349"/>
      <c r="F114" s="349"/>
    </row>
    <row r="115" spans="1:6" ht="12">
      <c r="A115" s="349"/>
      <c r="B115" s="387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D30" sqref="D30:G32"/>
    </sheetView>
  </sheetViews>
  <sheetFormatPr defaultColWidth="9.00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780</v>
      </c>
      <c r="F2" s="417"/>
      <c r="G2" s="417"/>
      <c r="H2" s="415"/>
      <c r="I2" s="415"/>
    </row>
    <row r="3" spans="1:9" ht="12">
      <c r="A3" s="415"/>
      <c r="B3" s="416"/>
      <c r="C3" s="418" t="s">
        <v>781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383</v>
      </c>
      <c r="B4" s="618" t="str">
        <f>'справка №1-БАЛАНС'!E3</f>
        <v>НЕДВИЖИМИ ИМОТИ СОФИЯ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131550406</v>
      </c>
    </row>
    <row r="5" spans="1:9" ht="15">
      <c r="A5" s="498" t="s">
        <v>5</v>
      </c>
      <c r="B5" s="619">
        <f>'справка №1-БАЛАНС'!E5</f>
        <v>41912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782</v>
      </c>
    </row>
    <row r="7" spans="1:9" s="517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792</v>
      </c>
      <c r="B12" s="90" t="s">
        <v>793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8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8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3">
        <f t="shared" si="0"/>
        <v>0</v>
      </c>
    </row>
    <row r="15" spans="1:9" s="518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8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8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8" customFormat="1" ht="12">
      <c r="A18" s="88" t="s">
        <v>801</v>
      </c>
      <c r="B18" s="93"/>
      <c r="C18" s="433"/>
      <c r="D18" s="433"/>
      <c r="E18" s="433"/>
      <c r="F18" s="433"/>
      <c r="G18" s="433"/>
      <c r="H18" s="433"/>
      <c r="I18" s="433"/>
    </row>
    <row r="19" spans="1:16" s="518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3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3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3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807</v>
      </c>
      <c r="B22" s="90" t="s">
        <v>808</v>
      </c>
      <c r="C22" s="98"/>
      <c r="D22" s="98"/>
      <c r="E22" s="98"/>
      <c r="F22" s="439"/>
      <c r="G22" s="98"/>
      <c r="H22" s="98"/>
      <c r="I22" s="433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3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3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3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816</v>
      </c>
      <c r="B28" s="196"/>
      <c r="C28" s="196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864</v>
      </c>
      <c r="B30" s="621"/>
      <c r="C30" s="621"/>
      <c r="D30" s="610" t="s">
        <v>866</v>
      </c>
      <c r="E30" s="610"/>
      <c r="F30" s="610"/>
      <c r="G30" s="610"/>
      <c r="H30" s="419"/>
      <c r="I30" s="620"/>
      <c r="J30" s="620"/>
    </row>
    <row r="31" spans="1:9" s="518" customFormat="1" ht="12.75">
      <c r="A31" s="349"/>
      <c r="B31" s="387"/>
      <c r="C31" s="349"/>
      <c r="D31" s="579"/>
      <c r="E31" s="579"/>
      <c r="F31" s="579"/>
      <c r="G31" s="579"/>
      <c r="H31" s="520"/>
      <c r="I31" s="520"/>
    </row>
    <row r="32" spans="1:9" s="518" customFormat="1" ht="12.75">
      <c r="A32" s="349"/>
      <c r="B32" s="387"/>
      <c r="C32" s="349"/>
      <c r="D32" s="610" t="s">
        <v>867</v>
      </c>
      <c r="E32" s="610"/>
      <c r="F32" s="610"/>
      <c r="G32" s="61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8">
    <mergeCell ref="D32:G32"/>
    <mergeCell ref="B4:F4"/>
    <mergeCell ref="B5:F5"/>
    <mergeCell ref="I30:J30"/>
    <mergeCell ref="B30:C30"/>
    <mergeCell ref="G5:H5"/>
    <mergeCell ref="G4:H4"/>
    <mergeCell ref="D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0">
      <selection activeCell="C151" sqref="C151:F153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5" t="str">
        <f>'справка №1-БАЛАНС'!E3</f>
        <v>НЕДВИЖИМИ ИМОТИ СОФИЯ АДСИЦ</v>
      </c>
      <c r="C5" s="625"/>
      <c r="D5" s="625"/>
      <c r="E5" s="567" t="s">
        <v>2</v>
      </c>
      <c r="F5" s="450">
        <f>'справка №1-БАЛАНС'!H3</f>
        <v>131550406</v>
      </c>
    </row>
    <row r="6" spans="1:13" ht="15" customHeight="1">
      <c r="A6" s="27" t="s">
        <v>819</v>
      </c>
      <c r="B6" s="626">
        <f>'справка №1-БАЛАНС'!E5</f>
        <v>41912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8"/>
      <c r="D10" s="428"/>
      <c r="E10" s="428"/>
      <c r="F10" s="428"/>
    </row>
    <row r="11" spans="1:6" ht="18" customHeight="1">
      <c r="A11" s="36" t="s">
        <v>826</v>
      </c>
      <c r="B11" s="37"/>
      <c r="C11" s="428"/>
      <c r="D11" s="428"/>
      <c r="E11" s="428"/>
      <c r="F11" s="428"/>
    </row>
    <row r="12" spans="1:6" ht="14.25" customHeight="1">
      <c r="A12" s="36" t="s">
        <v>827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828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548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551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563</v>
      </c>
      <c r="B27" s="39" t="s">
        <v>829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830</v>
      </c>
      <c r="B28" s="40"/>
      <c r="C28" s="428"/>
      <c r="D28" s="428"/>
      <c r="E28" s="428"/>
      <c r="F28" s="441"/>
    </row>
    <row r="29" spans="1:6" ht="12.75">
      <c r="A29" s="36" t="s">
        <v>542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545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548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551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580</v>
      </c>
      <c r="B44" s="39" t="s">
        <v>831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832</v>
      </c>
      <c r="B45" s="40"/>
      <c r="C45" s="428"/>
      <c r="D45" s="428"/>
      <c r="E45" s="428"/>
      <c r="F45" s="441"/>
    </row>
    <row r="46" spans="1:6" ht="12.75">
      <c r="A46" s="36" t="s">
        <v>542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545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548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551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599</v>
      </c>
      <c r="B61" s="39" t="s">
        <v>833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834</v>
      </c>
      <c r="B62" s="40"/>
      <c r="C62" s="428"/>
      <c r="D62" s="428"/>
      <c r="E62" s="428"/>
      <c r="F62" s="441"/>
    </row>
    <row r="63" spans="1:6" ht="12.75">
      <c r="A63" s="36" t="s">
        <v>542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545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548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551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835</v>
      </c>
      <c r="B78" s="39" t="s">
        <v>836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837</v>
      </c>
      <c r="B79" s="39" t="s">
        <v>838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839</v>
      </c>
      <c r="B80" s="39"/>
      <c r="C80" s="428"/>
      <c r="D80" s="428"/>
      <c r="E80" s="428"/>
      <c r="F80" s="441"/>
    </row>
    <row r="81" spans="1:6" ht="14.25" customHeight="1">
      <c r="A81" s="36" t="s">
        <v>826</v>
      </c>
      <c r="B81" s="40"/>
      <c r="C81" s="428"/>
      <c r="D81" s="428"/>
      <c r="E81" s="428"/>
      <c r="F81" s="441"/>
    </row>
    <row r="82" spans="1:6" ht="12.75">
      <c r="A82" s="36" t="s">
        <v>827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828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548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551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563</v>
      </c>
      <c r="B97" s="39" t="s">
        <v>840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830</v>
      </c>
      <c r="B98" s="40"/>
      <c r="C98" s="428"/>
      <c r="D98" s="428"/>
      <c r="E98" s="428"/>
      <c r="F98" s="441"/>
    </row>
    <row r="99" spans="1:6" ht="12.75">
      <c r="A99" s="36" t="s">
        <v>542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545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548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551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580</v>
      </c>
      <c r="B114" s="39" t="s">
        <v>841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832</v>
      </c>
      <c r="B115" s="40"/>
      <c r="C115" s="428"/>
      <c r="D115" s="428"/>
      <c r="E115" s="428"/>
      <c r="F115" s="441"/>
    </row>
    <row r="116" spans="1:6" ht="12.75">
      <c r="A116" s="36" t="s">
        <v>542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545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548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551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599</v>
      </c>
      <c r="B131" s="39" t="s">
        <v>842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834</v>
      </c>
      <c r="B132" s="40"/>
      <c r="C132" s="428"/>
      <c r="D132" s="428"/>
      <c r="E132" s="428"/>
      <c r="F132" s="441"/>
    </row>
    <row r="133" spans="1:6" ht="12.75">
      <c r="A133" s="36" t="s">
        <v>542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545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548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551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835</v>
      </c>
      <c r="B148" s="39" t="s">
        <v>843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844</v>
      </c>
      <c r="B149" s="39" t="s">
        <v>845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7" t="s">
        <v>865</v>
      </c>
      <c r="B151" s="451"/>
      <c r="C151" s="610" t="s">
        <v>866</v>
      </c>
      <c r="D151" s="610"/>
      <c r="E151" s="610"/>
      <c r="F151" s="610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10" t="s">
        <v>867</v>
      </c>
      <c r="D153" s="610"/>
      <c r="E153" s="610"/>
      <c r="F153" s="610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Brgy</cp:lastModifiedBy>
  <cp:lastPrinted>2014-10-30T08:18:44Z</cp:lastPrinted>
  <dcterms:created xsi:type="dcterms:W3CDTF">2000-06-29T12:02:40Z</dcterms:created>
  <dcterms:modified xsi:type="dcterms:W3CDTF">2014-10-30T12:06:20Z</dcterms:modified>
  <cp:category/>
  <cp:version/>
  <cp:contentType/>
  <cp:contentStatus/>
</cp:coreProperties>
</file>