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<sst xmlns="http://schemas.openxmlformats.org/spreadsheetml/2006/main" count="1058" uniqueCount="872">
  <si>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</si>
  <si>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</si>
  <si>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</si>
  <si>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</si>
  <si>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</si>
  <si>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</si>
  <si>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</si>
  <si>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</si>
  <si>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</si>
  <si>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</si>
  <si>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</si>
  <si>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</si>
  <si>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</si>
  <si>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</si>
  <si>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</si>
  <si>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</si>
  <si>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</si>
  <si>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</si>
  <si>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</si>
  <si>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</si>
  <si>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</si>
  <si>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</si>
  <si>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</si>
  <si>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</si>
  <si>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</si>
  <si>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</si>
  <si>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</si>
  <si>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</si>
  <si>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</si>
  <si>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</si>
  <si>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</si>
  <si>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</si>
  <si>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</si>
  <si>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</si>
  <si>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</si>
  <si>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</si>
  <si>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</si>
  <si>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</si>
  <si>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</si>
  <si>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</si>
  <si>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</si>
  <si>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</si>
  <si>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</si>
  <si>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</si>
  <si>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</si>
  <si>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</si>
  <si>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</si>
  <si>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</si>
  <si>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</si>
  <si>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</si>
  <si>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</si>
  <si>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</si>
  <si>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</si>
  <si>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</si>
  <si>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</si>
  <si>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</si>
  <si>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</si>
  <si>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</si>
  <si>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</si>
  <si>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</si>
  <si>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</si>
  <si>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</si>
  <si>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</si>
  <si>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</si>
  <si>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</si>
  <si>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</si>
  <si>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</si>
  <si>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</si>
  <si>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</si>
  <si>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</si>
  <si>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</si>
  <si>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</si>
  <si>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</si>
  <si>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</si>
  <si>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</si>
  <si>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</si>
  <si>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</si>
  <si>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</si>
  <si>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</si>
  <si>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</si>
  <si>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</si>
  <si>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</si>
  <si>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</si>
  <si>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</si>
  <si>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</si>
  <si>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</si>
  <si>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</si>
  <si>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</si>
  <si>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</si>
  <si>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</si>
  <si>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</si>
  <si>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</si>
  <si>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</si>
  <si>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</si>
  <si>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</si>
  <si>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</si>
  <si>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</si>
  <si>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</si>
  <si>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</si>
  <si>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</si>
  <si>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</si>
  <si>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</si>
  <si>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</si>
  <si>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</si>
  <si>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</si>
  <si>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</si>
  <si>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</si>
  <si>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</si>
  <si>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</si>
  <si>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</si>
  <si>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</si>
  <si>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</si>
  <si>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</si>
  <si>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</si>
  <si>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</si>
  <si>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</si>
  <si>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</si>
  <si>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</si>
  <si>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</si>
  <si>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</si>
  <si>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</si>
  <si>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</si>
  <si>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</si>
  <si>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</si>
  <si>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</si>
  <si>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</si>
  <si>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</si>
  <si>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</si>
  <si>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</si>
  <si>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</si>
  <si>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</si>
  <si>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</si>
  <si>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</si>
  <si>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</si>
  <si>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</si>
  <si>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</si>
  <si>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</si>
  <si>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</si>
  <si>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</si>
  <si>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</si>
  <si>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</si>
  <si>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</si>
  <si>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</si>
  <si>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</si>
  <si>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</si>
  <si>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</si>
  <si>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</si>
  <si>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</si>
  <si>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</si>
  <si>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</si>
  <si>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</si>
  <si>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</si>
  <si>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</si>
  <si>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</si>
  <si>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</si>
  <si>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</si>
  <si>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</si>
  <si>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</si>
  <si>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</si>
  <si>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</si>
  <si>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</si>
  <si>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</si>
  <si>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</si>
  <si>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</si>
  <si>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</si>
  <si>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</si>
  <si>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</si>
  <si>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</si>
  <si>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</si>
  <si>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</si>
  <si>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</si>
  <si>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</si>
  <si>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</si>
  <si>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</si>
  <si>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</si>
  <si>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</si>
  <si>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</si>
  <si>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</si>
  <si>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</si>
  <si>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</si>
  <si>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</si>
  <si>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</si>
  <si>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</si>
  <si>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</si>
  <si>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</si>
  <si>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</si>
  <si>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</si>
  <si>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</si>
  <si>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</si>
  <si>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</si>
  <si>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</si>
  <si>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</si>
  <si>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</si>
  <si>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</si>
  <si>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</si>
  <si>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</si>
  <si>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</si>
  <si>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</si>
  <si>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</si>
  <si>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</si>
  <si>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</si>
  <si>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</si>
  <si>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</si>
  <si>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</si>
  <si>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</si>
  <si>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</si>
  <si>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</si>
  <si>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</si>
  <si>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</si>
  <si>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</si>
  <si>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</si>
  <si>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</si>
  <si>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</si>
  <si>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</si>
  <si>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</si>
  <si>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</si>
  <si>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</si>
  <si>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</si>
  <si>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</si>
  <si>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</si>
  <si>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</si>
  <si>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</si>
  <si>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</si>
  <si>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</si>
  <si>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</si>
  <si>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</si>
  <si>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</si>
  <si>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</si>
  <si>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</si>
  <si>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</si>
  <si>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</si>
  <si>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</si>
  <si>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</si>
  <si>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</si>
  <si>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</si>
  <si>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</si>
  <si>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</si>
  <si>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</si>
  <si>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</si>
  <si>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</si>
  <si>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</si>
  <si>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</si>
  <si>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</si>
  <si>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</si>
  <si>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</si>
  <si>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</si>
  <si>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</si>
  <si>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</si>
  <si>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</si>
  <si>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</si>
  <si>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</si>
  <si>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</si>
  <si>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</si>
  <si>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</si>
  <si>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</si>
  <si>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</si>
  <si>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</si>
  <si>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</si>
  <si>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</si>
  <si>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</si>
  <si>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</si>
  <si>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</si>
  <si>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</si>
  <si>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</si>
  <si>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</si>
  <si>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</si>
  <si>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</si>
  <si>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</si>
  <si>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</si>
  <si>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</si>
  <si>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</si>
  <si>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</si>
  <si>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</si>
  <si>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</si>
  <si>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</si>
  <si>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</si>
  <si>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</si>
  <si>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</si>
  <si>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</si>
  <si>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</si>
  <si>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</si>
  <si>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</si>
  <si>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</si>
  <si>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</si>
  <si>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</si>
  <si>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</si>
  <si>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</si>
  <si>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</si>
  <si>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</si>
  <si>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</si>
  <si>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</si>
  <si>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</si>
  <si>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</si>
  <si>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</si>
  <si>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</si>
  <si>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</si>
  <si>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</si>
  <si>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</si>
  <si>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</si>
  <si>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</si>
  <si>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</si>
  <si>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</si>
  <si>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</si>
  <si>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</si>
  <si>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</si>
  <si>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</si>
  <si>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</si>
  <si>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</si>
  <si>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</si>
  <si>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</si>
  <si>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</si>
  <si>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</si>
  <si>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</si>
  <si>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</si>
  <si>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</si>
  <si>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</si>
  <si>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</si>
  <si>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</si>
  <si>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</si>
  <si>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</si>
  <si>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</si>
  <si>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</si>
  <si>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</si>
  <si>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</si>
  <si>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</si>
  <si>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</si>
  <si>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</si>
  <si>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</si>
  <si>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</si>
  <si>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</si>
  <si>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</si>
  <si>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</si>
  <si>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</si>
  <si>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</si>
  <si>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</si>
  <si>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</si>
  <si>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</si>
  <si>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</si>
  <si>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</si>
  <si>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</si>
  <si>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</si>
  <si>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</si>
  <si>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</si>
  <si>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</si>
  <si>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</si>
  <si>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</si>
  <si>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</si>
  <si>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</si>
  <si>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</si>
  <si>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</si>
  <si>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</si>
  <si>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</si>
  <si>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</si>
  <si>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</si>
  <si>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</si>
  <si>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</si>
  <si>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</si>
  <si>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</si>
  <si>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</si>
  <si>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</si>
  <si>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</si>
  <si>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</si>
  <si>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</si>
  <si>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</si>
  <si>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</si>
  <si>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</si>
  <si>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</si>
  <si>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</si>
  <si>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</si>
  <si>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</si>
  <si>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</si>
  <si>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</si>
  <si>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</si>
  <si>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</si>
  <si>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</si>
  <si>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</si>
  <si>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</si>
  <si>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</si>
  <si>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</si>
  <si>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</si>
  <si>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</si>
  <si>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</si>
  <si>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</si>
  <si>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</si>
  <si>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</si>
  <si>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</si>
  <si>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</si>
  <si>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</si>
  <si>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</si>
  <si>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</si>
  <si>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</si>
  <si>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</si>
  <si>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</si>
  <si>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</si>
  <si>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</si>
  <si>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</si>
  <si>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</si>
  <si>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</si>
  <si>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</si>
  <si>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</si>
  <si>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</si>
  <si>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</si>
  <si>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</si>
  <si>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</si>
  <si>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</si>
  <si>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</si>
  <si>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</si>
  <si>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</si>
  <si>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</si>
  <si>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</si>
  <si>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</si>
  <si>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</si>
  <si>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</si>
  <si>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</si>
  <si>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</si>
  <si>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</si>
  <si>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</si>
  <si>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</si>
  <si>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</si>
  <si>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</si>
  <si>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</si>
  <si>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</si>
  <si>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</si>
  <si>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</si>
  <si>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</si>
  <si>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</si>
  <si>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</si>
  <si>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</si>
  <si>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</si>
  <si>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</si>
  <si>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</si>
  <si>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</si>
  <si>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</si>
  <si>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</si>
  <si>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</si>
  <si>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</si>
  <si>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</si>
  <si>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</si>
  <si>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</si>
  <si>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</si>
  <si>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</si>
  <si>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</si>
  <si>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</si>
  <si>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</si>
  <si>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</si>
  <si>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</si>
  <si>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</si>
  <si>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</si>
  <si>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</si>
  <si>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</si>
  <si>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</si>
  <si>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</si>
  <si>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</si>
  <si>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</si>
  <si>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</si>
  <si>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</si>
  <si>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</si>
  <si>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</si>
  <si>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</si>
  <si>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</si>
  <si>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</si>
  <si>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</si>
  <si>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</si>
  <si>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</si>
  <si>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</si>
  <si>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</si>
  <si>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</si>
  <si>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</si>
  <si>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</si>
  <si>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</si>
  <si>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</si>
  <si>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</si>
  <si>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</si>
  <si>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</si>
  <si>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</si>
  <si>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</si>
  <si>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</si>
  <si>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</si>
  <si>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</si>
  <si>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</si>
  <si>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</si>
  <si>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</si>
  <si>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</si>
  <si>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</si>
  <si>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</si>
  <si>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</si>
  <si>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</si>
  <si>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</si>
  <si>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</si>
  <si>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</si>
  <si>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</si>
  <si>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</si>
  <si>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</si>
  <si>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</si>
  <si>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</si>
  <si>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</si>
  <si>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</si>
  <si>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</si>
  <si>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</si>
  <si>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</si>
  <si>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</si>
  <si>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</si>
  <si>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</si>
  <si>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</si>
  <si>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</si>
  <si>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</si>
  <si>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</si>
  <si>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</si>
  <si>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</si>
  <si>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</si>
  <si>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</si>
  <si>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</si>
  <si>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</si>
  <si>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</si>
  <si>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</si>
  <si>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</si>
  <si>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</si>
  <si>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</si>
  <si>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</si>
  <si>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</si>
  <si>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</si>
  <si>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</si>
  <si>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</si>
  <si>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</si>
  <si>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</si>
  <si>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</si>
  <si>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</si>
  <si>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</si>
  <si>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</si>
  <si>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</si>
  <si>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</si>
  <si>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</si>
  <si>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</si>
  <si>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</si>
  <si>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</si>
  <si>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</si>
  <si>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</si>
  <si>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</si>
  <si>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</si>
  <si>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</si>
  <si>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</si>
  <si>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</si>
  <si>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</si>
  <si>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</si>
  <si>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</si>
  <si>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</si>
  <si>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</si>
  <si>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</si>
  <si>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</si>
  <si>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</si>
  <si>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</si>
  <si>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</si>
  <si>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</si>
  <si>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</si>
  <si>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</si>
  <si>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</si>
  <si>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</si>
  <si>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</si>
  <si>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</si>
  <si>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</si>
  <si>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</si>
  <si>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</si>
  <si>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</si>
  <si>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</si>
  <si>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</si>
  <si>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</si>
  <si>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</si>
  <si>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</si>
  <si>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</si>
  <si>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</si>
  <si>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</si>
  <si>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</si>
  <si>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</si>
  <si>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</si>
  <si>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</si>
  <si>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</si>
  <si>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</si>
  <si>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</si>
  <si>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</si>
  <si>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</si>
  <si>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</si>
  <si>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</si>
  <si>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</si>
  <si>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</si>
  <si>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</si>
  <si>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</si>
  <si>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</si>
  <si>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</si>
  <si>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</si>
  <si>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</si>
  <si>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</si>
  <si>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</si>
  <si>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</si>
  <si>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</si>
  <si>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</si>
  <si>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</si>
  <si>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</si>
  <si>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</si>
  <si>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</si>
  <si>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</si>
  <si>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</si>
  <si>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</si>
  <si>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</si>
  <si>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</si>
  <si>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</si>
  <si>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</si>
  <si>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</si>
  <si>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</si>
  <si>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</si>
  <si>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</si>
  <si>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</si>
  <si>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</si>
  <si>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</si>
  <si>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</si>
  <si>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</si>
  <si>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</si>
  <si>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</si>
  <si>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</si>
  <si>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</si>
  <si>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</si>
  <si>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</si>
  <si>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</si>
  <si>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</si>
  <si>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</si>
  <si>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</si>
  <si>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</si>
  <si>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</si>
  <si>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</si>
  <si>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</si>
  <si>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</si>
  <si>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</si>
  <si>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</si>
  <si>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</si>
  <si>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</si>
  <si>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</si>
  <si>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</si>
  <si>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</si>
  <si>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</si>
  <si>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</si>
  <si>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</si>
  <si>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</si>
  <si>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</si>
  <si>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</si>
  <si>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</si>
  <si>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</si>
  <si>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</si>
  <si>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</si>
  <si>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</si>
  <si>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</si>
  <si>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</si>
  <si>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</si>
  <si>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</si>
  <si>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</si>
  <si>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</si>
  <si>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</si>
  <si>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</si>
  <si>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</si>
  <si>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</si>
  <si>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</si>
  <si>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</si>
  <si>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</si>
  <si>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</si>
  <si>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</si>
  <si>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</si>
  <si>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</si>
  <si>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</si>
  <si>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</si>
  <si>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</si>
  <si>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</si>
  <si>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</si>
  <si>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</si>
  <si>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</si>
  <si>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</si>
  <si>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</si>
  <si>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</si>
  <si>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</si>
  <si>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</si>
  <si>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</si>
  <si>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</si>
  <si>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</si>
  <si>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</si>
  <si>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</si>
  <si>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</si>
  <si>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</si>
  <si>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</si>
  <si>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</si>
  <si>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</si>
  <si>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</si>
  <si>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</si>
  <si>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</si>
  <si>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</si>
  <si>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</si>
  <si>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</si>
  <si>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</si>
  <si>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</si>
  <si>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</si>
  <si>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</si>
  <si>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</si>
  <si>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</si>
  <si>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</si>
  <si>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</si>
  <si>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</si>
  <si>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</si>
  <si>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</si>
  <si>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</si>
  <si>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</si>
  <si>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</si>
  <si>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</si>
  <si>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</si>
  <si>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</si>
  <si>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</si>
  <si>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</si>
  <si>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</si>
  <si>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</si>
  <si>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</si>
  <si>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</si>
  <si>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</si>
  <si>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</si>
  <si>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</si>
  <si>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</si>
  <si>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</si>
  <si>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</si>
  <si>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</si>
  <si>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</si>
  <si>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</si>
  <si>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</si>
  <si>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</si>
  <si>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</si>
  <si>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</si>
  <si>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</si>
  <si>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</si>
  <si>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</si>
  <si>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</si>
  <si>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</si>
  <si>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</si>
  <si>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</si>
  <si>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</si>
  <si>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</si>
  <si>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</si>
  <si>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</si>
  <si>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</si>
  <si>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</si>
  <si>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</si>
  <si>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</si>
  <si>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</si>
  <si>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</si>
  <si>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</si>
  <si>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</si>
  <si>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</si>
  <si>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</si>
  <si>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</si>
  <si>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</si>
  <si>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</si>
  <si>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</si>
  <si>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</si>
  <si>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</si>
  <si>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</si>
  <si>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</si>
  <si>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</si>
  <si>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</si>
  <si>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</si>
  <si>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</si>
  <si>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</si>
  <si>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</si>
  <si>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</si>
  <si>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</si>
  <si>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</si>
  <si>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</si>
  <si>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</si>
  <si>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</si>
  <si>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</si>
  <si>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</si>
  <si>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</si>
  <si>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</si>
  <si>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</si>
  <si>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</si>
  <si>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</si>
  <si>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</si>
  <si>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</si>
  <si>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</si>
  <si>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</si>
  <si>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</si>
  <si>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</si>
  <si>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</si>
  <si>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</si>
  <si>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</si>
  <si>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</si>
  <si>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</si>
  <si>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</si>
  <si>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</si>
  <si>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</si>
  <si>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</si>
  <si>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</si>
  <si>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</si>
  <si>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</si>
  <si>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</si>
  <si>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</si>
  <si>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</si>
  <si>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</si>
  <si>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</si>
  <si>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</si>
  <si>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</si>
  <si>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</si>
  <si>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</si>
  <si>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</si>
  <si>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</si>
  <si>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</si>
  <si>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</si>
  <si>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</si>
  <si>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</si>
  <si>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</si>
  <si>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</si>
  <si>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</si>
  <si>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</si>
  <si>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</si>
  <si>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</si>
  <si>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</si>
  <si>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</si>
  <si>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</si>
  <si>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</si>
  <si>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</si>
  <si>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</si>
  <si>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</si>
  <si>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</si>
  <si>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</si>
  <si>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</si>
  <si>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</si>
  <si>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</si>
  <si>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</si>
  <si>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</si>
  <si>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</si>
  <si>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</si>
  <si>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</si>
  <si>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</si>
  <si>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</si>
  <si>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</si>
  <si>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</si>
  <si>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</si>
  <si>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</si>
  <si>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</si>
  <si>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</si>
  <si>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</si>
  <si>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</si>
  <si>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</si>
  <si>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</si>
  <si>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</si>
  <si>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</si>
  <si>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</si>
  <si>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</si>
  <si>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</si>
  <si>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</si>
  <si>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</si>
  <si>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</si>
  <si>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</si>
  <si>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</si>
  <si>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</si>
  <si>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</si>
  <si>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</si>
  <si>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</si>
  <si>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</si>
  <si>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</si>
  <si>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</si>
  <si>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</si>
  <si>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</si>
  <si>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</si>
  <si>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</si>
  <si>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</si>
  <si>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 xml:space="preserve">Дата на съставяне: 09.07.2009                                    </t>
  </si>
  <si>
    <t>Дата на съставяне: 09.7.2009</t>
  </si>
  <si>
    <t xml:space="preserve">Дата  на съставяне: 09.07.2009                                                                                                                          </t>
  </si>
  <si>
    <t xml:space="preserve">Дата на съставяне: 09.07.2009                      </t>
  </si>
  <si>
    <t>Дата на съставяне: 09.07.2009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</si>
</sst>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D114" sqref="D11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131552072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>
        <v>1256</v>
      </c>
    </row>
    <row r="5" spans="1:8" ht="15">
      <c r="A5" s="581" t="s">
        <v>5</v>
      </c>
      <c r="B5" s="582"/>
      <c r="C5" s="582"/>
      <c r="D5" s="582"/>
      <c r="E5" s="505">
        <v>39994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</v>
      </c>
      <c r="H27" s="154">
        <f>SUM(H28:H30)</f>
        <v>-29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</v>
      </c>
      <c r="H31" s="152">
        <v>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</v>
      </c>
      <c r="H33" s="154">
        <f>H27+H31+H32</f>
        <v>-23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632</v>
      </c>
      <c r="H36" s="154">
        <f>H25+H17+H33</f>
        <v>627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628</v>
      </c>
      <c r="D88" s="151">
        <v>629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628</v>
      </c>
      <c r="D91" s="155">
        <f>SUM(D87:D90)</f>
        <v>629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634</v>
      </c>
      <c r="D93" s="155">
        <f>D64+D75+D84+D91+D92</f>
        <v>629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634</v>
      </c>
      <c r="D94" s="164">
        <f>D93+D55</f>
        <v>629</v>
      </c>
      <c r="E94" s="449" t="s">
        <v>270</v>
      </c>
      <c r="F94" s="289" t="s">
        <v>271</v>
      </c>
      <c r="G94" s="165">
        <f>G36+G39+G55+G79</f>
        <v>634</v>
      </c>
      <c r="H94" s="165">
        <f>H36+H39+H55+H79</f>
        <v>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3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Хипокапитал АДСИЦ</v>
      </c>
      <c r="C2" s="590"/>
      <c r="D2" s="590"/>
      <c r="E2" s="590"/>
      <c r="F2" s="577" t="s">
        <v>2</v>
      </c>
      <c r="G2" s="577"/>
      <c r="H2" s="526">
        <f>'справка №1-БАЛАНС'!H3</f>
        <v>131552072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76">
        <f>'справка №1-БАЛАНС'!E5</f>
        <v>39994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8</v>
      </c>
      <c r="E19" s="304" t="s">
        <v>317</v>
      </c>
      <c r="F19" s="552" t="s">
        <v>318</v>
      </c>
      <c r="G19" s="550">
        <v>14</v>
      </c>
      <c r="H19" s="550">
        <v>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14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8</v>
      </c>
      <c r="E28" s="127" t="s">
        <v>339</v>
      </c>
      <c r="F28" s="554" t="s">
        <v>340</v>
      </c>
      <c r="G28" s="548">
        <f>G13+G15+G24</f>
        <v>14</v>
      </c>
      <c r="H28" s="548">
        <f>H13+H15+H24</f>
        <v>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</v>
      </c>
      <c r="D30" s="50">
        <f>IF((H28-D28)&gt;0,H28-D28,0)</f>
        <v>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</v>
      </c>
      <c r="D33" s="49">
        <f>D28+D31+D32</f>
        <v>8</v>
      </c>
      <c r="E33" s="127" t="s">
        <v>353</v>
      </c>
      <c r="F33" s="554" t="s">
        <v>354</v>
      </c>
      <c r="G33" s="53">
        <f>G32+G31+G28</f>
        <v>14</v>
      </c>
      <c r="H33" s="53">
        <f>H32+H31+H28</f>
        <v>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</v>
      </c>
      <c r="D34" s="50">
        <f>IF((H33-D33)&gt;0,H33-D33,0)</f>
        <v>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</v>
      </c>
      <c r="D39" s="460">
        <f>+IF((H33-D33-D35)&gt;0,H33-D33-D35,0)</f>
        <v>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</v>
      </c>
      <c r="D41" s="52">
        <f>IF(H39=0,IF(D39-D40&gt;0,D39-D40+H40,0),IF(H39-H40&lt;0,H40-H39+D39,0))</f>
        <v>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</v>
      </c>
      <c r="D42" s="53">
        <f>D33+D35+D39</f>
        <v>11</v>
      </c>
      <c r="E42" s="128" t="s">
        <v>380</v>
      </c>
      <c r="F42" s="129" t="s">
        <v>381</v>
      </c>
      <c r="G42" s="53">
        <f>G39+G33</f>
        <v>14</v>
      </c>
      <c r="H42" s="53">
        <f>H39+H33</f>
        <v>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40003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39994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8</v>
      </c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629</v>
      </c>
      <c r="D44" s="132">
        <v>611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628</v>
      </c>
      <c r="D45" s="55">
        <f>D44+D43</f>
        <v>627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39994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-29</v>
      </c>
      <c r="K11" s="60"/>
      <c r="L11" s="344">
        <f>SUM(C11:K11)</f>
        <v>627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-29</v>
      </c>
      <c r="K15" s="61">
        <f t="shared" si="2"/>
        <v>0</v>
      </c>
      <c r="L15" s="344">
        <f t="shared" si="1"/>
        <v>627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11</v>
      </c>
      <c r="J29" s="59">
        <f t="shared" si="6"/>
        <v>-29</v>
      </c>
      <c r="K29" s="59">
        <f t="shared" si="6"/>
        <v>0</v>
      </c>
      <c r="L29" s="344">
        <f t="shared" si="1"/>
        <v>632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11</v>
      </c>
      <c r="J32" s="59">
        <f t="shared" si="7"/>
        <v>-29</v>
      </c>
      <c r="K32" s="59">
        <f t="shared" si="7"/>
        <v>0</v>
      </c>
      <c r="L32" s="344">
        <f t="shared" si="1"/>
        <v>632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Хипокапитал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39994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39994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</v>
      </c>
      <c r="D43" s="104">
        <f>D24+D28+D29+D31+D30+D32+D33+D38</f>
        <v>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</v>
      </c>
      <c r="D44" s="103">
        <f>D43+D21+D19+D9</f>
        <v>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39994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39994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2009-07-09T12:01:20Z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