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<sst xmlns="http://schemas.openxmlformats.org/spreadsheetml/2006/main" count="1066" uniqueCount="903">
  <si>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</si>
  <si>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</si>
  <si>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</si>
  <si>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</si>
  <si>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</si>
  <si>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</si>
  <si>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</si>
  <si>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</si>
  <si>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</si>
  <si>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</si>
  <si>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</si>
  <si>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</si>
  <si>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</si>
  <si>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</si>
  <si>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</si>
  <si>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</si>
  <si>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</si>
  <si>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</si>
  <si>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</si>
  <si>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</si>
  <si>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</si>
  <si>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</si>
  <si>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</si>
  <si>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</si>
  <si>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</si>
  <si>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</si>
  <si>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</si>
  <si>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</si>
  <si>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</si>
  <si>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</si>
  <si>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</si>
  <si>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</si>
  <si>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</si>
  <si>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</si>
  <si>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</si>
  <si>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</si>
  <si>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</si>
  <si>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</si>
  <si>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</si>
  <si>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</si>
  <si>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</si>
  <si>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</si>
  <si>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</si>
  <si>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</si>
  <si>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</si>
  <si>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</si>
  <si>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</si>
  <si>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</si>
  <si>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</si>
  <si>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</si>
  <si>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</si>
  <si>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</si>
  <si>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</si>
  <si>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</si>
  <si>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</si>
  <si>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</si>
  <si>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</si>
  <si>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</si>
  <si>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</si>
  <si>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</si>
  <si>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</si>
  <si>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</si>
  <si>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</si>
  <si>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</si>
  <si>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</si>
  <si>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</si>
  <si>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</si>
  <si>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</si>
  <si>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</si>
  <si>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</si>
  <si>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</si>
  <si>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</si>
  <si>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</si>
  <si>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</si>
  <si>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</si>
  <si>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</si>
  <si>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</si>
  <si>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</si>
  <si>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</si>
  <si>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</si>
  <si>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</si>
  <si>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</si>
  <si>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</si>
  <si>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</si>
  <si>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</si>
  <si>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</si>
  <si>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</si>
  <si>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</si>
  <si>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</si>
  <si>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</si>
  <si>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</si>
  <si>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</si>
  <si>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</si>
  <si>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</si>
  <si>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</si>
  <si>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</si>
  <si>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</si>
  <si>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</si>
  <si>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</si>
  <si>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</si>
  <si>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</si>
  <si>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</si>
  <si>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</si>
  <si>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</si>
  <si>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</si>
  <si>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</si>
  <si>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</si>
  <si>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</si>
  <si>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</si>
  <si>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</si>
  <si>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</si>
  <si>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</si>
  <si>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</si>
  <si>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</si>
  <si>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</si>
  <si>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</si>
  <si>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</si>
  <si>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</si>
  <si>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</si>
  <si>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</si>
  <si>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</si>
  <si>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</si>
  <si>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</si>
  <si>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</si>
  <si>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</si>
  <si>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</si>
  <si>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</si>
  <si>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</si>
  <si>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</si>
  <si>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</si>
  <si>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</si>
  <si>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</si>
  <si>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</si>
  <si>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</si>
  <si>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</si>
  <si>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</si>
  <si>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</si>
  <si>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</si>
  <si>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</si>
  <si>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</si>
  <si>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</si>
  <si>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</si>
  <si>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</si>
  <si>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</si>
  <si>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</si>
  <si>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</si>
  <si>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</si>
  <si>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</si>
  <si>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</si>
  <si>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</si>
  <si>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</si>
  <si>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</si>
  <si>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</si>
  <si>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</si>
  <si>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</si>
  <si>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</si>
  <si>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</si>
  <si>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</si>
  <si>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</si>
  <si>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</si>
  <si>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</si>
  <si>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</si>
  <si>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</si>
  <si>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</si>
  <si>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</si>
  <si>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</si>
  <si>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</si>
  <si>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</si>
  <si>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</si>
  <si>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</si>
  <si>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</si>
  <si>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</si>
  <si>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</si>
  <si>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</si>
  <si>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</si>
  <si>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</si>
  <si>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</si>
  <si>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</si>
  <si>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</si>
  <si>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</si>
  <si>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</si>
  <si>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</si>
  <si>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</si>
  <si>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</si>
  <si>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</si>
  <si>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</si>
  <si>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</si>
  <si>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</si>
  <si>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</si>
  <si>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</si>
  <si>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</si>
  <si>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</si>
  <si>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</si>
  <si>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</si>
  <si>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</si>
  <si>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</si>
  <si>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</si>
  <si>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</si>
  <si>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</si>
  <si>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</si>
  <si>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</si>
  <si>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</si>
  <si>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</si>
  <si>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</si>
  <si>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</si>
  <si>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</si>
  <si>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</si>
  <si>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</si>
  <si>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</si>
  <si>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</si>
  <si>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</si>
  <si>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</si>
  <si>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</si>
  <si>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</si>
  <si>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</si>
  <si>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</si>
  <si>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</si>
  <si>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</si>
  <si>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</si>
  <si>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</si>
  <si>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</si>
  <si>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</si>
  <si>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</si>
  <si>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</si>
  <si>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</si>
  <si>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</si>
  <si>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</si>
  <si>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</si>
  <si>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</si>
  <si>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</si>
  <si>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</si>
  <si>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</si>
  <si>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</si>
  <si>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</si>
  <si>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</si>
  <si>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</si>
  <si>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</si>
  <si>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</si>
  <si>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</si>
  <si>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</si>
  <si>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</si>
  <si>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</si>
  <si>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</si>
  <si>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</si>
  <si>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</si>
  <si>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</si>
  <si>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</si>
  <si>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</si>
  <si>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</si>
  <si>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</si>
  <si>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</si>
  <si>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</si>
  <si>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</si>
  <si>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</si>
  <si>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</si>
  <si>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</si>
  <si>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</si>
  <si>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</si>
  <si>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</si>
  <si>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</si>
  <si>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</si>
  <si>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</si>
  <si>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</si>
  <si>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</si>
  <si>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</si>
  <si>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</si>
  <si>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</si>
  <si>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</si>
  <si>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</si>
  <si>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</si>
  <si>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</si>
  <si>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</si>
  <si>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</si>
  <si>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</si>
  <si>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</si>
  <si>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</si>
  <si>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</si>
  <si>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</si>
  <si>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</si>
  <si>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</si>
  <si>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</si>
  <si>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</si>
  <si>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</si>
  <si>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</si>
  <si>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</si>
  <si>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</si>
  <si>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</si>
  <si>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</si>
  <si>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</si>
  <si>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</si>
  <si>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</si>
  <si>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</si>
  <si>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</si>
  <si>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</si>
  <si>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</si>
  <si>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</si>
  <si>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</si>
  <si>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</si>
  <si>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</si>
  <si>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</si>
  <si>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</si>
  <si>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</si>
  <si>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</si>
  <si>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</si>
  <si>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</si>
  <si>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</si>
  <si>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</si>
  <si>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</si>
  <si>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</si>
  <si>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</si>
  <si>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</si>
  <si>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</si>
  <si>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</si>
  <si>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</si>
  <si>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</si>
  <si>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</si>
  <si>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</si>
  <si>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</si>
  <si>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</si>
  <si>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</si>
  <si>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</si>
  <si>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</si>
  <si>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</si>
  <si>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</si>
  <si>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</si>
  <si>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</si>
  <si>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</si>
  <si>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</si>
  <si>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</si>
  <si>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</si>
  <si>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</si>
  <si>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</si>
  <si>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</si>
  <si>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</si>
  <si>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</si>
  <si>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</si>
  <si>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</si>
  <si>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</si>
  <si>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</si>
  <si>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</si>
  <si>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</si>
  <si>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</si>
  <si>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</si>
  <si>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</si>
  <si>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</si>
  <si>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</si>
  <si>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</si>
  <si>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</si>
  <si>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</si>
  <si>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</si>
  <si>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</si>
  <si>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</si>
  <si>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</si>
  <si>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</si>
  <si>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</si>
  <si>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</si>
  <si>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</si>
  <si>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</si>
  <si>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</si>
  <si>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</si>
  <si>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</si>
  <si>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</si>
  <si>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</si>
  <si>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</si>
  <si>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</si>
  <si>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</si>
  <si>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</si>
  <si>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</si>
  <si>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</si>
  <si>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</si>
  <si>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</si>
  <si>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</si>
  <si>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</si>
  <si>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</si>
  <si>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</si>
  <si>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</si>
  <si>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</si>
  <si>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</si>
  <si>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</si>
  <si>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</si>
  <si>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</si>
  <si>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</si>
  <si>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</si>
  <si>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</si>
  <si>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</si>
  <si>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</si>
  <si>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</si>
  <si>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</si>
  <si>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</si>
  <si>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</si>
  <si>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</si>
  <si>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</si>
  <si>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</si>
  <si>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</si>
  <si>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</si>
  <si>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</si>
  <si>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</si>
  <si>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</si>
  <si>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</si>
  <si>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</si>
  <si>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</si>
  <si>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</si>
  <si>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</si>
  <si>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</si>
  <si>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</si>
  <si>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</si>
  <si>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</si>
  <si>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</si>
  <si>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</si>
  <si>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</si>
  <si>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</si>
  <si>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</si>
  <si>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</si>
  <si>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</si>
  <si>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</si>
  <si>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</si>
  <si>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</si>
  <si>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</si>
  <si>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</si>
  <si>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</si>
  <si>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</si>
  <si>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</si>
  <si>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</si>
  <si>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</si>
  <si>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</si>
  <si>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</si>
  <si>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</si>
  <si>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</si>
  <si>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</si>
  <si>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</si>
  <si>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</si>
  <si>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</si>
  <si>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</si>
  <si>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</si>
  <si>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</si>
  <si>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</si>
  <si>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</si>
  <si>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</si>
  <si>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</si>
  <si>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</si>
  <si>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</si>
  <si>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</si>
  <si>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</si>
  <si>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</si>
  <si>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</si>
  <si>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</si>
  <si>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</si>
  <si>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</si>
  <si>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</si>
  <si>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</si>
  <si>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</si>
  <si>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</si>
  <si>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</si>
  <si>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</si>
  <si>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</si>
  <si>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</si>
  <si>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</si>
  <si>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</si>
  <si>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</si>
  <si>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</si>
  <si>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</si>
  <si>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</si>
  <si>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</si>
  <si>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</si>
  <si>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</si>
  <si>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</si>
  <si>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</si>
  <si>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</si>
  <si>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</si>
  <si>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</si>
  <si>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</si>
  <si>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</si>
  <si>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</si>
  <si>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</si>
  <si>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</si>
  <si>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</si>
  <si>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</si>
  <si>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</si>
  <si>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</si>
  <si>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</si>
  <si>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</si>
  <si>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</si>
  <si>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</si>
  <si>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</si>
  <si>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</si>
  <si>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</si>
  <si>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</si>
  <si>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</si>
  <si>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</si>
  <si>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</si>
  <si>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</si>
  <si>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</si>
  <si>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</si>
  <si>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</si>
  <si>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</si>
  <si>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</si>
  <si>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</si>
  <si>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</si>
  <si>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</si>
  <si>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</si>
  <si>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</si>
  <si>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</si>
  <si>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</si>
  <si>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</si>
  <si>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</si>
  <si>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</si>
  <si>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</si>
  <si>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</si>
  <si>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</si>
  <si>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</si>
  <si>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</si>
  <si>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</si>
  <si>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</si>
  <si>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</si>
  <si>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</si>
  <si>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</si>
  <si>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</si>
  <si>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</si>
  <si>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</si>
  <si>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</si>
  <si>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</si>
  <si>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</si>
  <si>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</si>
  <si>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</si>
  <si>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</si>
  <si>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</si>
  <si>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</si>
  <si>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</si>
  <si>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</si>
  <si>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</si>
  <si>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</si>
  <si>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</si>
  <si>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</si>
  <si>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</si>
  <si>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</si>
  <si>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</si>
  <si>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</si>
  <si>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</si>
  <si>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</si>
  <si>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</si>
  <si>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</si>
  <si>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</si>
  <si>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</si>
  <si>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</si>
  <si>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</si>
  <si>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</si>
  <si>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</si>
  <si>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</si>
  <si>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</si>
  <si>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</si>
  <si>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</si>
  <si>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</si>
  <si>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</si>
  <si>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</si>
  <si>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</si>
  <si>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</si>
  <si>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</si>
  <si>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</si>
  <si>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</si>
  <si>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</si>
  <si>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</si>
  <si>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</si>
  <si>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</si>
  <si>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</si>
  <si>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</si>
  <si>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</si>
  <si>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</si>
  <si>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</si>
  <si>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</si>
  <si>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</si>
  <si>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</si>
  <si>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</si>
  <si>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</si>
  <si>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</si>
  <si>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</si>
  <si>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</si>
  <si>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</si>
  <si>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</si>
  <si>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</si>
  <si>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</si>
  <si>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</si>
  <si>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</si>
  <si>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</si>
  <si>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</si>
  <si>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</si>
  <si>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</si>
  <si>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</si>
  <si>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</si>
  <si>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</si>
  <si>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</si>
  <si>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</si>
  <si>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</si>
  <si>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</si>
  <si>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</si>
  <si>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</si>
  <si>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</si>
  <si>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</si>
  <si>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</si>
  <si>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</si>
  <si>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</si>
  <si>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</si>
  <si>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</si>
  <si>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</si>
  <si>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</si>
  <si>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</si>
  <si>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</si>
  <si>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</si>
  <si>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</si>
  <si>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</si>
  <si>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</si>
  <si>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</si>
  <si>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</si>
  <si>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</si>
  <si>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</si>
  <si>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</si>
  <si>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</si>
  <si>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</si>
  <si>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</si>
  <si>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</si>
  <si>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</si>
  <si>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</si>
  <si>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</si>
  <si>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</si>
  <si>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</si>
  <si>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</si>
  <si>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</si>
  <si>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</si>
  <si>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</si>
  <si>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</si>
  <si>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</si>
  <si>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</si>
  <si>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</si>
  <si>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</si>
  <si>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</si>
  <si>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</si>
  <si>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</si>
  <si>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</si>
  <si>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</si>
  <si>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</si>
  <si>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</si>
  <si>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</si>
  <si>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</si>
  <si>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</si>
  <si>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</si>
  <si>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</si>
  <si>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</si>
  <si>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</si>
  <si>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</si>
  <si>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</si>
  <si>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</si>
  <si>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</si>
  <si>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</si>
  <si>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</si>
  <si>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</si>
  <si>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</si>
  <si>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</si>
  <si>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</si>
  <si>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</si>
  <si>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</si>
  <si>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</si>
  <si>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</si>
  <si>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</si>
  <si>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</si>
  <si>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</si>
  <si>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</si>
  <si>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</si>
  <si>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</si>
  <si>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</si>
  <si>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</si>
  <si>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</si>
  <si>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</si>
  <si>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</si>
  <si>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</si>
  <si>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</si>
  <si>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</si>
  <si>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</si>
  <si>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</si>
  <si>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</si>
  <si>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</si>
  <si>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</si>
  <si>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</si>
  <si>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</si>
  <si>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</si>
  <si>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</si>
  <si>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</si>
  <si>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</si>
  <si>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</si>
  <si>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</si>
  <si>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</si>
  <si>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</si>
  <si>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</si>
  <si>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</si>
  <si>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</si>
  <si>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</si>
  <si>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</si>
  <si>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</si>
  <si>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</si>
  <si>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</si>
  <si>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</si>
  <si>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</si>
  <si>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</si>
  <si>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</si>
  <si>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</si>
  <si>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</si>
  <si>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</si>
  <si>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</si>
  <si>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</si>
  <si>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</si>
  <si>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</si>
  <si>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</si>
  <si>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</si>
  <si>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</si>
  <si>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</si>
  <si>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</si>
  <si>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</si>
  <si>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</si>
  <si>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</si>
  <si>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</si>
  <si>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</si>
  <si>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</si>
  <si>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</si>
  <si>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</si>
  <si>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</si>
  <si>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</si>
  <si>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</si>
  <si>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</si>
  <si>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</si>
  <si>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</si>
  <si>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</si>
  <si>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</si>
  <si>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</si>
  <si>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</si>
  <si>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</si>
  <si>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</si>
  <si>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</si>
  <si>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</si>
  <si>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</si>
  <si>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</si>
  <si>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</si>
  <si>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</si>
  <si>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</si>
  <si>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</si>
  <si>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</si>
  <si>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</si>
  <si>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</si>
  <si>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</si>
  <si>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</si>
  <si>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</si>
  <si>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</si>
  <si>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</si>
  <si>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</si>
  <si>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</si>
  <si>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</si>
  <si>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</si>
  <si>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</si>
  <si>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</si>
  <si>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</si>
  <si>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</si>
  <si>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</si>
  <si>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</si>
  <si>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</si>
  <si>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</si>
  <si>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</si>
  <si>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</si>
  <si>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</si>
  <si>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</si>
  <si>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</si>
  <si>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</si>
  <si>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</si>
  <si>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</si>
  <si>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</si>
  <si>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</si>
  <si>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</si>
  <si>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</si>
  <si>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</si>
  <si>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</si>
  <si>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</si>
  <si>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</si>
  <si>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</si>
  <si>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</si>
  <si>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</si>
  <si>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</si>
  <si>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</si>
  <si>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</si>
  <si>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</si>
  <si>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</si>
  <si>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</si>
  <si>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</si>
  <si>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</si>
  <si>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</si>
  <si>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</si>
  <si>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</si>
  <si>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</si>
  <si>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</si>
  <si>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</si>
  <si>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</si>
  <si>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</si>
  <si>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</si>
  <si>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</si>
  <si>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</si>
  <si>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</si>
  <si>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</si>
  <si>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</si>
  <si>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</si>
  <si>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</si>
  <si>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</si>
  <si>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</si>
  <si>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</si>
  <si>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</si>
  <si>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</si>
  <si>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</si>
  <si>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</si>
  <si>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</si>
  <si>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</si>
  <si>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</si>
  <si>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</si>
  <si>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</si>
  <si>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</si>
  <si>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</si>
  <si>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</si>
  <si>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</si>
  <si>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</si>
  <si>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</si>
  <si>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</si>
  <si>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</si>
  <si>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</si>
  <si>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</si>
  <si>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</si>
  <si>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</si>
  <si>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</si>
  <si>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</si>
  <si>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</si>
  <si>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</si>
  <si>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</si>
  <si>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</si>
  <si>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</si>
  <si>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</si>
  <si>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</si>
  <si>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</si>
  <si>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</si>
  <si>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</si>
  <si>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</si>
  <si>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</si>
  <si>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</si>
  <si>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</si>
  <si>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</si>
  <si>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</si>
  <si>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</si>
  <si>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</si>
  <si>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</si>
  <si>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</si>
  <si>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</si>
  <si>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</si>
  <si>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</si>
  <si>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</si>
  <si>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</si>
  <si>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</si>
  <si>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</si>
  <si>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</si>
  <si>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</si>
  <si>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</si>
  <si>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</si>
  <si>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</si>
  <si>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</si>
  <si>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</si>
  <si>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</si>
  <si>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</si>
  <si>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</si>
  <si>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</si>
  <si>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</si>
  <si>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</si>
  <si>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1.Дунав Турс АД</t>
  </si>
  <si>
    <t>2. Одесос ПБМ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</si>
  <si>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</si>
  <si>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</si>
  <si>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</si>
  <si>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</si>
  <si>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</si>
  <si>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4.РЕКОЛТА АД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</si>
  <si>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</si>
  <si>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</si>
  <si>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</si>
  <si>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</si>
  <si>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</si>
  <si>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>6  Хидро Пауър България АД</t>
  </si>
  <si>
    <t>7. Булярд АД</t>
  </si>
  <si>
    <t>Към  31 март  2011.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</si>
  <si>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и информацията от 2010 год е рекласифицирана.</t>
  </si>
  <si>
    <t>към 31 март  2011г</t>
  </si>
  <si>
    <t xml:space="preserve">За период ,приключващ на 31 март  2011 г. </t>
  </si>
  <si>
    <t>Към 31 март 2011г.</t>
  </si>
  <si>
    <t>Към 31 март   2011.</t>
  </si>
  <si>
    <r>
      <t xml:space="preserve">Отчетен период: 31 март    2011год.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</si>
  <si>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 :31 март  2011од.</t>
  </si>
  <si>
    <t>Към  31 март 2011  год.</t>
  </si>
  <si>
    <t>28.04.2011 год.</t>
  </si>
  <si>
    <t>Дата на съставяне: 29.04.2011 г.</t>
  </si>
  <si>
    <t xml:space="preserve">Дата на съставяне: 29.04.2011год.                                   </t>
  </si>
  <si>
    <t xml:space="preserve">                Дата  на съставяне:29.04.2011 год                                                                                                                           </t>
  </si>
  <si>
    <t xml:space="preserve">Дата на съставяне: 29.04.2011г.                       </t>
  </si>
  <si>
    <t>Дата на съставяне: 29.04.2011год.</t>
  </si>
  <si>
    <t>Дата на съставяне: 29.04.2011 год</t>
  </si>
  <si>
    <r>
      <t xml:space="preserve">Дата на съставяне: </t>
    </r>
    <r>
      <rPr>
        <sz val="10"/>
        <rFont val="Times New Roman"/>
        <family val="1"/>
      </rPr>
      <t xml:space="preserve">  29 .04  2011год.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</si>
</sst>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3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4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61" applyFont="1" applyBorder="1" applyAlignment="1" applyProtection="1">
      <alignment horizontal="center" vertical="center" wrapText="1"/>
      <protection/>
    </xf>
    <xf numFmtId="0" fontId="13" fillId="0" borderId="14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5" xfId="61" applyNumberFormat="1" applyFont="1" applyFill="1" applyBorder="1" applyAlignment="1" applyProtection="1">
      <alignment horizontal="left" vertical="center" wrapText="1"/>
      <protection/>
    </xf>
    <xf numFmtId="1" fontId="13" fillId="33" borderId="15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6" xfId="59" applyNumberFormat="1" applyFont="1" applyBorder="1" applyAlignment="1" applyProtection="1">
      <alignment horizontal="center" vertical="center" wrapText="1"/>
      <protection/>
    </xf>
    <xf numFmtId="0" fontId="12" fillId="0" borderId="14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3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3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5" xfId="66" applyNumberFormat="1" applyFont="1" applyFill="1" applyBorder="1" applyAlignment="1" applyProtection="1">
      <alignment vertical="center"/>
      <protection locked="0"/>
    </xf>
    <xf numFmtId="1" fontId="13" fillId="33" borderId="13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4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4" xfId="61" applyFont="1" applyBorder="1" applyAlignment="1" applyProtection="1">
      <alignment vertical="center" wrapText="1"/>
      <protection/>
    </xf>
    <xf numFmtId="1" fontId="13" fillId="33" borderId="15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6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0" fontId="26" fillId="37" borderId="30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0" fontId="26" fillId="37" borderId="10" xfId="63" applyFont="1" applyFill="1" applyBorder="1" applyAlignment="1" applyProtection="1">
      <alignment horizontal="center"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7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4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10" fillId="0" borderId="34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37" xfId="63" applyFont="1" applyFill="1" applyBorder="1" applyAlignment="1" applyProtection="1">
      <alignment vertical="top" wrapText="1"/>
      <protection/>
    </xf>
    <xf numFmtId="49" fontId="4" fillId="0" borderId="38" xfId="63" applyNumberFormat="1" applyFont="1" applyBorder="1" applyAlignment="1" applyProtection="1">
      <alignment horizontal="right" vertical="top" wrapText="1"/>
      <protection/>
    </xf>
    <xf numFmtId="49" fontId="27" fillId="37" borderId="38" xfId="63" applyNumberFormat="1" applyFont="1" applyFill="1" applyBorder="1" applyAlignment="1" applyProtection="1">
      <alignment vertical="center" wrapText="1"/>
      <protection/>
    </xf>
    <xf numFmtId="1" fontId="4" fillId="0" borderId="3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6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6" fillId="0" borderId="0" xfId="65" applyFont="1" applyFill="1" applyBorder="1" applyAlignment="1" applyProtection="1">
      <alignment vertical="center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3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5" fillId="0" borderId="13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3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4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4" xfId="58" applyNumberFormat="1" applyFont="1" applyBorder="1" applyAlignment="1" applyProtection="1">
      <alignment horizontal="center" vertical="center" wrapText="1"/>
      <protection/>
    </xf>
    <xf numFmtId="1" fontId="12" fillId="0" borderId="13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3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right" vertical="center" wrapText="1"/>
      <protection locked="0"/>
    </xf>
    <xf numFmtId="49" fontId="21" fillId="0" borderId="0" xfId="62" applyNumberFormat="1" applyAlignment="1" applyProtection="1">
      <alignment wrapText="1"/>
      <protection locked="0"/>
    </xf>
    <xf numFmtId="0" fontId="13" fillId="0" borderId="0" xfId="58" applyFont="1" applyAlignment="1" applyProtection="1">
      <alignment horizontal="centerContinuous" vertical="center" wrapText="1"/>
      <protection locked="0"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3" fillId="0" borderId="0" xfId="61" applyNumberFormat="1" applyFont="1" applyAlignment="1" applyProtection="1">
      <alignment horizontal="center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0" fontId="0" fillId="0" borderId="0" xfId="60" applyNumberFormat="1" applyFont="1" applyAlignment="1">
      <alignment horizontal="left" vertical="center" wrapText="1"/>
      <protection/>
    </xf>
    <xf numFmtId="10" fontId="4" fillId="0" borderId="0" xfId="60" applyNumberFormat="1" applyFont="1" applyAlignment="1">
      <alignment horizontal="centerContinuous" vertical="center" wrapText="1"/>
      <protection/>
    </xf>
    <xf numFmtId="10" fontId="4" fillId="0" borderId="0" xfId="60" applyNumberFormat="1" applyFont="1" applyAlignment="1">
      <alignment horizontal="center" vertical="center" wrapText="1"/>
      <protection/>
    </xf>
    <xf numFmtId="10" fontId="0" fillId="0" borderId="0" xfId="61" applyNumberFormat="1" applyFont="1" applyAlignment="1">
      <alignment horizontal="center"/>
      <protection/>
    </xf>
    <xf numFmtId="10" fontId="5" fillId="0" borderId="0" xfId="61" applyNumberFormat="1" applyFont="1" applyBorder="1" applyAlignment="1">
      <alignment vertical="justify"/>
      <protection/>
    </xf>
    <xf numFmtId="10" fontId="4" fillId="0" borderId="10" xfId="60" applyNumberFormat="1" applyFont="1" applyBorder="1" applyAlignment="1">
      <alignment horizontal="center" vertical="center" wrapText="1"/>
      <protection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60" applyNumberFormat="1" applyFont="1" applyBorder="1" applyAlignment="1">
      <alignment horizontal="left" vertical="center" wrapText="1"/>
      <protection/>
    </xf>
    <xf numFmtId="10" fontId="0" fillId="0" borderId="0" xfId="60" applyNumberFormat="1" applyFont="1">
      <alignment/>
      <protection/>
    </xf>
    <xf numFmtId="10" fontId="21" fillId="0" borderId="0" xfId="62" applyNumberFormat="1" applyFont="1">
      <alignment/>
      <protection/>
    </xf>
    <xf numFmtId="1" fontId="13" fillId="0" borderId="10" xfId="64" applyNumberFormat="1" applyFont="1" applyFill="1" applyBorder="1" applyAlignment="1" applyProtection="1">
      <alignment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 locked="0"/>
    </xf>
    <xf numFmtId="191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92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79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66" applyNumberFormat="1" applyFont="1" applyFill="1" applyBorder="1" applyAlignment="1" applyProtection="1">
      <alignment vertical="center"/>
      <protection locked="0"/>
    </xf>
    <xf numFmtId="0" fontId="14" fillId="0" borderId="0" xfId="64" applyFont="1" applyAlignment="1" applyProtection="1">
      <alignment wrapText="1"/>
      <protection locked="0"/>
    </xf>
    <xf numFmtId="1" fontId="13" fillId="0" borderId="0" xfId="64" applyNumberFormat="1" applyFont="1" applyAlignment="1" applyProtection="1">
      <alignment horizontal="left" wrapText="1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63" applyFont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860</v>
      </c>
      <c r="B3" s="215"/>
      <c r="C3" s="286"/>
      <c r="D3" s="286"/>
      <c r="E3" s="286"/>
      <c r="F3" s="287" t="s">
        <v>873</v>
      </c>
      <c r="G3" s="237"/>
      <c r="H3" s="237"/>
    </row>
    <row r="4" spans="1:8" ht="15">
      <c r="A4" s="613" t="s">
        <v>876</v>
      </c>
      <c r="B4" s="614"/>
      <c r="C4" s="614"/>
      <c r="D4" s="614"/>
      <c r="E4" s="288"/>
      <c r="F4" s="235" t="s">
        <v>858</v>
      </c>
      <c r="G4" s="236"/>
      <c r="H4" s="237"/>
    </row>
    <row r="5" spans="1:8" ht="15">
      <c r="A5" s="215" t="s">
        <v>886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58282</v>
      </c>
      <c r="H11" s="217">
        <v>58282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7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119</v>
      </c>
      <c r="D15" s="216">
        <v>130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22</v>
      </c>
      <c r="D17" s="216">
        <v>22</v>
      </c>
      <c r="E17" s="315" t="s">
        <v>43</v>
      </c>
      <c r="F17" s="317" t="s">
        <v>44</v>
      </c>
      <c r="G17" s="219">
        <f>G11+G14+G15+G16</f>
        <v>58282</v>
      </c>
      <c r="H17" s="219">
        <f>H11+H14+H15+H16</f>
        <v>58282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2</v>
      </c>
      <c r="D18" s="216">
        <v>2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151</v>
      </c>
      <c r="D19" s="220">
        <f>SUM(D11:D18)</f>
        <v>165</v>
      </c>
      <c r="E19" s="309" t="s">
        <v>50</v>
      </c>
      <c r="F19" s="314" t="s">
        <v>51</v>
      </c>
      <c r="G19" s="217">
        <v>30313</v>
      </c>
      <c r="H19" s="217">
        <v>30313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36610</v>
      </c>
      <c r="H25" s="219">
        <f>H19+H20+H21</f>
        <v>36610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5</v>
      </c>
      <c r="D26" s="216">
        <v>5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5</v>
      </c>
      <c r="D27" s="220">
        <f>SUM(D23:D26)</f>
        <v>5</v>
      </c>
      <c r="E27" s="325" t="s">
        <v>80</v>
      </c>
      <c r="F27" s="314" t="s">
        <v>81</v>
      </c>
      <c r="G27" s="219">
        <f>SUM(G28:G30)</f>
        <v>29159</v>
      </c>
      <c r="H27" s="219">
        <f>SUM(H28:H30)</f>
        <v>24122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29159</v>
      </c>
      <c r="H28" s="217">
        <v>24122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797</v>
      </c>
      <c r="H31" s="217">
        <v>5037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29956</v>
      </c>
      <c r="H33" s="219">
        <f>H27+H31+H32</f>
        <v>29159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841</v>
      </c>
      <c r="B34" s="316" t="s">
        <v>102</v>
      </c>
      <c r="C34" s="220">
        <f>SUM(C35:C38)</f>
        <v>87087</v>
      </c>
      <c r="D34" s="220">
        <f>SUM(D35:D38)</f>
        <v>87097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82156</v>
      </c>
      <c r="D35" s="216">
        <v>82156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124848</v>
      </c>
      <c r="H36" s="219">
        <f>H25+H17+H33</f>
        <v>124051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4415</v>
      </c>
      <c r="D37" s="216">
        <v>4425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516</v>
      </c>
      <c r="D38" s="216">
        <v>516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87087</v>
      </c>
      <c r="D45" s="220">
        <f>D34+D39+D44</f>
        <v>87097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75688</v>
      </c>
      <c r="D47" s="216">
        <v>70896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4</v>
      </c>
      <c r="H48" s="217">
        <v>4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4</v>
      </c>
      <c r="H49" s="219">
        <f>SUM(H43:H48)</f>
        <v>4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75688</v>
      </c>
      <c r="D51" s="220">
        <f>SUM(D47:D50)</f>
        <v>70896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162931</v>
      </c>
      <c r="D55" s="220">
        <f>D19+D20+D21+D27+D32+D45+D51+D53+D54</f>
        <v>158163</v>
      </c>
      <c r="E55" s="309" t="s">
        <v>169</v>
      </c>
      <c r="F55" s="333" t="s">
        <v>170</v>
      </c>
      <c r="G55" s="219">
        <f>G49+G51+G52+G53+G54</f>
        <v>4</v>
      </c>
      <c r="H55" s="219">
        <f>H49+H51+H52+H53+H54</f>
        <v>4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21650</v>
      </c>
      <c r="H59" s="217">
        <v>21650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731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414</v>
      </c>
      <c r="H61" s="219">
        <f>SUM(H62:H68)</f>
        <v>351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400</v>
      </c>
      <c r="H62" s="217">
        <v>300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14</v>
      </c>
      <c r="H64" s="217">
        <v>43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3365</v>
      </c>
      <c r="D67" s="216">
        <v>2599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5</v>
      </c>
      <c r="D68" s="216"/>
      <c r="E68" s="309" t="s">
        <v>210</v>
      </c>
      <c r="F68" s="314" t="s">
        <v>211</v>
      </c>
      <c r="G68" s="217">
        <v>0</v>
      </c>
      <c r="H68" s="217">
        <v>8</v>
      </c>
    </row>
    <row r="69" spans="1:8" ht="15">
      <c r="A69" s="307" t="s">
        <v>212</v>
      </c>
      <c r="B69" s="313" t="s">
        <v>213</v>
      </c>
      <c r="C69" s="216"/>
      <c r="D69" s="216">
        <v>1</v>
      </c>
      <c r="E69" s="323" t="s">
        <v>75</v>
      </c>
      <c r="F69" s="314" t="s">
        <v>214</v>
      </c>
      <c r="G69" s="217">
        <v>18727</v>
      </c>
      <c r="H69" s="217">
        <v>18763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41522</v>
      </c>
      <c r="H71" s="226">
        <f>H59+H60+H61+H69+H70</f>
        <v>41068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25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/>
      <c r="D74" s="216">
        <v>12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3395</v>
      </c>
      <c r="D75" s="220">
        <f>SUM(D67:D74)</f>
        <v>2612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41522</v>
      </c>
      <c r="H79" s="227">
        <f>H71+H74+H75+H76</f>
        <v>41068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40</v>
      </c>
      <c r="D88" s="216">
        <v>4329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45</v>
      </c>
      <c r="D91" s="220">
        <f>SUM(D87:D90)</f>
        <v>4334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/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3443</v>
      </c>
      <c r="D93" s="220">
        <f>D64+D75+D84+D91+D92</f>
        <v>6960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166374</v>
      </c>
      <c r="D94" s="229">
        <f>D93+D55</f>
        <v>165123</v>
      </c>
      <c r="E94" s="362" t="s">
        <v>267</v>
      </c>
      <c r="F94" s="363" t="s">
        <v>268</v>
      </c>
      <c r="G94" s="230">
        <f>G36+G39+G55+G79</f>
        <v>166374</v>
      </c>
      <c r="H94" s="230">
        <f>H36+H39+H55+H79</f>
        <v>165123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896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848</v>
      </c>
      <c r="E98" s="239" t="s">
        <v>856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A44" sqref="A44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862</v>
      </c>
      <c r="B2" s="8"/>
      <c r="C2" s="371"/>
      <c r="D2" s="32"/>
      <c r="E2" s="372"/>
      <c r="F2" s="369"/>
      <c r="G2" s="373" t="s">
        <v>857</v>
      </c>
      <c r="H2" s="373"/>
    </row>
    <row r="3" spans="1:8" ht="15">
      <c r="A3" s="8" t="s">
        <v>877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894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7</v>
      </c>
      <c r="D9" s="91">
        <v>5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68</v>
      </c>
      <c r="D10" s="91">
        <v>70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14</v>
      </c>
      <c r="D11" s="91">
        <v>7</v>
      </c>
      <c r="E11" s="388" t="s">
        <v>289</v>
      </c>
      <c r="F11" s="387" t="s">
        <v>290</v>
      </c>
      <c r="G11" s="100">
        <v>35</v>
      </c>
      <c r="H11" s="100">
        <v>51</v>
      </c>
    </row>
    <row r="12" spans="1:8" ht="12">
      <c r="A12" s="385" t="s">
        <v>291</v>
      </c>
      <c r="B12" s="386" t="s">
        <v>292</v>
      </c>
      <c r="C12" s="91">
        <v>114</v>
      </c>
      <c r="D12" s="91">
        <v>95</v>
      </c>
      <c r="E12" s="388" t="s">
        <v>75</v>
      </c>
      <c r="F12" s="387" t="s">
        <v>293</v>
      </c>
      <c r="G12" s="100"/>
      <c r="H12" s="100">
        <v>6</v>
      </c>
    </row>
    <row r="13" spans="1:18" ht="12">
      <c r="A13" s="385" t="s">
        <v>294</v>
      </c>
      <c r="B13" s="386" t="s">
        <v>295</v>
      </c>
      <c r="C13" s="91">
        <v>12</v>
      </c>
      <c r="D13" s="91">
        <v>13</v>
      </c>
      <c r="E13" s="389" t="s">
        <v>48</v>
      </c>
      <c r="F13" s="390" t="s">
        <v>296</v>
      </c>
      <c r="G13" s="412">
        <f>G11+G12</f>
        <v>35</v>
      </c>
      <c r="H13" s="101">
        <f>SUM(H9:H12)</f>
        <v>57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26</v>
      </c>
      <c r="D16" s="92">
        <v>19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241</v>
      </c>
      <c r="D19" s="94">
        <f>SUM(D9:D15)+D16</f>
        <v>209</v>
      </c>
      <c r="E19" s="395" t="s">
        <v>313</v>
      </c>
      <c r="F19" s="391" t="s">
        <v>314</v>
      </c>
      <c r="G19" s="100">
        <v>1042</v>
      </c>
      <c r="H19" s="100">
        <v>1031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486</v>
      </c>
      <c r="H20" s="100">
        <v>1597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3</v>
      </c>
      <c r="H21" s="100"/>
    </row>
    <row r="22" spans="1:8" ht="24">
      <c r="A22" s="382" t="s">
        <v>320</v>
      </c>
      <c r="B22" s="397" t="s">
        <v>321</v>
      </c>
      <c r="C22" s="91">
        <v>433</v>
      </c>
      <c r="D22" s="91">
        <v>427</v>
      </c>
      <c r="E22" s="395" t="s">
        <v>322</v>
      </c>
      <c r="F22" s="391" t="s">
        <v>323</v>
      </c>
      <c r="G22" s="100"/>
      <c r="H22" s="100">
        <v>75</v>
      </c>
    </row>
    <row r="23" spans="1:8" ht="24">
      <c r="A23" s="385" t="s">
        <v>324</v>
      </c>
      <c r="B23" s="397" t="s">
        <v>325</v>
      </c>
      <c r="C23" s="91"/>
      <c r="D23" s="91">
        <v>5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61</v>
      </c>
      <c r="D24" s="91"/>
      <c r="E24" s="389" t="s">
        <v>100</v>
      </c>
      <c r="F24" s="392" t="s">
        <v>330</v>
      </c>
      <c r="G24" s="101">
        <f>SUM(G19:G23)</f>
        <v>1531</v>
      </c>
      <c r="H24" s="101">
        <f>SUM(H19:H23)</f>
        <v>2703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/>
      <c r="D25" s="91"/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494</v>
      </c>
      <c r="D26" s="94">
        <f>SUM(D22:D25)</f>
        <v>432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735</v>
      </c>
      <c r="D28" s="95">
        <f>D26+D19</f>
        <v>641</v>
      </c>
      <c r="E28" s="185" t="s">
        <v>335</v>
      </c>
      <c r="F28" s="392" t="s">
        <v>336</v>
      </c>
      <c r="G28" s="101">
        <f>G13+G15+G24</f>
        <v>1566</v>
      </c>
      <c r="H28" s="101">
        <f>H13+H15+H24</f>
        <v>2760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831</v>
      </c>
      <c r="D30" s="95">
        <f>IF((H28-D28)&gt;0,H28-D28,0)</f>
        <v>2119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842</v>
      </c>
      <c r="B31" s="398" t="s">
        <v>341</v>
      </c>
      <c r="C31" s="91"/>
      <c r="D31" s="91"/>
      <c r="E31" s="383" t="s">
        <v>845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735</v>
      </c>
      <c r="D33" s="94">
        <f>D28+D31+D32</f>
        <v>641</v>
      </c>
      <c r="E33" s="185" t="s">
        <v>349</v>
      </c>
      <c r="F33" s="392" t="s">
        <v>350</v>
      </c>
      <c r="G33" s="103">
        <f>G32+G31+G28</f>
        <v>1566</v>
      </c>
      <c r="H33" s="103">
        <f>H32+H31+H28</f>
        <v>2760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831</v>
      </c>
      <c r="D34" s="95">
        <f>IF((H33-D33)&gt;0,H33-D33,0)</f>
        <v>2119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34</v>
      </c>
      <c r="D35" s="94">
        <f>D36+D37</f>
        <v>52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34</v>
      </c>
      <c r="D36" s="91">
        <v>52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797</v>
      </c>
      <c r="D39" s="97">
        <f>D34-D35</f>
        <v>2067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797</v>
      </c>
      <c r="D41" s="98">
        <f>IF(D39-D40&gt;0,D39-D40,0)</f>
        <v>2067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1566</v>
      </c>
      <c r="D42" s="99">
        <f>D33+D35+D39</f>
        <v>2760</v>
      </c>
      <c r="E42" s="188" t="s">
        <v>376</v>
      </c>
      <c r="F42" s="189" t="s">
        <v>377</v>
      </c>
      <c r="G42" s="103">
        <f>G39+G33</f>
        <v>1566</v>
      </c>
      <c r="H42" s="103">
        <f>H39+H33</f>
        <v>2760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895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848</v>
      </c>
      <c r="E45" s="570" t="s">
        <v>855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6">
      <selection activeCell="A53" sqref="A53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859</v>
      </c>
      <c r="B4" s="8"/>
      <c r="C4" s="419" t="s">
        <v>847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846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889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874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381</v>
      </c>
      <c r="D10" s="605">
        <v>2912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-125</v>
      </c>
      <c r="D11" s="605">
        <v>-215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-122</v>
      </c>
      <c r="D13" s="605">
        <v>-103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-4</v>
      </c>
      <c r="D14" s="605">
        <v>-1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-65</v>
      </c>
      <c r="D15" s="605">
        <v>-240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10</v>
      </c>
      <c r="D16" s="605"/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-1</v>
      </c>
      <c r="D18" s="605"/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880</v>
      </c>
      <c r="B19" s="436"/>
      <c r="C19" s="605"/>
      <c r="D19" s="605">
        <v>-30059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881</v>
      </c>
      <c r="B20" s="436"/>
      <c r="C20" s="605"/>
      <c r="D20" s="605"/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882</v>
      </c>
      <c r="B21" s="436"/>
      <c r="C21" s="605">
        <v>428</v>
      </c>
      <c r="D21" s="605">
        <v>1010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883</v>
      </c>
      <c r="B22" s="433"/>
      <c r="C22" s="605">
        <v>-4888</v>
      </c>
      <c r="D22" s="605">
        <v>26520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-4386</v>
      </c>
      <c r="D23" s="105">
        <f>SUM(D10:D22)</f>
        <v>-176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/>
      <c r="D25" s="605"/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879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0</v>
      </c>
      <c r="D35" s="105">
        <f>SUM(D25:D34)</f>
        <v>0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/>
      <c r="D37" s="605"/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>
        <v>400</v>
      </c>
      <c r="D39" s="605"/>
      <c r="E39" s="192"/>
      <c r="F39" s="192"/>
      <c r="G39" s="193"/>
    </row>
    <row r="40" spans="1:7" ht="12">
      <c r="A40" s="432" t="s">
        <v>431</v>
      </c>
      <c r="B40" s="433" t="s">
        <v>432</v>
      </c>
      <c r="C40" s="605">
        <v>-300</v>
      </c>
      <c r="D40" s="605"/>
      <c r="E40" s="192"/>
      <c r="F40" s="192"/>
      <c r="G40" s="193"/>
    </row>
    <row r="41" spans="1:7" ht="12">
      <c r="A41" s="432" t="s">
        <v>433</v>
      </c>
      <c r="B41" s="433" t="s">
        <v>434</v>
      </c>
      <c r="C41" s="605"/>
      <c r="D41" s="605"/>
      <c r="E41" s="192"/>
      <c r="F41" s="192"/>
      <c r="G41" s="193"/>
    </row>
    <row r="42" spans="1:7" ht="12">
      <c r="A42" s="432" t="s">
        <v>435</v>
      </c>
      <c r="B42" s="433" t="s">
        <v>436</v>
      </c>
      <c r="C42" s="605">
        <v>-3</v>
      </c>
      <c r="D42" s="605"/>
      <c r="E42" s="192"/>
      <c r="F42" s="192"/>
      <c r="G42" s="193"/>
    </row>
    <row r="43" spans="1:7" ht="12">
      <c r="A43" s="432" t="s">
        <v>437</v>
      </c>
      <c r="B43" s="433" t="s">
        <v>438</v>
      </c>
      <c r="C43" s="605"/>
      <c r="D43" s="605"/>
      <c r="E43" s="192"/>
      <c r="F43" s="192"/>
      <c r="G43" s="193"/>
    </row>
    <row r="44" spans="1:8" ht="12">
      <c r="A44" s="432" t="s">
        <v>439</v>
      </c>
      <c r="B44" s="433" t="s">
        <v>440</v>
      </c>
      <c r="C44" s="605"/>
      <c r="D44" s="605"/>
      <c r="E44" s="192"/>
      <c r="F44" s="192"/>
      <c r="G44" s="195"/>
      <c r="H44" s="196"/>
    </row>
    <row r="45" spans="1:8" ht="12">
      <c r="A45" s="437" t="s">
        <v>441</v>
      </c>
      <c r="B45" s="438" t="s">
        <v>442</v>
      </c>
      <c r="C45" s="105">
        <f>SUM(C37:C44)</f>
        <v>97</v>
      </c>
      <c r="D45" s="105">
        <f>SUM(D37:D44)</f>
        <v>0</v>
      </c>
      <c r="E45" s="192"/>
      <c r="F45" s="192"/>
      <c r="G45" s="195"/>
      <c r="H45" s="196"/>
    </row>
    <row r="46" spans="1:8" ht="12">
      <c r="A46" s="441" t="s">
        <v>443</v>
      </c>
      <c r="B46" s="438" t="s">
        <v>444</v>
      </c>
      <c r="C46" s="105">
        <f>C45+C35+C23</f>
        <v>-4289</v>
      </c>
      <c r="D46" s="105">
        <f>D23+D35+D45</f>
        <v>-176</v>
      </c>
      <c r="E46" s="192"/>
      <c r="F46" s="192"/>
      <c r="G46" s="195"/>
      <c r="H46" s="196"/>
    </row>
    <row r="47" spans="1:8" ht="12">
      <c r="A47" s="430" t="s">
        <v>445</v>
      </c>
      <c r="B47" s="439" t="s">
        <v>446</v>
      </c>
      <c r="C47" s="105">
        <v>4334</v>
      </c>
      <c r="D47" s="605">
        <v>454</v>
      </c>
      <c r="E47" s="192"/>
      <c r="F47" s="192"/>
      <c r="G47" s="195"/>
      <c r="H47" s="196"/>
    </row>
    <row r="48" spans="1:8" ht="12">
      <c r="A48" s="430" t="s">
        <v>447</v>
      </c>
      <c r="B48" s="439" t="s">
        <v>448</v>
      </c>
      <c r="C48" s="105">
        <f>C47+C46</f>
        <v>45</v>
      </c>
      <c r="D48" s="105">
        <f>D47+D46</f>
        <v>278</v>
      </c>
      <c r="E48" s="192"/>
      <c r="F48" s="192"/>
      <c r="G48" s="195"/>
      <c r="H48" s="196"/>
    </row>
    <row r="49" spans="1:8" ht="12">
      <c r="A49" s="432" t="s">
        <v>449</v>
      </c>
      <c r="B49" s="439" t="s">
        <v>450</v>
      </c>
      <c r="C49" s="605">
        <v>0</v>
      </c>
      <c r="D49" s="605">
        <v>0</v>
      </c>
      <c r="E49" s="192"/>
      <c r="F49" s="192"/>
      <c r="G49" s="195"/>
      <c r="H49" s="196"/>
    </row>
    <row r="50" spans="1:8" ht="12">
      <c r="A50" s="432" t="s">
        <v>451</v>
      </c>
      <c r="B50" s="439" t="s">
        <v>452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897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848</v>
      </c>
      <c r="G53" s="196"/>
      <c r="H53" s="196"/>
    </row>
    <row r="54" spans="1:8" ht="60">
      <c r="A54" s="611" t="s">
        <v>887</v>
      </c>
      <c r="B54" s="587"/>
      <c r="C54" s="583"/>
      <c r="D54" s="583"/>
      <c r="G54" s="196"/>
      <c r="H54" s="196"/>
    </row>
    <row r="55" spans="1:8" ht="24">
      <c r="A55" s="611" t="s">
        <v>875</v>
      </c>
      <c r="B55" s="585" t="s">
        <v>775</v>
      </c>
      <c r="C55" s="583"/>
      <c r="D55" s="583" t="s">
        <v>850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zoomScalePageLayoutView="0" workbookViewId="0" topLeftCell="A5">
      <selection activeCell="A36" sqref="A36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861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847</v>
      </c>
      <c r="M3" s="373"/>
      <c r="N3" s="5"/>
    </row>
    <row r="4" spans="1:15" s="7" customFormat="1" ht="13.5" customHeight="1">
      <c r="A4" s="8" t="s">
        <v>846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890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454</v>
      </c>
      <c r="E6" s="16"/>
      <c r="F6" s="16"/>
      <c r="G6" s="16"/>
      <c r="H6" s="16"/>
      <c r="I6" s="16" t="s">
        <v>455</v>
      </c>
      <c r="J6" s="266"/>
      <c r="K6" s="252"/>
      <c r="L6" s="243"/>
      <c r="M6" s="246"/>
      <c r="N6" s="199"/>
    </row>
    <row r="7" spans="1:14" s="18" customFormat="1" ht="60">
      <c r="A7" s="275" t="s">
        <v>456</v>
      </c>
      <c r="B7" s="279" t="s">
        <v>457</v>
      </c>
      <c r="C7" s="244" t="s">
        <v>458</v>
      </c>
      <c r="D7" s="276" t="s">
        <v>459</v>
      </c>
      <c r="E7" s="243" t="s">
        <v>460</v>
      </c>
      <c r="F7" s="16" t="s">
        <v>461</v>
      </c>
      <c r="G7" s="16"/>
      <c r="H7" s="16"/>
      <c r="I7" s="243" t="s">
        <v>462</v>
      </c>
      <c r="J7" s="268" t="s">
        <v>463</v>
      </c>
      <c r="K7" s="244" t="s">
        <v>464</v>
      </c>
      <c r="L7" s="244" t="s">
        <v>465</v>
      </c>
      <c r="M7" s="273" t="s">
        <v>466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467</v>
      </c>
      <c r="G8" s="15" t="s">
        <v>468</v>
      </c>
      <c r="H8" s="15" t="s">
        <v>469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470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41" t="s">
        <v>473</v>
      </c>
      <c r="C11" s="107">
        <f>'справка №1-БАЛАНС'!H17</f>
        <v>58282</v>
      </c>
      <c r="D11" s="107">
        <f>'справка №1-БАЛАНС'!H19</f>
        <v>30313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29159</v>
      </c>
      <c r="J11" s="107">
        <f>'справка №1-БАЛАНС'!H29+'справка №1-БАЛАНС'!H32</f>
        <v>0</v>
      </c>
      <c r="K11" s="109"/>
      <c r="L11" s="446">
        <f>SUM(C11:K11)</f>
        <v>124051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474</v>
      </c>
      <c r="B12" s="41" t="s">
        <v>475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476</v>
      </c>
      <c r="B13" s="19" t="s">
        <v>477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478</v>
      </c>
      <c r="B14" s="19" t="s">
        <v>479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480</v>
      </c>
      <c r="B15" s="41" t="s">
        <v>481</v>
      </c>
      <c r="C15" s="110">
        <f>C11+C12</f>
        <v>58282</v>
      </c>
      <c r="D15" s="110">
        <f aca="true" t="shared" si="2" ref="D15:M15">D11+D12</f>
        <v>30313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29159</v>
      </c>
      <c r="J15" s="110">
        <f t="shared" si="2"/>
        <v>0</v>
      </c>
      <c r="K15" s="110">
        <f t="shared" si="2"/>
        <v>0</v>
      </c>
      <c r="L15" s="446">
        <f t="shared" si="1"/>
        <v>124051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482</v>
      </c>
      <c r="B16" s="49" t="s">
        <v>483</v>
      </c>
      <c r="C16" s="248"/>
      <c r="D16" s="249"/>
      <c r="E16" s="249"/>
      <c r="F16" s="249"/>
      <c r="G16" s="249"/>
      <c r="H16" s="250"/>
      <c r="I16" s="264">
        <f>+'справка №1-БАЛАНС'!G31</f>
        <v>797</v>
      </c>
      <c r="J16" s="447">
        <f>+'справка №1-БАЛАНС'!G32</f>
        <v>0</v>
      </c>
      <c r="K16" s="109"/>
      <c r="L16" s="446">
        <f t="shared" si="1"/>
        <v>797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484</v>
      </c>
      <c r="B17" s="19" t="s">
        <v>485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486</v>
      </c>
      <c r="B18" s="44" t="s">
        <v>487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488</v>
      </c>
      <c r="B19" s="44" t="s">
        <v>489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490</v>
      </c>
      <c r="B20" s="19" t="s">
        <v>491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492</v>
      </c>
      <c r="B21" s="19" t="s">
        <v>493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494</v>
      </c>
      <c r="B22" s="19" t="s">
        <v>495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496</v>
      </c>
      <c r="B23" s="19" t="s">
        <v>497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498</v>
      </c>
      <c r="B24" s="19" t="s">
        <v>499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494</v>
      </c>
      <c r="B25" s="19" t="s">
        <v>500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496</v>
      </c>
      <c r="B26" s="19" t="s">
        <v>501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502</v>
      </c>
      <c r="B27" s="19" t="s">
        <v>503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504</v>
      </c>
      <c r="B28" s="19" t="s">
        <v>505</v>
      </c>
      <c r="C28" s="109">
        <v>0</v>
      </c>
      <c r="D28" s="109">
        <v>0</v>
      </c>
      <c r="E28" s="109"/>
      <c r="F28" s="109"/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506</v>
      </c>
      <c r="B29" s="41" t="s">
        <v>507</v>
      </c>
      <c r="C29" s="108">
        <f>C11+C17+C20+C21+C24+C28+C27+C16</f>
        <v>58282</v>
      </c>
      <c r="D29" s="108">
        <f aca="true" t="shared" si="6" ref="D29:K29">D11+D17+D20+D21+D24+D28+D27+D16</f>
        <v>30313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29956</v>
      </c>
      <c r="J29" s="108">
        <f>J11+J17+J20+J21+J24+J28+J27+J16</f>
        <v>0</v>
      </c>
      <c r="K29" s="108">
        <f t="shared" si="6"/>
        <v>0</v>
      </c>
      <c r="L29" s="446">
        <f t="shared" si="1"/>
        <v>124848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508</v>
      </c>
      <c r="B30" s="19" t="s">
        <v>509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510</v>
      </c>
      <c r="B31" s="19" t="s">
        <v>511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512</v>
      </c>
      <c r="B32" s="41" t="s">
        <v>513</v>
      </c>
      <c r="C32" s="108">
        <f aca="true" t="shared" si="7" ref="C32:K32">C29+C30+C31</f>
        <v>58282</v>
      </c>
      <c r="D32" s="108">
        <f t="shared" si="7"/>
        <v>30313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29956</v>
      </c>
      <c r="J32" s="108">
        <f t="shared" si="7"/>
        <v>0</v>
      </c>
      <c r="K32" s="108">
        <f t="shared" si="7"/>
        <v>0</v>
      </c>
      <c r="L32" s="446">
        <f t="shared" si="1"/>
        <v>124848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898</v>
      </c>
      <c r="B35" s="45"/>
      <c r="C35" s="28"/>
      <c r="D35" s="28"/>
      <c r="E35" s="28"/>
      <c r="F35" s="28" t="s">
        <v>514</v>
      </c>
      <c r="G35" s="28"/>
      <c r="H35" s="28"/>
      <c r="I35" s="28"/>
      <c r="J35" s="28" t="s">
        <v>515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848</v>
      </c>
      <c r="H36" s="454"/>
      <c r="I36" s="454"/>
      <c r="J36" s="454"/>
      <c r="K36" s="454" t="s">
        <v>850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854</v>
      </c>
      <c r="R2" s="373"/>
    </row>
    <row r="3" spans="1:18" ht="15">
      <c r="A3" s="458"/>
      <c r="B3" s="464" t="s">
        <v>891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517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518</v>
      </c>
      <c r="R4" s="461"/>
    </row>
    <row r="5" spans="1:18" s="52" customFormat="1" ht="63.75" customHeight="1">
      <c r="A5" s="471" t="s">
        <v>456</v>
      </c>
      <c r="B5" s="471"/>
      <c r="C5" s="472"/>
      <c r="D5" s="471" t="s">
        <v>519</v>
      </c>
      <c r="E5" s="471"/>
      <c r="F5" s="471"/>
      <c r="G5" s="471"/>
      <c r="H5" s="471" t="s">
        <v>520</v>
      </c>
      <c r="I5" s="471"/>
      <c r="J5" s="471" t="s">
        <v>521</v>
      </c>
      <c r="K5" s="471" t="s">
        <v>522</v>
      </c>
      <c r="L5" s="471"/>
      <c r="M5" s="471"/>
      <c r="N5" s="471"/>
      <c r="O5" s="471" t="s">
        <v>520</v>
      </c>
      <c r="P5" s="471"/>
      <c r="Q5" s="471" t="s">
        <v>523</v>
      </c>
      <c r="R5" s="471" t="s">
        <v>524</v>
      </c>
    </row>
    <row r="6" spans="1:18" s="52" customFormat="1" ht="48">
      <c r="A6" s="471"/>
      <c r="B6" s="471"/>
      <c r="C6" s="473" t="s">
        <v>5</v>
      </c>
      <c r="D6" s="472" t="s">
        <v>525</v>
      </c>
      <c r="E6" s="472" t="s">
        <v>526</v>
      </c>
      <c r="F6" s="472" t="s">
        <v>527</v>
      </c>
      <c r="G6" s="472" t="s">
        <v>528</v>
      </c>
      <c r="H6" s="472" t="s">
        <v>529</v>
      </c>
      <c r="I6" s="472" t="s">
        <v>530</v>
      </c>
      <c r="J6" s="471"/>
      <c r="K6" s="472" t="s">
        <v>525</v>
      </c>
      <c r="L6" s="472" t="s">
        <v>531</v>
      </c>
      <c r="M6" s="472" t="s">
        <v>532</v>
      </c>
      <c r="N6" s="472" t="s">
        <v>533</v>
      </c>
      <c r="O6" s="472" t="s">
        <v>529</v>
      </c>
      <c r="P6" s="472" t="s">
        <v>530</v>
      </c>
      <c r="Q6" s="471"/>
      <c r="R6" s="471"/>
    </row>
    <row r="7" spans="1:18" s="52" customFormat="1" ht="12">
      <c r="A7" s="474" t="s">
        <v>534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535</v>
      </c>
      <c r="B8" s="477" t="s">
        <v>536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537</v>
      </c>
      <c r="B9" s="480" t="s">
        <v>538</v>
      </c>
      <c r="C9" s="481" t="s">
        <v>539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540</v>
      </c>
      <c r="B10" s="480" t="s">
        <v>541</v>
      </c>
      <c r="C10" s="481" t="s">
        <v>542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543</v>
      </c>
      <c r="B11" s="480" t="s">
        <v>544</v>
      </c>
      <c r="C11" s="481" t="s">
        <v>545</v>
      </c>
      <c r="D11" s="255">
        <v>71</v>
      </c>
      <c r="E11" s="255"/>
      <c r="F11" s="255"/>
      <c r="G11" s="124">
        <f t="shared" si="2"/>
        <v>71</v>
      </c>
      <c r="H11" s="114"/>
      <c r="I11" s="114"/>
      <c r="J11" s="124">
        <f t="shared" si="3"/>
        <v>71</v>
      </c>
      <c r="K11" s="114">
        <v>63</v>
      </c>
      <c r="L11" s="114">
        <v>1</v>
      </c>
      <c r="M11" s="114"/>
      <c r="N11" s="124">
        <f t="shared" si="4"/>
        <v>64</v>
      </c>
      <c r="O11" s="114"/>
      <c r="P11" s="114"/>
      <c r="Q11" s="124">
        <f t="shared" si="0"/>
        <v>64</v>
      </c>
      <c r="R11" s="124">
        <f t="shared" si="1"/>
        <v>7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546</v>
      </c>
      <c r="B12" s="480" t="s">
        <v>547</v>
      </c>
      <c r="C12" s="481" t="s">
        <v>548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549</v>
      </c>
      <c r="B13" s="480" t="s">
        <v>550</v>
      </c>
      <c r="C13" s="481" t="s">
        <v>551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52</v>
      </c>
      <c r="L13" s="114">
        <v>11</v>
      </c>
      <c r="M13" s="114"/>
      <c r="N13" s="124">
        <f t="shared" si="4"/>
        <v>63</v>
      </c>
      <c r="O13" s="114"/>
      <c r="P13" s="114"/>
      <c r="Q13" s="124">
        <f t="shared" si="0"/>
        <v>63</v>
      </c>
      <c r="R13" s="124">
        <f t="shared" si="1"/>
        <v>119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552</v>
      </c>
      <c r="B14" s="480" t="s">
        <v>553</v>
      </c>
      <c r="C14" s="481" t="s">
        <v>554</v>
      </c>
      <c r="D14" s="255">
        <v>64</v>
      </c>
      <c r="E14" s="255"/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62</v>
      </c>
      <c r="L14" s="114">
        <v>1</v>
      </c>
      <c r="M14" s="114"/>
      <c r="N14" s="124">
        <f t="shared" si="4"/>
        <v>63</v>
      </c>
      <c r="O14" s="114"/>
      <c r="P14" s="114"/>
      <c r="Q14" s="124">
        <f t="shared" si="0"/>
        <v>63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555</v>
      </c>
      <c r="B15" s="259" t="s">
        <v>556</v>
      </c>
      <c r="C15" s="481" t="s">
        <v>557</v>
      </c>
      <c r="D15" s="255">
        <v>26</v>
      </c>
      <c r="E15" s="255"/>
      <c r="F15" s="255"/>
      <c r="G15" s="124">
        <f t="shared" si="2"/>
        <v>26</v>
      </c>
      <c r="H15" s="114"/>
      <c r="I15" s="114"/>
      <c r="J15" s="124">
        <f t="shared" si="3"/>
        <v>26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25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558</v>
      </c>
      <c r="C16" s="483" t="s">
        <v>559</v>
      </c>
      <c r="D16" s="260">
        <f>SUM(D9:D15)</f>
        <v>343</v>
      </c>
      <c r="E16" s="260">
        <f>SUM(E9:E15)</f>
        <v>0</v>
      </c>
      <c r="F16" s="260">
        <f>SUM(F9:F15)</f>
        <v>0</v>
      </c>
      <c r="G16" s="124">
        <f t="shared" si="2"/>
        <v>343</v>
      </c>
      <c r="H16" s="125">
        <f>SUM(H9:H15)</f>
        <v>0</v>
      </c>
      <c r="I16" s="125">
        <f>SUM(I9:I15)</f>
        <v>0</v>
      </c>
      <c r="J16" s="124">
        <f t="shared" si="3"/>
        <v>343</v>
      </c>
      <c r="K16" s="125">
        <f>SUM(K9:K15)</f>
        <v>178</v>
      </c>
      <c r="L16" s="125">
        <f>SUM(L9:L15)</f>
        <v>13</v>
      </c>
      <c r="M16" s="125">
        <f>SUM(M9:M15)</f>
        <v>0</v>
      </c>
      <c r="N16" s="124">
        <f t="shared" si="4"/>
        <v>191</v>
      </c>
      <c r="O16" s="125">
        <f>SUM(O9:O15)</f>
        <v>0</v>
      </c>
      <c r="P16" s="125">
        <f>SUM(P9:P15)</f>
        <v>0</v>
      </c>
      <c r="Q16" s="124">
        <f t="shared" si="5"/>
        <v>191</v>
      </c>
      <c r="R16" s="124">
        <f t="shared" si="6"/>
        <v>152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560</v>
      </c>
      <c r="B17" s="485" t="s">
        <v>561</v>
      </c>
      <c r="C17" s="483" t="s">
        <v>562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563</v>
      </c>
      <c r="B18" s="485" t="s">
        <v>564</v>
      </c>
      <c r="C18" s="483" t="s">
        <v>565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566</v>
      </c>
      <c r="B19" s="477" t="s">
        <v>567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537</v>
      </c>
      <c r="B20" s="480" t="s">
        <v>568</v>
      </c>
      <c r="C20" s="481" t="s">
        <v>569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540</v>
      </c>
      <c r="B21" s="480" t="s">
        <v>570</v>
      </c>
      <c r="C21" s="481" t="s">
        <v>571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543</v>
      </c>
      <c r="B22" s="488" t="s">
        <v>572</v>
      </c>
      <c r="C22" s="481" t="s">
        <v>573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546</v>
      </c>
      <c r="B23" s="489" t="s">
        <v>556</v>
      </c>
      <c r="C23" s="481" t="s">
        <v>574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6</v>
      </c>
      <c r="L23" s="114">
        <v>0</v>
      </c>
      <c r="M23" s="114"/>
      <c r="N23" s="124">
        <f t="shared" si="4"/>
        <v>6</v>
      </c>
      <c r="O23" s="114"/>
      <c r="P23" s="114"/>
      <c r="Q23" s="124">
        <f t="shared" si="5"/>
        <v>6</v>
      </c>
      <c r="R23" s="124">
        <f t="shared" si="6"/>
        <v>5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829</v>
      </c>
      <c r="C24" s="490" t="s">
        <v>576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34</v>
      </c>
      <c r="L24" s="115">
        <f t="shared" si="7"/>
        <v>0</v>
      </c>
      <c r="M24" s="115">
        <f t="shared" si="7"/>
        <v>0</v>
      </c>
      <c r="N24" s="116">
        <f t="shared" si="4"/>
        <v>34</v>
      </c>
      <c r="O24" s="115">
        <f t="shared" si="7"/>
        <v>0</v>
      </c>
      <c r="P24" s="115">
        <f t="shared" si="7"/>
        <v>0</v>
      </c>
      <c r="Q24" s="116">
        <f t="shared" si="5"/>
        <v>34</v>
      </c>
      <c r="R24" s="116">
        <f t="shared" si="6"/>
        <v>5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577</v>
      </c>
      <c r="B25" s="491" t="s">
        <v>578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537</v>
      </c>
      <c r="B26" s="493" t="s">
        <v>843</v>
      </c>
      <c r="C26" s="494" t="s">
        <v>579</v>
      </c>
      <c r="D26" s="258">
        <f>SUM(D27:D30)</f>
        <v>87097</v>
      </c>
      <c r="E26" s="258">
        <f aca="true" t="shared" si="8" ref="E26:P26">SUM(E27:E30)</f>
        <v>0</v>
      </c>
      <c r="F26" s="258">
        <f t="shared" si="8"/>
        <v>10</v>
      </c>
      <c r="G26" s="121">
        <f t="shared" si="2"/>
        <v>87087</v>
      </c>
      <c r="H26" s="120">
        <f t="shared" si="8"/>
        <v>0</v>
      </c>
      <c r="I26" s="120">
        <f t="shared" si="8"/>
        <v>0</v>
      </c>
      <c r="J26" s="121">
        <f t="shared" si="3"/>
        <v>87087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87087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580</v>
      </c>
      <c r="D27" s="255">
        <v>82156</v>
      </c>
      <c r="E27" s="255">
        <v>0</v>
      </c>
      <c r="F27" s="255">
        <v>0</v>
      </c>
      <c r="G27" s="124">
        <f t="shared" si="2"/>
        <v>82156</v>
      </c>
      <c r="H27" s="114"/>
      <c r="I27" s="114"/>
      <c r="J27" s="124">
        <f t="shared" si="3"/>
        <v>82156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82156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581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582</v>
      </c>
      <c r="D29" s="255">
        <v>4425</v>
      </c>
      <c r="E29" s="255">
        <v>0</v>
      </c>
      <c r="F29" s="255">
        <v>10</v>
      </c>
      <c r="G29" s="124">
        <f t="shared" si="2"/>
        <v>4415</v>
      </c>
      <c r="H29" s="122"/>
      <c r="I29" s="122"/>
      <c r="J29" s="124">
        <f t="shared" si="3"/>
        <v>4415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4415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583</v>
      </c>
      <c r="D30" s="255">
        <v>516</v>
      </c>
      <c r="E30" s="255"/>
      <c r="F30" s="255"/>
      <c r="G30" s="124">
        <f t="shared" si="2"/>
        <v>516</v>
      </c>
      <c r="H30" s="122"/>
      <c r="I30" s="122"/>
      <c r="J30" s="124">
        <f t="shared" si="3"/>
        <v>516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516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540</v>
      </c>
      <c r="B31" s="493" t="s">
        <v>584</v>
      </c>
      <c r="C31" s="481" t="s">
        <v>585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586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587</v>
      </c>
      <c r="C33" s="481" t="s">
        <v>588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589</v>
      </c>
      <c r="C34" s="481" t="s">
        <v>590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591</v>
      </c>
      <c r="C35" s="481" t="s">
        <v>592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543</v>
      </c>
      <c r="B36" s="495" t="s">
        <v>556</v>
      </c>
      <c r="C36" s="481" t="s">
        <v>593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844</v>
      </c>
      <c r="C37" s="483" t="s">
        <v>595</v>
      </c>
      <c r="D37" s="260">
        <f>D26+D31+D36</f>
        <v>87097</v>
      </c>
      <c r="E37" s="260">
        <f aca="true" t="shared" si="12" ref="E37:P37">E26+E31+E36</f>
        <v>0</v>
      </c>
      <c r="F37" s="260">
        <f t="shared" si="12"/>
        <v>10</v>
      </c>
      <c r="G37" s="124">
        <f t="shared" si="2"/>
        <v>87087</v>
      </c>
      <c r="H37" s="125">
        <f t="shared" si="12"/>
        <v>0</v>
      </c>
      <c r="I37" s="125">
        <f t="shared" si="12"/>
        <v>0</v>
      </c>
      <c r="J37" s="124">
        <f t="shared" si="3"/>
        <v>87087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87087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596</v>
      </c>
      <c r="B38" s="484" t="s">
        <v>597</v>
      </c>
      <c r="C38" s="483" t="s">
        <v>598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599</v>
      </c>
      <c r="C39" s="473" t="s">
        <v>600</v>
      </c>
      <c r="D39" s="588">
        <f>D16+D17+D18+D24+D37+D38</f>
        <v>87479</v>
      </c>
      <c r="E39" s="588">
        <f>E16+E17+E18+E24+E37+E38</f>
        <v>0</v>
      </c>
      <c r="F39" s="588">
        <f aca="true" t="shared" si="13" ref="F39:R39">F16+F17+F18+F24+F37+F38</f>
        <v>10</v>
      </c>
      <c r="G39" s="588">
        <f t="shared" si="13"/>
        <v>87469</v>
      </c>
      <c r="H39" s="588">
        <f t="shared" si="13"/>
        <v>0</v>
      </c>
      <c r="I39" s="588">
        <f t="shared" si="13"/>
        <v>0</v>
      </c>
      <c r="J39" s="588">
        <f t="shared" si="13"/>
        <v>87469</v>
      </c>
      <c r="K39" s="588">
        <f t="shared" si="13"/>
        <v>212</v>
      </c>
      <c r="L39" s="588">
        <f t="shared" si="13"/>
        <v>13</v>
      </c>
      <c r="M39" s="588">
        <f t="shared" si="13"/>
        <v>0</v>
      </c>
      <c r="N39" s="588">
        <f t="shared" si="13"/>
        <v>225</v>
      </c>
      <c r="O39" s="588">
        <f t="shared" si="13"/>
        <v>0</v>
      </c>
      <c r="P39" s="588">
        <f t="shared" si="13"/>
        <v>0</v>
      </c>
      <c r="Q39" s="588">
        <f t="shared" si="13"/>
        <v>225</v>
      </c>
      <c r="R39" s="588">
        <f t="shared" si="13"/>
        <v>87244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899</v>
      </c>
      <c r="C43" s="467"/>
      <c r="D43" s="468"/>
      <c r="E43" s="468"/>
      <c r="F43" s="468"/>
      <c r="G43" s="458"/>
      <c r="H43" s="469" t="s">
        <v>601</v>
      </c>
      <c r="I43" s="469"/>
      <c r="J43" s="469"/>
      <c r="K43" s="458"/>
      <c r="L43" s="458"/>
      <c r="M43" s="458"/>
      <c r="N43" s="458"/>
      <c r="O43" s="458"/>
      <c r="P43" s="457" t="s">
        <v>602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848</v>
      </c>
      <c r="J45" s="459"/>
      <c r="K45" s="459"/>
      <c r="L45" s="459"/>
      <c r="M45" s="459"/>
      <c r="N45" s="459"/>
      <c r="O45" s="459"/>
      <c r="P45" s="459"/>
      <c r="Q45" s="459" t="s">
        <v>850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A110" sqref="A110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603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853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861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888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604</v>
      </c>
      <c r="B5" s="545"/>
      <c r="C5" s="546"/>
      <c r="D5" s="546"/>
      <c r="E5" s="547" t="s">
        <v>605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456</v>
      </c>
      <c r="B6" s="507" t="s">
        <v>5</v>
      </c>
      <c r="C6" s="508" t="s">
        <v>606</v>
      </c>
      <c r="D6" s="203" t="s">
        <v>607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608</v>
      </c>
      <c r="E7" s="182" t="s">
        <v>609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610</v>
      </c>
      <c r="B9" s="511" t="s">
        <v>611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612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613</v>
      </c>
      <c r="B11" s="514" t="s">
        <v>614</v>
      </c>
      <c r="C11" s="176">
        <f>SUM(C12:C14)</f>
        <v>75688</v>
      </c>
      <c r="D11" s="176">
        <f>SUM(D12:D14)</f>
        <v>0</v>
      </c>
      <c r="E11" s="176">
        <f>SUM(E12:E14)</f>
        <v>75688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615</v>
      </c>
      <c r="B12" s="514" t="s">
        <v>616</v>
      </c>
      <c r="C12" s="164">
        <v>75688</v>
      </c>
      <c r="D12" s="164"/>
      <c r="E12" s="177">
        <f aca="true" t="shared" si="0" ref="E12:E42">C12-D12</f>
        <v>75688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617</v>
      </c>
      <c r="B13" s="514" t="s">
        <v>618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619</v>
      </c>
      <c r="B14" s="514" t="s">
        <v>620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621</v>
      </c>
      <c r="B15" s="514" t="s">
        <v>622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623</v>
      </c>
      <c r="B16" s="514" t="s">
        <v>624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625</v>
      </c>
      <c r="B17" s="514" t="s">
        <v>626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619</v>
      </c>
      <c r="B18" s="514" t="s">
        <v>627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628</v>
      </c>
      <c r="B19" s="511" t="s">
        <v>629</v>
      </c>
      <c r="C19" s="160">
        <f>C11+C15+C16</f>
        <v>75688</v>
      </c>
      <c r="D19" s="160">
        <f>D11+D15+D16</f>
        <v>0</v>
      </c>
      <c r="E19" s="160">
        <f>E11+E15+E16</f>
        <v>75688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630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631</v>
      </c>
      <c r="B21" s="511" t="s">
        <v>632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633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634</v>
      </c>
      <c r="B24" s="514" t="s">
        <v>635</v>
      </c>
      <c r="C24" s="176">
        <f>SUM(C25:C27)</f>
        <v>3365</v>
      </c>
      <c r="D24" s="176">
        <f>SUM(D25:D27)</f>
        <v>3365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636</v>
      </c>
      <c r="B25" s="514" t="s">
        <v>637</v>
      </c>
      <c r="C25" s="164">
        <v>3192</v>
      </c>
      <c r="D25" s="164">
        <f>C25</f>
        <v>3192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638</v>
      </c>
      <c r="B26" s="514" t="s">
        <v>639</v>
      </c>
      <c r="C26" s="164">
        <v>115</v>
      </c>
      <c r="D26" s="164">
        <v>115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640</v>
      </c>
      <c r="B27" s="514" t="s">
        <v>641</v>
      </c>
      <c r="C27" s="164">
        <v>58</v>
      </c>
      <c r="D27" s="164">
        <v>58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642</v>
      </c>
      <c r="B28" s="514" t="s">
        <v>643</v>
      </c>
      <c r="C28" s="164">
        <v>5</v>
      </c>
      <c r="D28" s="164">
        <f>C28</f>
        <v>5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644</v>
      </c>
      <c r="B29" s="514" t="s">
        <v>645</v>
      </c>
      <c r="C29" s="164">
        <v>0</v>
      </c>
      <c r="D29" s="164">
        <v>0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646</v>
      </c>
      <c r="B30" s="514" t="s">
        <v>647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648</v>
      </c>
      <c r="B31" s="514" t="s">
        <v>649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650</v>
      </c>
      <c r="B32" s="514" t="s">
        <v>651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652</v>
      </c>
      <c r="B33" s="514" t="s">
        <v>653</v>
      </c>
      <c r="C33" s="161">
        <f>SUM(C34:C37)</f>
        <v>25</v>
      </c>
      <c r="D33" s="161">
        <f>SUM(D34:D37)</f>
        <v>25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654</v>
      </c>
      <c r="B34" s="514" t="s">
        <v>655</v>
      </c>
      <c r="C34" s="164">
        <v>25</v>
      </c>
      <c r="D34" s="164">
        <v>25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656</v>
      </c>
      <c r="B35" s="514" t="s">
        <v>657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658</v>
      </c>
      <c r="B36" s="514" t="s">
        <v>659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660</v>
      </c>
      <c r="B37" s="514" t="s">
        <v>661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662</v>
      </c>
      <c r="B38" s="514" t="s">
        <v>663</v>
      </c>
      <c r="C38" s="176">
        <f>SUM(C39:C42)</f>
        <v>0</v>
      </c>
      <c r="D38" s="176">
        <f>SUM(D39:D42)</f>
        <v>0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664</v>
      </c>
      <c r="B39" s="514" t="s">
        <v>665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666</v>
      </c>
      <c r="B40" s="514" t="s">
        <v>667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668</v>
      </c>
      <c r="B41" s="514" t="s">
        <v>669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670</v>
      </c>
      <c r="B42" s="514" t="s">
        <v>671</v>
      </c>
      <c r="C42" s="164">
        <v>0</v>
      </c>
      <c r="D42" s="164">
        <v>0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672</v>
      </c>
      <c r="B43" s="511" t="s">
        <v>673</v>
      </c>
      <c r="C43" s="160">
        <f>C24+C28+C29+C31+C30+C32+C33+C38</f>
        <v>3395</v>
      </c>
      <c r="D43" s="160">
        <f>D24+D28+D29+D31+D30+D32+D33+D38</f>
        <v>3395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674</v>
      </c>
      <c r="B44" s="512" t="s">
        <v>675</v>
      </c>
      <c r="C44" s="159">
        <f>C43+C21+C19+C9</f>
        <v>79083</v>
      </c>
      <c r="D44" s="159">
        <f>D43+D21+D19+D9</f>
        <v>3395</v>
      </c>
      <c r="E44" s="175">
        <f>E19+E21+E43</f>
        <v>75688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676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456</v>
      </c>
      <c r="B48" s="507" t="s">
        <v>5</v>
      </c>
      <c r="C48" s="521" t="s">
        <v>677</v>
      </c>
      <c r="D48" s="203" t="s">
        <v>678</v>
      </c>
      <c r="E48" s="203"/>
      <c r="F48" s="203" t="s">
        <v>679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608</v>
      </c>
      <c r="E49" s="510" t="s">
        <v>609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680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681</v>
      </c>
      <c r="B52" s="514" t="s">
        <v>682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683</v>
      </c>
      <c r="B53" s="514" t="s">
        <v>684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685</v>
      </c>
      <c r="B54" s="514" t="s">
        <v>686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670</v>
      </c>
      <c r="B55" s="514" t="s">
        <v>687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688</v>
      </c>
      <c r="B56" s="514" t="s">
        <v>689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690</v>
      </c>
      <c r="B57" s="514" t="s">
        <v>691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692</v>
      </c>
      <c r="B58" s="514" t="s">
        <v>693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694</v>
      </c>
      <c r="B59" s="514" t="s">
        <v>695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692</v>
      </c>
      <c r="B60" s="514" t="s">
        <v>696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697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698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699</v>
      </c>
      <c r="B63" s="514" t="s">
        <v>700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701</v>
      </c>
      <c r="B64" s="514" t="s">
        <v>702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703</v>
      </c>
      <c r="B65" s="514" t="s">
        <v>704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705</v>
      </c>
      <c r="B66" s="511" t="s">
        <v>706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707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708</v>
      </c>
      <c r="B68" s="524" t="s">
        <v>709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710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681</v>
      </c>
      <c r="B71" s="514" t="s">
        <v>711</v>
      </c>
      <c r="C71" s="161">
        <f>SUM(C72:C74)</f>
        <v>400</v>
      </c>
      <c r="D71" s="161">
        <f>SUM(D72:D74)</f>
        <v>400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712</v>
      </c>
      <c r="B72" s="514" t="s">
        <v>713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714</v>
      </c>
      <c r="B73" s="514" t="s">
        <v>715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716</v>
      </c>
      <c r="B74" s="514" t="s">
        <v>717</v>
      </c>
      <c r="C74" s="164">
        <v>400</v>
      </c>
      <c r="D74" s="164">
        <v>400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688</v>
      </c>
      <c r="B75" s="514" t="s">
        <v>718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719</v>
      </c>
      <c r="B76" s="514" t="s">
        <v>720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721</v>
      </c>
      <c r="B77" s="514" t="s">
        <v>722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723</v>
      </c>
      <c r="B78" s="514" t="s">
        <v>724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692</v>
      </c>
      <c r="B79" s="514" t="s">
        <v>725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726</v>
      </c>
      <c r="B80" s="514" t="s">
        <v>727</v>
      </c>
      <c r="C80" s="159">
        <f>SUM(C81:C84)</f>
        <v>731</v>
      </c>
      <c r="D80" s="159">
        <f>SUM(D81:D84)</f>
        <v>304</v>
      </c>
      <c r="E80" s="159">
        <f>SUM(E81:E84)</f>
        <v>427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728</v>
      </c>
      <c r="B81" s="514" t="s">
        <v>729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730</v>
      </c>
      <c r="B82" s="514" t="s">
        <v>731</v>
      </c>
      <c r="C82" s="164">
        <v>731</v>
      </c>
      <c r="D82" s="164">
        <v>304</v>
      </c>
      <c r="E82" s="176">
        <f t="shared" si="1"/>
        <v>427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732</v>
      </c>
      <c r="B83" s="514" t="s">
        <v>733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734</v>
      </c>
      <c r="B84" s="514" t="s">
        <v>735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736</v>
      </c>
      <c r="B85" s="514" t="s">
        <v>737</v>
      </c>
      <c r="C85" s="160">
        <f>SUM(C86:C90)+C94</f>
        <v>14</v>
      </c>
      <c r="D85" s="160">
        <f>SUM(D86:D90)+D94</f>
        <v>14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738</v>
      </c>
      <c r="B86" s="514" t="s">
        <v>739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740</v>
      </c>
      <c r="B87" s="514" t="s">
        <v>741</v>
      </c>
      <c r="C87" s="164">
        <v>14</v>
      </c>
      <c r="D87" s="164">
        <v>14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742</v>
      </c>
      <c r="B88" s="514" t="s">
        <v>743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744</v>
      </c>
      <c r="B89" s="514" t="s">
        <v>745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746</v>
      </c>
      <c r="B90" s="514" t="s">
        <v>747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748</v>
      </c>
      <c r="B91" s="514" t="s">
        <v>749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656</v>
      </c>
      <c r="B92" s="514" t="s">
        <v>750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660</v>
      </c>
      <c r="B93" s="514" t="s">
        <v>751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752</v>
      </c>
      <c r="B94" s="514" t="s">
        <v>753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754</v>
      </c>
      <c r="B95" s="514" t="s">
        <v>755</v>
      </c>
      <c r="C95" s="164">
        <v>18727</v>
      </c>
      <c r="D95" s="164">
        <v>18727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756</v>
      </c>
      <c r="B96" s="524" t="s">
        <v>757</v>
      </c>
      <c r="C96" s="160">
        <f>C85+C80+C75+C71+C95</f>
        <v>19872</v>
      </c>
      <c r="D96" s="160">
        <f>D85+D80+D75+D71+D95</f>
        <v>19445</v>
      </c>
      <c r="E96" s="160">
        <f>E85+E80+E75+E71+E95</f>
        <v>427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758</v>
      </c>
      <c r="B97" s="512" t="s">
        <v>759</v>
      </c>
      <c r="C97" s="160">
        <f>C96+C68+C66</f>
        <v>41522</v>
      </c>
      <c r="D97" s="160">
        <f>D96+D68+D66</f>
        <v>19445</v>
      </c>
      <c r="E97" s="160">
        <f>E96+E68+E66</f>
        <v>22077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760</v>
      </c>
      <c r="B99" s="527"/>
      <c r="C99" s="169"/>
      <c r="D99" s="169"/>
      <c r="E99" s="169"/>
      <c r="F99" s="528" t="s">
        <v>518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456</v>
      </c>
      <c r="B100" s="512" t="s">
        <v>457</v>
      </c>
      <c r="C100" s="171" t="s">
        <v>761</v>
      </c>
      <c r="D100" s="171" t="s">
        <v>762</v>
      </c>
      <c r="E100" s="171" t="s">
        <v>763</v>
      </c>
      <c r="F100" s="171" t="s">
        <v>764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765</v>
      </c>
      <c r="B102" s="514" t="s">
        <v>766</v>
      </c>
      <c r="C102" s="164">
        <v>4</v>
      </c>
      <c r="D102" s="164">
        <v>0</v>
      </c>
      <c r="E102" s="164">
        <v>0</v>
      </c>
      <c r="F102" s="183">
        <f>C102+D102-E102</f>
        <v>4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767</v>
      </c>
      <c r="B103" s="514" t="s">
        <v>768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769</v>
      </c>
      <c r="B104" s="514" t="s">
        <v>770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771</v>
      </c>
      <c r="B105" s="512" t="s">
        <v>772</v>
      </c>
      <c r="C105" s="159">
        <f>SUM(C102:C104)</f>
        <v>4</v>
      </c>
      <c r="D105" s="159">
        <f>SUM(D102:D104)</f>
        <v>0</v>
      </c>
      <c r="E105" s="159">
        <f>SUM(E102:E104)</f>
        <v>0</v>
      </c>
      <c r="F105" s="159">
        <f>SUM(F102:F104)</f>
        <v>4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773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774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900</v>
      </c>
      <c r="B109" s="500"/>
      <c r="C109" s="501" t="s">
        <v>378</v>
      </c>
      <c r="D109" s="501"/>
      <c r="E109" s="501" t="s">
        <v>775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848</v>
      </c>
      <c r="E110" s="502"/>
      <c r="F110" s="504" t="s">
        <v>849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776</v>
      </c>
      <c r="F2" s="550"/>
      <c r="G2" s="550"/>
      <c r="H2" s="548"/>
      <c r="I2" s="548"/>
    </row>
    <row r="3" spans="1:9" ht="12">
      <c r="A3" s="548"/>
      <c r="B3" s="549"/>
      <c r="C3" s="552" t="s">
        <v>777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863</v>
      </c>
      <c r="B4" s="540"/>
      <c r="C4" s="556"/>
      <c r="D4" s="556"/>
      <c r="E4" s="556"/>
      <c r="F4" s="556"/>
      <c r="G4" s="615" t="s">
        <v>852</v>
      </c>
      <c r="H4" s="615"/>
      <c r="I4" s="615"/>
    </row>
    <row r="5" spans="1:9" ht="15">
      <c r="A5" s="557" t="s">
        <v>893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778</v>
      </c>
    </row>
    <row r="7" spans="1:9" s="133" customFormat="1" ht="12">
      <c r="A7" s="205" t="s">
        <v>456</v>
      </c>
      <c r="B7" s="131"/>
      <c r="C7" s="205" t="s">
        <v>779</v>
      </c>
      <c r="D7" s="206"/>
      <c r="E7" s="207"/>
      <c r="F7" s="208" t="s">
        <v>780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781</v>
      </c>
      <c r="D8" s="135" t="s">
        <v>782</v>
      </c>
      <c r="E8" s="135" t="s">
        <v>783</v>
      </c>
      <c r="F8" s="207" t="s">
        <v>784</v>
      </c>
      <c r="G8" s="209" t="s">
        <v>785</v>
      </c>
      <c r="H8" s="209"/>
      <c r="I8" s="209" t="s">
        <v>786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529</v>
      </c>
      <c r="H9" s="132" t="s">
        <v>530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787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788</v>
      </c>
      <c r="B12" s="143" t="s">
        <v>789</v>
      </c>
      <c r="C12" s="589">
        <v>42055599</v>
      </c>
      <c r="D12" s="152"/>
      <c r="E12" s="152"/>
      <c r="F12" s="152">
        <v>87086</v>
      </c>
      <c r="G12" s="152"/>
      <c r="H12" s="152">
        <v>0</v>
      </c>
      <c r="I12" s="582">
        <f>F12+G12-H12</f>
        <v>87086</v>
      </c>
    </row>
    <row r="13" spans="1:9" s="126" customFormat="1" ht="12">
      <c r="A13" s="128" t="s">
        <v>790</v>
      </c>
      <c r="B13" s="143" t="s">
        <v>791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589</v>
      </c>
      <c r="B14" s="143" t="s">
        <v>792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793</v>
      </c>
      <c r="B15" s="143" t="s">
        <v>794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795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558</v>
      </c>
      <c r="B17" s="145" t="s">
        <v>796</v>
      </c>
      <c r="C17" s="582">
        <f>SUM(C12:C16)</f>
        <v>42055599</v>
      </c>
      <c r="D17" s="138">
        <f>D12+D13+D15+D16</f>
        <v>0</v>
      </c>
      <c r="E17" s="138">
        <f>E12+E13+E15+E16</f>
        <v>0</v>
      </c>
      <c r="F17" s="138">
        <f>F12+F13+F15+F16</f>
        <v>87086</v>
      </c>
      <c r="G17" s="138">
        <f>G12+G13+G15+G16</f>
        <v>0</v>
      </c>
      <c r="H17" s="138">
        <v>0</v>
      </c>
      <c r="I17" s="582">
        <f t="shared" si="0"/>
        <v>87086</v>
      </c>
    </row>
    <row r="18" spans="1:9" s="126" customFormat="1" ht="12">
      <c r="A18" s="141" t="s">
        <v>797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788</v>
      </c>
      <c r="B19" s="143" t="s">
        <v>798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799</v>
      </c>
      <c r="B20" s="143" t="s">
        <v>800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801</v>
      </c>
      <c r="B21" s="143" t="s">
        <v>802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803</v>
      </c>
      <c r="B22" s="143" t="s">
        <v>804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805</v>
      </c>
      <c r="B23" s="143" t="s">
        <v>806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807</v>
      </c>
      <c r="B24" s="143" t="s">
        <v>808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809</v>
      </c>
      <c r="B25" s="148" t="s">
        <v>810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575</v>
      </c>
      <c r="B26" s="145" t="s">
        <v>811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901</v>
      </c>
      <c r="B30" s="551"/>
      <c r="C30" s="550"/>
      <c r="D30" s="552" t="s">
        <v>812</v>
      </c>
      <c r="E30" s="563"/>
      <c r="F30" s="564"/>
      <c r="G30" s="565"/>
      <c r="H30" s="553" t="s">
        <v>775</v>
      </c>
      <c r="I30" s="564"/>
    </row>
    <row r="31" spans="1:9" s="126" customFormat="1" ht="12">
      <c r="A31" s="459"/>
      <c r="B31" s="554"/>
      <c r="C31" s="459"/>
      <c r="D31" s="539"/>
      <c r="E31" s="539" t="s">
        <v>848</v>
      </c>
      <c r="F31" s="539"/>
      <c r="G31" s="539"/>
      <c r="H31" s="539"/>
      <c r="I31" s="539" t="s">
        <v>850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5">
      <selection activeCell="A143" sqref="A143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813</v>
      </c>
      <c r="B2" s="210"/>
      <c r="C2" s="210"/>
      <c r="D2" s="595"/>
      <c r="E2" s="210"/>
      <c r="F2" s="210"/>
    </row>
    <row r="3" spans="1:6" ht="12.75" customHeight="1">
      <c r="A3" s="210" t="s">
        <v>814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864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892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815</v>
      </c>
      <c r="B8" s="70" t="s">
        <v>5</v>
      </c>
      <c r="C8" s="71" t="s">
        <v>816</v>
      </c>
      <c r="D8" s="599" t="s">
        <v>817</v>
      </c>
      <c r="E8" s="71" t="s">
        <v>818</v>
      </c>
      <c r="F8" s="71" t="s">
        <v>819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820</v>
      </c>
      <c r="B10" s="75"/>
      <c r="C10" s="577"/>
      <c r="D10" s="600"/>
      <c r="E10" s="577"/>
      <c r="F10" s="577"/>
    </row>
    <row r="11" spans="1:6" ht="18" customHeight="1">
      <c r="A11" s="76" t="s">
        <v>821</v>
      </c>
      <c r="B11" s="77"/>
      <c r="C11" s="577"/>
      <c r="D11" s="600"/>
      <c r="E11" s="577"/>
      <c r="F11" s="577"/>
    </row>
    <row r="12" spans="1:6" ht="14.25" customHeight="1">
      <c r="A12" s="76" t="s">
        <v>865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866</v>
      </c>
      <c r="B13" s="77"/>
      <c r="C13" s="591">
        <v>45016</v>
      </c>
      <c r="D13" s="608">
        <v>99.79</v>
      </c>
      <c r="E13" s="591"/>
      <c r="F13" s="593">
        <f aca="true" t="shared" si="0" ref="F13:F18">C13-E13</f>
        <v>45016</v>
      </c>
    </row>
    <row r="14" spans="1:6" ht="12.75">
      <c r="A14" s="76" t="s">
        <v>867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868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869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884</v>
      </c>
      <c r="B17" s="77"/>
      <c r="C17" s="591">
        <v>34</v>
      </c>
      <c r="D17" s="607">
        <v>67</v>
      </c>
      <c r="E17" s="591"/>
      <c r="F17" s="593">
        <f t="shared" si="0"/>
        <v>34</v>
      </c>
    </row>
    <row r="18" spans="1:6" ht="12.75">
      <c r="A18" s="76" t="s">
        <v>885</v>
      </c>
      <c r="B18" s="77"/>
      <c r="C18" s="591">
        <v>25591</v>
      </c>
      <c r="D18" s="609">
        <v>61.5</v>
      </c>
      <c r="E18" s="591"/>
      <c r="F18" s="593">
        <f t="shared" si="0"/>
        <v>25591</v>
      </c>
    </row>
    <row r="19" spans="1:16" ht="11.25" customHeight="1">
      <c r="A19" s="78" t="s">
        <v>558</v>
      </c>
      <c r="B19" s="79" t="s">
        <v>823</v>
      </c>
      <c r="C19" s="577">
        <f>SUM(C12:C18)</f>
        <v>82026</v>
      </c>
      <c r="D19" s="600"/>
      <c r="E19" s="577">
        <f>SUM(E12:E18)</f>
        <v>0</v>
      </c>
      <c r="F19" s="592">
        <f>SUM(F12:F18)</f>
        <v>82026</v>
      </c>
      <c r="G19" s="566"/>
      <c r="H19" s="566"/>
      <c r="I19" s="566"/>
      <c r="J19" s="566"/>
      <c r="K19" s="566"/>
      <c r="L19" s="566"/>
      <c r="M19" s="566"/>
      <c r="N19" s="566"/>
      <c r="O19" s="566"/>
      <c r="P19" s="566"/>
    </row>
    <row r="20" spans="1:6" ht="15" customHeight="1">
      <c r="A20" s="76" t="s">
        <v>824</v>
      </c>
      <c r="B20" s="80"/>
      <c r="C20" s="577"/>
      <c r="D20" s="600"/>
      <c r="E20" s="577"/>
      <c r="F20" s="592"/>
    </row>
    <row r="21" spans="1:6" ht="12.75" hidden="1">
      <c r="A21" s="76" t="s">
        <v>537</v>
      </c>
      <c r="B21" s="80"/>
      <c r="C21" s="591"/>
      <c r="D21" s="601"/>
      <c r="E21" s="591"/>
      <c r="F21" s="593">
        <f>C21-E21</f>
        <v>0</v>
      </c>
    </row>
    <row r="22" spans="1:6" ht="12.75" hidden="1">
      <c r="A22" s="76" t="s">
        <v>540</v>
      </c>
      <c r="B22" s="80"/>
      <c r="C22" s="591"/>
      <c r="D22" s="601"/>
      <c r="E22" s="591"/>
      <c r="F22" s="593">
        <f aca="true" t="shared" si="1" ref="F22:F35">C22-E22</f>
        <v>0</v>
      </c>
    </row>
    <row r="23" spans="1:6" ht="12.75" hidden="1">
      <c r="A23" s="76" t="s">
        <v>543</v>
      </c>
      <c r="B23" s="80"/>
      <c r="C23" s="591"/>
      <c r="D23" s="601"/>
      <c r="E23" s="591"/>
      <c r="F23" s="593">
        <f t="shared" si="1"/>
        <v>0</v>
      </c>
    </row>
    <row r="24" spans="1:6" ht="12.75" hidden="1">
      <c r="A24" s="76" t="s">
        <v>546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>
        <v>5</v>
      </c>
      <c r="B25" s="77"/>
      <c r="C25" s="591"/>
      <c r="D25" s="601"/>
      <c r="E25" s="591"/>
      <c r="F25" s="593">
        <f t="shared" si="1"/>
        <v>0</v>
      </c>
    </row>
    <row r="26" spans="1:6" ht="12.75" hidden="1">
      <c r="A26" s="76">
        <v>6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7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8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9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10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11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12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13</v>
      </c>
      <c r="B33" s="77"/>
      <c r="C33" s="591"/>
      <c r="D33" s="601"/>
      <c r="E33" s="591"/>
      <c r="F33" s="593">
        <f t="shared" si="1"/>
        <v>0</v>
      </c>
    </row>
    <row r="34" spans="1:6" ht="12" customHeight="1" hidden="1">
      <c r="A34" s="76">
        <v>14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15</v>
      </c>
      <c r="B35" s="77"/>
      <c r="C35" s="591"/>
      <c r="D35" s="601"/>
      <c r="E35" s="591"/>
      <c r="F35" s="593">
        <f t="shared" si="1"/>
        <v>0</v>
      </c>
    </row>
    <row r="36" spans="1:16" ht="15" customHeight="1">
      <c r="A36" s="78" t="s">
        <v>575</v>
      </c>
      <c r="B36" s="79" t="s">
        <v>825</v>
      </c>
      <c r="C36" s="577">
        <f>SUM(C21:C35)</f>
        <v>0</v>
      </c>
      <c r="D36" s="600"/>
      <c r="E36" s="577">
        <f>SUM(E21:E35)</f>
        <v>0</v>
      </c>
      <c r="F36" s="592">
        <f>SUM(F21:F35)</f>
        <v>0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</row>
    <row r="37" spans="1:6" ht="12.75" customHeight="1">
      <c r="A37" s="76" t="s">
        <v>826</v>
      </c>
      <c r="B37" s="80"/>
      <c r="C37" s="577"/>
      <c r="D37" s="600"/>
      <c r="E37" s="577"/>
      <c r="F37" s="592"/>
    </row>
    <row r="38" spans="1:6" ht="12.75">
      <c r="A38" s="76" t="s">
        <v>871</v>
      </c>
      <c r="B38" s="80"/>
      <c r="C38" s="591">
        <v>2761</v>
      </c>
      <c r="D38" s="601">
        <v>0.4844</v>
      </c>
      <c r="E38" s="591"/>
      <c r="F38" s="593">
        <f>C38-E38</f>
        <v>2761</v>
      </c>
    </row>
    <row r="39" spans="1:6" ht="12.75">
      <c r="A39" s="76" t="s">
        <v>872</v>
      </c>
      <c r="B39" s="80"/>
      <c r="C39" s="591">
        <v>1584</v>
      </c>
      <c r="D39" s="601">
        <v>0.3</v>
      </c>
      <c r="E39" s="591"/>
      <c r="F39" s="593">
        <f>C39-E39</f>
        <v>1584</v>
      </c>
    </row>
    <row r="40" spans="1:6" ht="12.75">
      <c r="A40" s="76" t="s">
        <v>878</v>
      </c>
      <c r="B40" s="77"/>
      <c r="C40" s="591">
        <v>70</v>
      </c>
      <c r="D40" s="601">
        <v>0.5</v>
      </c>
      <c r="E40" s="591"/>
      <c r="F40" s="593">
        <f>C40-E40</f>
        <v>70</v>
      </c>
    </row>
    <row r="41" spans="1:6" ht="12.75" hidden="1">
      <c r="A41" s="76">
        <v>5</v>
      </c>
      <c r="B41" s="77"/>
      <c r="C41" s="591"/>
      <c r="D41" s="601"/>
      <c r="E41" s="591"/>
      <c r="F41" s="593">
        <f aca="true" t="shared" si="2" ref="F41:F51">C41-E41</f>
        <v>0</v>
      </c>
    </row>
    <row r="42" spans="1:6" ht="12.75" hidden="1">
      <c r="A42" s="76">
        <v>6</v>
      </c>
      <c r="B42" s="77"/>
      <c r="C42" s="591"/>
      <c r="D42" s="601"/>
      <c r="E42" s="591"/>
      <c r="F42" s="593">
        <f t="shared" si="2"/>
        <v>0</v>
      </c>
    </row>
    <row r="43" spans="1:6" ht="12.75" hidden="1">
      <c r="A43" s="76">
        <v>7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8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9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10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11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12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13</v>
      </c>
      <c r="B49" s="77"/>
      <c r="C49" s="591"/>
      <c r="D49" s="601"/>
      <c r="E49" s="591"/>
      <c r="F49" s="593">
        <f t="shared" si="2"/>
        <v>0</v>
      </c>
    </row>
    <row r="50" spans="1:6" ht="12" customHeight="1" hidden="1">
      <c r="A50" s="76">
        <v>14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15</v>
      </c>
      <c r="B51" s="77"/>
      <c r="C51" s="591"/>
      <c r="D51" s="601"/>
      <c r="E51" s="591"/>
      <c r="F51" s="593">
        <f t="shared" si="2"/>
        <v>0</v>
      </c>
    </row>
    <row r="52" spans="1:16" ht="12" customHeight="1">
      <c r="A52" s="78" t="s">
        <v>594</v>
      </c>
      <c r="B52" s="79" t="s">
        <v>827</v>
      </c>
      <c r="C52" s="577">
        <f>SUM(C38:C51)</f>
        <v>4415</v>
      </c>
      <c r="D52" s="600"/>
      <c r="E52" s="577">
        <f>SUM(E38:E51)</f>
        <v>0</v>
      </c>
      <c r="F52" s="592">
        <f>SUM(F38:F51)</f>
        <v>4415</v>
      </c>
      <c r="G52" s="566"/>
      <c r="H52" s="566"/>
      <c r="I52" s="566"/>
      <c r="J52" s="566"/>
      <c r="K52" s="566"/>
      <c r="L52" s="566"/>
      <c r="M52" s="566"/>
      <c r="N52" s="566"/>
      <c r="O52" s="566"/>
      <c r="P52" s="566"/>
    </row>
    <row r="53" spans="1:6" ht="18.75" customHeight="1">
      <c r="A53" s="76" t="s">
        <v>828</v>
      </c>
      <c r="B53" s="80"/>
      <c r="C53" s="577"/>
      <c r="D53" s="600"/>
      <c r="E53" s="577"/>
      <c r="F53" s="592"/>
    </row>
    <row r="54" spans="1:6" ht="12.75">
      <c r="A54" s="76" t="s">
        <v>870</v>
      </c>
      <c r="B54" s="77"/>
      <c r="C54" s="591">
        <v>516</v>
      </c>
      <c r="D54" s="609">
        <v>7.35</v>
      </c>
      <c r="E54" s="591"/>
      <c r="F54" s="593"/>
    </row>
    <row r="55" spans="1:6" ht="12.75">
      <c r="A55" s="76"/>
      <c r="B55" s="80"/>
      <c r="C55" s="591"/>
      <c r="D55" s="601"/>
      <c r="E55" s="591"/>
      <c r="F55" s="593"/>
    </row>
    <row r="56" spans="1:6" ht="12.75">
      <c r="A56" s="76"/>
      <c r="B56" s="80"/>
      <c r="C56" s="591"/>
      <c r="D56" s="601"/>
      <c r="E56" s="591"/>
      <c r="F56" s="593"/>
    </row>
    <row r="57" spans="1:6" ht="12.75">
      <c r="A57" s="76"/>
      <c r="B57" s="77"/>
      <c r="C57" s="591"/>
      <c r="D57" s="601"/>
      <c r="E57" s="591"/>
      <c r="F57" s="593"/>
    </row>
    <row r="58" spans="1:6" ht="0.75" customHeight="1">
      <c r="A58" s="76"/>
      <c r="B58" s="77"/>
      <c r="C58" s="591"/>
      <c r="D58" s="601"/>
      <c r="E58" s="591"/>
      <c r="F58" s="593"/>
    </row>
    <row r="59" spans="1:6" ht="12.75" hidden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.75" hidden="1">
      <c r="A66" s="76"/>
      <c r="B66" s="77"/>
      <c r="C66" s="591"/>
      <c r="D66" s="601"/>
      <c r="E66" s="591"/>
      <c r="F66" s="593"/>
    </row>
    <row r="67" spans="1:6" ht="12" customHeight="1" hidden="1">
      <c r="A67" s="76"/>
      <c r="B67" s="77"/>
      <c r="C67" s="591"/>
      <c r="D67" s="601"/>
      <c r="E67" s="591"/>
      <c r="F67" s="593"/>
    </row>
    <row r="68" spans="1:6" ht="12.75" hidden="1">
      <c r="A68" s="76"/>
      <c r="B68" s="77"/>
      <c r="C68" s="591"/>
      <c r="D68" s="601"/>
      <c r="E68" s="591"/>
      <c r="F68" s="593"/>
    </row>
    <row r="69" spans="1:16" ht="14.25" customHeight="1">
      <c r="A69" s="78"/>
      <c r="B69" s="79"/>
      <c r="C69" s="577">
        <f>SUM(C54:C68)</f>
        <v>516</v>
      </c>
      <c r="D69" s="600"/>
      <c r="E69" s="577"/>
      <c r="F69" s="592"/>
      <c r="G69" s="566"/>
      <c r="H69" s="566"/>
      <c r="I69" s="566"/>
      <c r="J69" s="566"/>
      <c r="K69" s="566"/>
      <c r="L69" s="566"/>
      <c r="M69" s="566"/>
      <c r="N69" s="566"/>
      <c r="O69" s="566"/>
      <c r="P69" s="566"/>
    </row>
    <row r="70" spans="1:16" ht="20.25" customHeight="1">
      <c r="A70" s="81" t="s">
        <v>830</v>
      </c>
      <c r="B70" s="79" t="s">
        <v>831</v>
      </c>
      <c r="C70" s="577">
        <f>C69+C52+C36+C19</f>
        <v>86957</v>
      </c>
      <c r="D70" s="600"/>
      <c r="E70" s="577">
        <f>E69+E52+E36+E19</f>
        <v>0</v>
      </c>
      <c r="F70" s="592">
        <f>F69+F52+F36+F19</f>
        <v>86441</v>
      </c>
      <c r="G70" s="566"/>
      <c r="H70" s="566"/>
      <c r="I70" s="566"/>
      <c r="J70" s="566"/>
      <c r="K70" s="566"/>
      <c r="L70" s="566"/>
      <c r="M70" s="566"/>
      <c r="N70" s="566"/>
      <c r="O70" s="566"/>
      <c r="P70" s="566"/>
    </row>
    <row r="71" spans="1:6" ht="15" customHeight="1">
      <c r="A71" s="74" t="s">
        <v>832</v>
      </c>
      <c r="B71" s="79"/>
      <c r="C71" s="577"/>
      <c r="D71" s="600"/>
      <c r="E71" s="577"/>
      <c r="F71" s="592"/>
    </row>
    <row r="72" spans="1:6" ht="14.25" customHeight="1">
      <c r="A72" s="76" t="s">
        <v>821</v>
      </c>
      <c r="B72" s="80"/>
      <c r="C72" s="577"/>
      <c r="D72" s="600"/>
      <c r="E72" s="577"/>
      <c r="F72" s="592"/>
    </row>
    <row r="73" spans="1:6" ht="25.5">
      <c r="A73" s="76" t="s">
        <v>851</v>
      </c>
      <c r="B73" s="80"/>
      <c r="C73" s="591">
        <v>130</v>
      </c>
      <c r="D73" s="607">
        <v>100</v>
      </c>
      <c r="E73" s="591"/>
      <c r="F73" s="593">
        <f>C73-E73</f>
        <v>130</v>
      </c>
    </row>
    <row r="74" spans="1:6" ht="12.75">
      <c r="A74" s="76" t="s">
        <v>822</v>
      </c>
      <c r="B74" s="80"/>
      <c r="C74" s="591"/>
      <c r="D74" s="601"/>
      <c r="E74" s="591"/>
      <c r="F74" s="593">
        <f aca="true" t="shared" si="3" ref="F74:F87">C74-E74</f>
        <v>0</v>
      </c>
    </row>
    <row r="75" spans="1:6" ht="1.5" customHeight="1">
      <c r="A75" s="76" t="s">
        <v>543</v>
      </c>
      <c r="B75" s="80"/>
      <c r="C75" s="591"/>
      <c r="D75" s="601"/>
      <c r="E75" s="591"/>
      <c r="F75" s="593">
        <f t="shared" si="3"/>
        <v>0</v>
      </c>
    </row>
    <row r="76" spans="1:6" ht="12.75" hidden="1">
      <c r="A76" s="76" t="s">
        <v>546</v>
      </c>
      <c r="B76" s="80"/>
      <c r="C76" s="591"/>
      <c r="D76" s="601"/>
      <c r="E76" s="591"/>
      <c r="F76" s="593">
        <f t="shared" si="3"/>
        <v>0</v>
      </c>
    </row>
    <row r="77" spans="1:6" ht="12.75" hidden="1">
      <c r="A77" s="76">
        <v>5</v>
      </c>
      <c r="B77" s="77"/>
      <c r="C77" s="591"/>
      <c r="D77" s="601"/>
      <c r="E77" s="591"/>
      <c r="F77" s="593">
        <f t="shared" si="3"/>
        <v>0</v>
      </c>
    </row>
    <row r="78" spans="1:6" ht="12.75" hidden="1">
      <c r="A78" s="76">
        <v>6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7</v>
      </c>
      <c r="B79" s="77"/>
      <c r="C79" s="591"/>
      <c r="D79" s="601"/>
      <c r="E79" s="591"/>
      <c r="F79" s="593">
        <f t="shared" si="3"/>
        <v>0</v>
      </c>
    </row>
    <row r="80" spans="1:6" ht="12.75" hidden="1">
      <c r="A80" s="76">
        <v>8</v>
      </c>
      <c r="B80" s="77"/>
      <c r="C80" s="591"/>
      <c r="D80" s="601"/>
      <c r="E80" s="591"/>
      <c r="F80" s="593">
        <f t="shared" si="3"/>
        <v>0</v>
      </c>
    </row>
    <row r="81" spans="1:6" ht="12" customHeight="1" hidden="1">
      <c r="A81" s="76">
        <v>9</v>
      </c>
      <c r="B81" s="77"/>
      <c r="C81" s="591"/>
      <c r="D81" s="601"/>
      <c r="E81" s="591"/>
      <c r="F81" s="593">
        <f t="shared" si="3"/>
        <v>0</v>
      </c>
    </row>
    <row r="82" spans="1:6" ht="12.75" hidden="1">
      <c r="A82" s="76">
        <v>10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11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12</v>
      </c>
      <c r="B84" s="77"/>
      <c r="C84" s="591"/>
      <c r="D84" s="601"/>
      <c r="E84" s="591"/>
      <c r="F84" s="593">
        <f t="shared" si="3"/>
        <v>0</v>
      </c>
    </row>
    <row r="85" spans="1:6" ht="12.75" hidden="1">
      <c r="A85" s="76">
        <v>13</v>
      </c>
      <c r="B85" s="77"/>
      <c r="C85" s="591"/>
      <c r="D85" s="601"/>
      <c r="E85" s="591"/>
      <c r="F85" s="593">
        <f t="shared" si="3"/>
        <v>0</v>
      </c>
    </row>
    <row r="86" spans="1:6" ht="12" customHeight="1" hidden="1">
      <c r="A86" s="76">
        <v>14</v>
      </c>
      <c r="B86" s="77"/>
      <c r="C86" s="591"/>
      <c r="D86" s="601"/>
      <c r="E86" s="591"/>
      <c r="F86" s="593">
        <f t="shared" si="3"/>
        <v>0</v>
      </c>
    </row>
    <row r="87" spans="1:6" ht="12.75" hidden="1">
      <c r="A87" s="76">
        <v>15</v>
      </c>
      <c r="B87" s="77"/>
      <c r="C87" s="591"/>
      <c r="D87" s="601"/>
      <c r="E87" s="591"/>
      <c r="F87" s="593">
        <f t="shared" si="3"/>
        <v>0</v>
      </c>
    </row>
    <row r="88" spans="1:16" ht="15" customHeight="1">
      <c r="A88" s="78" t="s">
        <v>558</v>
      </c>
      <c r="B88" s="79" t="s">
        <v>833</v>
      </c>
      <c r="C88" s="577">
        <f>SUM(C73:C87)</f>
        <v>130</v>
      </c>
      <c r="D88" s="600"/>
      <c r="E88" s="577">
        <f>SUM(E73:E87)</f>
        <v>0</v>
      </c>
      <c r="F88" s="592">
        <f>SUM(F73:F87)</f>
        <v>130</v>
      </c>
      <c r="G88" s="566"/>
      <c r="H88" s="566"/>
      <c r="I88" s="566"/>
      <c r="J88" s="566"/>
      <c r="K88" s="566"/>
      <c r="L88" s="566"/>
      <c r="M88" s="566"/>
      <c r="N88" s="566"/>
      <c r="O88" s="566"/>
      <c r="P88" s="566"/>
    </row>
    <row r="89" spans="1:6" ht="15.75" customHeight="1">
      <c r="A89" s="76" t="s">
        <v>824</v>
      </c>
      <c r="B89" s="80"/>
      <c r="C89" s="577"/>
      <c r="D89" s="600"/>
      <c r="E89" s="577"/>
      <c r="F89" s="592"/>
    </row>
    <row r="90" spans="1:6" ht="12" customHeight="1">
      <c r="A90" s="76" t="s">
        <v>537</v>
      </c>
      <c r="B90" s="80"/>
      <c r="C90" s="591"/>
      <c r="D90" s="601"/>
      <c r="E90" s="591"/>
      <c r="F90" s="593">
        <f>C90-E90</f>
        <v>0</v>
      </c>
    </row>
    <row r="91" spans="1:6" ht="12.75" hidden="1">
      <c r="A91" s="76" t="s">
        <v>540</v>
      </c>
      <c r="B91" s="80"/>
      <c r="C91" s="591"/>
      <c r="D91" s="601"/>
      <c r="E91" s="591"/>
      <c r="F91" s="593">
        <f aca="true" t="shared" si="4" ref="F91:F104">C91-E91</f>
        <v>0</v>
      </c>
    </row>
    <row r="92" spans="1:6" ht="12.75" hidden="1">
      <c r="A92" s="76" t="s">
        <v>543</v>
      </c>
      <c r="B92" s="80"/>
      <c r="C92" s="591"/>
      <c r="D92" s="601"/>
      <c r="E92" s="591"/>
      <c r="F92" s="593">
        <f t="shared" si="4"/>
        <v>0</v>
      </c>
    </row>
    <row r="93" spans="1:6" ht="12.75" hidden="1">
      <c r="A93" s="76" t="s">
        <v>546</v>
      </c>
      <c r="B93" s="80"/>
      <c r="C93" s="591"/>
      <c r="D93" s="601"/>
      <c r="E93" s="591"/>
      <c r="F93" s="593">
        <f t="shared" si="4"/>
        <v>0</v>
      </c>
    </row>
    <row r="94" spans="1:6" ht="12.75" hidden="1">
      <c r="A94" s="76">
        <v>5</v>
      </c>
      <c r="B94" s="77"/>
      <c r="C94" s="591"/>
      <c r="D94" s="601"/>
      <c r="E94" s="591"/>
      <c r="F94" s="593">
        <f t="shared" si="4"/>
        <v>0</v>
      </c>
    </row>
    <row r="95" spans="1:6" ht="12.75" hidden="1">
      <c r="A95" s="76">
        <v>6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7</v>
      </c>
      <c r="B96" s="77"/>
      <c r="C96" s="591"/>
      <c r="D96" s="601"/>
      <c r="E96" s="591"/>
      <c r="F96" s="593">
        <f t="shared" si="4"/>
        <v>0</v>
      </c>
    </row>
    <row r="97" spans="1:6" ht="12.75" hidden="1">
      <c r="A97" s="76">
        <v>8</v>
      </c>
      <c r="B97" s="77"/>
      <c r="C97" s="591"/>
      <c r="D97" s="601"/>
      <c r="E97" s="591"/>
      <c r="F97" s="593">
        <f t="shared" si="4"/>
        <v>0</v>
      </c>
    </row>
    <row r="98" spans="1:6" ht="12" customHeight="1" hidden="1">
      <c r="A98" s="76">
        <v>9</v>
      </c>
      <c r="B98" s="77"/>
      <c r="C98" s="591"/>
      <c r="D98" s="601"/>
      <c r="E98" s="591"/>
      <c r="F98" s="593">
        <f t="shared" si="4"/>
        <v>0</v>
      </c>
    </row>
    <row r="99" spans="1:6" ht="12.75" hidden="1">
      <c r="A99" s="76">
        <v>10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11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12</v>
      </c>
      <c r="B101" s="77"/>
      <c r="C101" s="591"/>
      <c r="D101" s="601"/>
      <c r="E101" s="591"/>
      <c r="F101" s="593">
        <f t="shared" si="4"/>
        <v>0</v>
      </c>
    </row>
    <row r="102" spans="1:6" ht="12.75" hidden="1">
      <c r="A102" s="76">
        <v>13</v>
      </c>
      <c r="B102" s="77"/>
      <c r="C102" s="591"/>
      <c r="D102" s="601"/>
      <c r="E102" s="591"/>
      <c r="F102" s="593">
        <f t="shared" si="4"/>
        <v>0</v>
      </c>
    </row>
    <row r="103" spans="1:6" ht="12" customHeight="1" hidden="1">
      <c r="A103" s="76">
        <v>14</v>
      </c>
      <c r="B103" s="77"/>
      <c r="C103" s="591"/>
      <c r="D103" s="601"/>
      <c r="E103" s="591"/>
      <c r="F103" s="593">
        <f t="shared" si="4"/>
        <v>0</v>
      </c>
    </row>
    <row r="104" spans="1:6" ht="12.75" hidden="1">
      <c r="A104" s="76">
        <v>15</v>
      </c>
      <c r="B104" s="77"/>
      <c r="C104" s="591"/>
      <c r="D104" s="601"/>
      <c r="E104" s="591"/>
      <c r="F104" s="593">
        <f t="shared" si="4"/>
        <v>0</v>
      </c>
    </row>
    <row r="105" spans="1:16" ht="11.25" customHeight="1">
      <c r="A105" s="78" t="s">
        <v>575</v>
      </c>
      <c r="B105" s="79" t="s">
        <v>834</v>
      </c>
      <c r="C105" s="577">
        <f>SUM(C90:C104)</f>
        <v>0</v>
      </c>
      <c r="D105" s="600"/>
      <c r="E105" s="577">
        <f>SUM(E90:E104)</f>
        <v>0</v>
      </c>
      <c r="F105" s="592">
        <f>SUM(F90:F104)</f>
        <v>0</v>
      </c>
      <c r="G105" s="566"/>
      <c r="H105" s="566"/>
      <c r="I105" s="566"/>
      <c r="J105" s="566"/>
      <c r="K105" s="566"/>
      <c r="L105" s="566"/>
      <c r="M105" s="566"/>
      <c r="N105" s="566"/>
      <c r="O105" s="566"/>
      <c r="P105" s="566"/>
    </row>
    <row r="106" spans="1:6" ht="15" customHeight="1">
      <c r="A106" s="76" t="s">
        <v>826</v>
      </c>
      <c r="B106" s="80"/>
      <c r="C106" s="577"/>
      <c r="D106" s="600"/>
      <c r="E106" s="577"/>
      <c r="F106" s="592"/>
    </row>
    <row r="107" spans="1:6" ht="0.75" customHeight="1">
      <c r="A107" s="76" t="s">
        <v>537</v>
      </c>
      <c r="B107" s="80"/>
      <c r="C107" s="591"/>
      <c r="D107" s="601"/>
      <c r="E107" s="591"/>
      <c r="F107" s="593">
        <f>C107-E107</f>
        <v>0</v>
      </c>
    </row>
    <row r="108" spans="1:6" ht="12.75" hidden="1">
      <c r="A108" s="76" t="s">
        <v>540</v>
      </c>
      <c r="B108" s="80"/>
      <c r="C108" s="591"/>
      <c r="D108" s="601"/>
      <c r="E108" s="591"/>
      <c r="F108" s="593">
        <f aca="true" t="shared" si="5" ref="F108:F121">C108-E108</f>
        <v>0</v>
      </c>
    </row>
    <row r="109" spans="1:6" ht="12.75" hidden="1">
      <c r="A109" s="76" t="s">
        <v>543</v>
      </c>
      <c r="B109" s="80"/>
      <c r="C109" s="591"/>
      <c r="D109" s="601"/>
      <c r="E109" s="591"/>
      <c r="F109" s="593">
        <f t="shared" si="5"/>
        <v>0</v>
      </c>
    </row>
    <row r="110" spans="1:6" ht="12.75" hidden="1">
      <c r="A110" s="76" t="s">
        <v>546</v>
      </c>
      <c r="B110" s="80"/>
      <c r="C110" s="591"/>
      <c r="D110" s="601"/>
      <c r="E110" s="591"/>
      <c r="F110" s="593">
        <f t="shared" si="5"/>
        <v>0</v>
      </c>
    </row>
    <row r="111" spans="1:6" ht="12.75" hidden="1">
      <c r="A111" s="76">
        <v>5</v>
      </c>
      <c r="B111" s="77"/>
      <c r="C111" s="591"/>
      <c r="D111" s="601"/>
      <c r="E111" s="591"/>
      <c r="F111" s="593">
        <f t="shared" si="5"/>
        <v>0</v>
      </c>
    </row>
    <row r="112" spans="1:6" ht="12.75" hidden="1">
      <c r="A112" s="76">
        <v>6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7</v>
      </c>
      <c r="B113" s="77"/>
      <c r="C113" s="591"/>
      <c r="D113" s="601"/>
      <c r="E113" s="591"/>
      <c r="F113" s="593">
        <f t="shared" si="5"/>
        <v>0</v>
      </c>
    </row>
    <row r="114" spans="1:6" ht="12.75" hidden="1">
      <c r="A114" s="76">
        <v>8</v>
      </c>
      <c r="B114" s="77"/>
      <c r="C114" s="591"/>
      <c r="D114" s="601"/>
      <c r="E114" s="591"/>
      <c r="F114" s="593">
        <f t="shared" si="5"/>
        <v>0</v>
      </c>
    </row>
    <row r="115" spans="1:6" ht="12" customHeight="1" hidden="1">
      <c r="A115" s="76">
        <v>9</v>
      </c>
      <c r="B115" s="77"/>
      <c r="C115" s="591"/>
      <c r="D115" s="601"/>
      <c r="E115" s="591"/>
      <c r="F115" s="593">
        <f t="shared" si="5"/>
        <v>0</v>
      </c>
    </row>
    <row r="116" spans="1:6" ht="12.75" hidden="1">
      <c r="A116" s="76">
        <v>10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11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12</v>
      </c>
      <c r="B118" s="77"/>
      <c r="C118" s="591"/>
      <c r="D118" s="601"/>
      <c r="E118" s="591"/>
      <c r="F118" s="593">
        <f t="shared" si="5"/>
        <v>0</v>
      </c>
    </row>
    <row r="119" spans="1:6" ht="12.75" hidden="1">
      <c r="A119" s="76">
        <v>13</v>
      </c>
      <c r="B119" s="77"/>
      <c r="C119" s="591"/>
      <c r="D119" s="601"/>
      <c r="E119" s="591"/>
      <c r="F119" s="593">
        <f t="shared" si="5"/>
        <v>0</v>
      </c>
    </row>
    <row r="120" spans="1:6" ht="12" customHeight="1" hidden="1">
      <c r="A120" s="76">
        <v>14</v>
      </c>
      <c r="B120" s="77"/>
      <c r="C120" s="591"/>
      <c r="D120" s="601"/>
      <c r="E120" s="591"/>
      <c r="F120" s="593">
        <f t="shared" si="5"/>
        <v>0</v>
      </c>
    </row>
    <row r="121" spans="1:6" ht="12.75" hidden="1">
      <c r="A121" s="76">
        <v>15</v>
      </c>
      <c r="B121" s="77"/>
      <c r="C121" s="591"/>
      <c r="D121" s="601"/>
      <c r="E121" s="591"/>
      <c r="F121" s="593">
        <f t="shared" si="5"/>
        <v>0</v>
      </c>
    </row>
    <row r="122" spans="1:16" ht="15.75" customHeight="1">
      <c r="A122" s="78" t="s">
        <v>594</v>
      </c>
      <c r="B122" s="79" t="s">
        <v>835</v>
      </c>
      <c r="C122" s="577">
        <f>SUM(C107:C121)</f>
        <v>0</v>
      </c>
      <c r="D122" s="600"/>
      <c r="E122" s="577">
        <f>SUM(E107:E121)</f>
        <v>0</v>
      </c>
      <c r="F122" s="592">
        <f>SUM(F107:F121)</f>
        <v>0</v>
      </c>
      <c r="G122" s="566"/>
      <c r="H122" s="566"/>
      <c r="I122" s="566"/>
      <c r="J122" s="566"/>
      <c r="K122" s="566"/>
      <c r="L122" s="566"/>
      <c r="M122" s="566"/>
      <c r="N122" s="566"/>
      <c r="O122" s="566"/>
      <c r="P122" s="566"/>
    </row>
    <row r="123" spans="1:6" ht="12.75" customHeight="1">
      <c r="A123" s="76" t="s">
        <v>828</v>
      </c>
      <c r="B123" s="80"/>
      <c r="C123" s="577"/>
      <c r="D123" s="600"/>
      <c r="E123" s="577"/>
      <c r="F123" s="592"/>
    </row>
    <row r="124" spans="1:6" ht="12.75" hidden="1">
      <c r="A124" s="76" t="s">
        <v>537</v>
      </c>
      <c r="B124" s="80"/>
      <c r="C124" s="591"/>
      <c r="D124" s="601"/>
      <c r="E124" s="591"/>
      <c r="F124" s="593">
        <f>C124-E124</f>
        <v>0</v>
      </c>
    </row>
    <row r="125" spans="1:6" ht="12.75" hidden="1">
      <c r="A125" s="76" t="s">
        <v>540</v>
      </c>
      <c r="B125" s="80"/>
      <c r="C125" s="591"/>
      <c r="D125" s="601"/>
      <c r="E125" s="591"/>
      <c r="F125" s="593">
        <f aca="true" t="shared" si="6" ref="F125:F138">C125-E125</f>
        <v>0</v>
      </c>
    </row>
    <row r="126" spans="1:6" ht="12.75" hidden="1">
      <c r="A126" s="76" t="s">
        <v>543</v>
      </c>
      <c r="B126" s="80"/>
      <c r="C126" s="591"/>
      <c r="D126" s="601"/>
      <c r="E126" s="591"/>
      <c r="F126" s="593">
        <f t="shared" si="6"/>
        <v>0</v>
      </c>
    </row>
    <row r="127" spans="1:6" ht="12.75" hidden="1">
      <c r="A127" s="76" t="s">
        <v>546</v>
      </c>
      <c r="B127" s="80"/>
      <c r="C127" s="591"/>
      <c r="D127" s="601"/>
      <c r="E127" s="591"/>
      <c r="F127" s="593">
        <f t="shared" si="6"/>
        <v>0</v>
      </c>
    </row>
    <row r="128" spans="1:6" ht="12.75" hidden="1">
      <c r="A128" s="76">
        <v>5</v>
      </c>
      <c r="B128" s="77"/>
      <c r="C128" s="591"/>
      <c r="D128" s="601"/>
      <c r="E128" s="591"/>
      <c r="F128" s="593">
        <f t="shared" si="6"/>
        <v>0</v>
      </c>
    </row>
    <row r="129" spans="1:6" ht="12.75" hidden="1">
      <c r="A129" s="76">
        <v>6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7</v>
      </c>
      <c r="B130" s="77"/>
      <c r="C130" s="591"/>
      <c r="D130" s="601"/>
      <c r="E130" s="591"/>
      <c r="F130" s="593">
        <f t="shared" si="6"/>
        <v>0</v>
      </c>
    </row>
    <row r="131" spans="1:6" ht="12.75" hidden="1">
      <c r="A131" s="76">
        <v>8</v>
      </c>
      <c r="B131" s="77"/>
      <c r="C131" s="591"/>
      <c r="D131" s="601"/>
      <c r="E131" s="591"/>
      <c r="F131" s="593">
        <f t="shared" si="6"/>
        <v>0</v>
      </c>
    </row>
    <row r="132" spans="1:6" ht="12" customHeight="1" hidden="1">
      <c r="A132" s="76">
        <v>9</v>
      </c>
      <c r="B132" s="77"/>
      <c r="C132" s="591"/>
      <c r="D132" s="601"/>
      <c r="E132" s="591"/>
      <c r="F132" s="593">
        <f t="shared" si="6"/>
        <v>0</v>
      </c>
    </row>
    <row r="133" spans="1:6" ht="12.75" hidden="1">
      <c r="A133" s="76">
        <v>10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11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12</v>
      </c>
      <c r="B135" s="77"/>
      <c r="C135" s="591"/>
      <c r="D135" s="601"/>
      <c r="E135" s="591"/>
      <c r="F135" s="593">
        <f t="shared" si="6"/>
        <v>0</v>
      </c>
    </row>
    <row r="136" spans="1:6" ht="12.75" hidden="1">
      <c r="A136" s="76">
        <v>13</v>
      </c>
      <c r="B136" s="77"/>
      <c r="C136" s="591"/>
      <c r="D136" s="601"/>
      <c r="E136" s="591"/>
      <c r="F136" s="593">
        <f t="shared" si="6"/>
        <v>0</v>
      </c>
    </row>
    <row r="137" spans="1:6" ht="12" customHeight="1" hidden="1">
      <c r="A137" s="76">
        <v>14</v>
      </c>
      <c r="B137" s="77"/>
      <c r="C137" s="591"/>
      <c r="D137" s="601"/>
      <c r="E137" s="591"/>
      <c r="F137" s="593">
        <f t="shared" si="6"/>
        <v>0</v>
      </c>
    </row>
    <row r="138" spans="1:6" ht="12.75" hidden="1">
      <c r="A138" s="76">
        <v>15</v>
      </c>
      <c r="B138" s="77"/>
      <c r="C138" s="591"/>
      <c r="D138" s="601"/>
      <c r="E138" s="591"/>
      <c r="F138" s="593">
        <f t="shared" si="6"/>
        <v>0</v>
      </c>
    </row>
    <row r="139" spans="1:16" ht="17.25" customHeight="1">
      <c r="A139" s="78" t="s">
        <v>829</v>
      </c>
      <c r="B139" s="79" t="s">
        <v>836</v>
      </c>
      <c r="C139" s="577">
        <f>SUM(C124:C138)</f>
        <v>0</v>
      </c>
      <c r="D139" s="600"/>
      <c r="E139" s="577">
        <f>SUM(E124:E138)</f>
        <v>0</v>
      </c>
      <c r="F139" s="592">
        <f>SUM(F124:F138)</f>
        <v>0</v>
      </c>
      <c r="G139" s="566"/>
      <c r="H139" s="566"/>
      <c r="I139" s="566"/>
      <c r="J139" s="566"/>
      <c r="K139" s="566"/>
      <c r="L139" s="566"/>
      <c r="M139" s="566"/>
      <c r="N139" s="566"/>
      <c r="O139" s="566"/>
      <c r="P139" s="566"/>
    </row>
    <row r="140" spans="1:16" ht="19.5" customHeight="1">
      <c r="A140" s="81" t="s">
        <v>837</v>
      </c>
      <c r="B140" s="79" t="s">
        <v>838</v>
      </c>
      <c r="C140" s="577">
        <f>C139+C122+C105+C88</f>
        <v>130</v>
      </c>
      <c r="D140" s="600"/>
      <c r="E140" s="577">
        <f>E139+E122+E105+E88</f>
        <v>0</v>
      </c>
      <c r="F140" s="592">
        <f>F139+F122+F105+F88</f>
        <v>130</v>
      </c>
      <c r="G140" s="566"/>
      <c r="H140" s="566"/>
      <c r="I140" s="566"/>
      <c r="J140" s="566"/>
      <c r="K140" s="566"/>
      <c r="L140" s="566"/>
      <c r="M140" s="566"/>
      <c r="N140" s="566"/>
      <c r="O140" s="566"/>
      <c r="P140" s="566"/>
    </row>
    <row r="141" spans="1:6" ht="19.5" customHeight="1">
      <c r="A141" s="82"/>
      <c r="B141" s="83"/>
      <c r="C141" s="84"/>
      <c r="D141" s="602"/>
      <c r="E141" s="84"/>
      <c r="F141" s="84"/>
    </row>
    <row r="142" spans="1:6" ht="12.75">
      <c r="A142" s="85" t="s">
        <v>902</v>
      </c>
      <c r="B142" s="86"/>
      <c r="C142" s="85" t="s">
        <v>839</v>
      </c>
      <c r="D142" s="603"/>
      <c r="E142" s="85" t="s">
        <v>840</v>
      </c>
      <c r="F142" s="87"/>
    </row>
    <row r="143" spans="1:6" ht="12.75">
      <c r="A143" s="87"/>
      <c r="B143" s="88"/>
      <c r="C143" s="87"/>
      <c r="D143" s="603"/>
      <c r="E143" s="87"/>
      <c r="F143" s="87"/>
    </row>
    <row r="144" spans="1:6" ht="12.75">
      <c r="A144" s="87"/>
      <c r="B144" s="88"/>
      <c r="C144" s="87"/>
      <c r="D144" s="603" t="s">
        <v>848</v>
      </c>
      <c r="E144" s="87"/>
      <c r="F144" s="87" t="s">
        <v>850</v>
      </c>
    </row>
    <row r="145" spans="3:5" ht="12.75">
      <c r="C145" s="87"/>
      <c r="E145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87 C90:F104 C107:F121 C124:F138 C54:F68 C12:F18 C21:F35 C38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2011-04-19T10:04:27Z</cp:lastPrinted>
  <dcterms:created xsi:type="dcterms:W3CDTF">2000-06-29T12:02:40Z</dcterms:created>
  <dcterms:modified xsi:type="dcterms:W3CDTF">2011-05-02T08:52:15Z</dcterms:modified>
  <cp:category/>
  <cp:version/>
  <cp:contentType/>
  <cp:contentStatus/>
</cp:coreProperties>
</file>