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<sst xmlns="http://schemas.openxmlformats.org/spreadsheetml/2006/main" count="670" uniqueCount="537">
  <si>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</si>
  <si>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</si>
  <si>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</si>
  <si>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</si>
  <si>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</si>
  <si>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</si>
  <si>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</si>
  <si>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</si>
  <si>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</si>
  <si>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</si>
  <si>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</si>
  <si>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</si>
  <si>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</si>
  <si>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</si>
  <si>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</si>
  <si>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</si>
  <si>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</si>
  <si>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</si>
  <si>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</si>
  <si>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</si>
  <si>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</si>
  <si>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</si>
  <si>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</si>
  <si>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</si>
  <si>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</si>
  <si>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</si>
  <si>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</si>
  <si>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</si>
  <si>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</si>
  <si>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</si>
  <si>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</si>
  <si>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</si>
  <si>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</si>
  <si>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</si>
  <si>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</si>
  <si>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</si>
  <si>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</si>
  <si>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</si>
  <si>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</si>
  <si>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</si>
  <si>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</si>
  <si>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</si>
  <si>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</si>
  <si>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</si>
  <si>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</si>
  <si>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</si>
  <si>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</si>
  <si>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</si>
  <si>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</si>
  <si>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</si>
  <si>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</si>
  <si>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</si>
  <si>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</si>
  <si>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</si>
  <si>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</si>
  <si>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</si>
  <si>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</si>
  <si>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</si>
  <si>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</si>
  <si>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</si>
  <si>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</si>
  <si>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</si>
  <si>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</si>
  <si>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</si>
  <si>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</si>
  <si>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</si>
  <si>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</si>
  <si>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</si>
  <si>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</si>
  <si>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</si>
  <si>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</si>
  <si>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</si>
  <si>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</si>
  <si>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</si>
  <si>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</si>
  <si>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</si>
  <si>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</si>
  <si>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</si>
  <si>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</si>
  <si>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</si>
  <si>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</si>
  <si>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</si>
  <si>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</si>
  <si>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</si>
  <si>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</si>
  <si>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</si>
  <si>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</si>
  <si>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</si>
  <si>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</si>
  <si>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</si>
  <si>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</si>
  <si>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</si>
  <si>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</si>
  <si>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</si>
  <si>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</si>
  <si>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</si>
  <si>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</si>
  <si>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</si>
  <si>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</si>
  <si>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</si>
  <si>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</si>
  <si>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</si>
  <si>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</si>
  <si>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</si>
  <si>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</si>
  <si>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</si>
  <si>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</si>
  <si>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</si>
  <si>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</si>
  <si>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</si>
  <si>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</si>
  <si>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</si>
  <si>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</si>
  <si>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</si>
  <si>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</si>
  <si>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</si>
  <si>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</si>
  <si>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</si>
  <si>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</si>
  <si>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</si>
  <si>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</si>
  <si>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</si>
  <si>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</si>
  <si>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</si>
  <si>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</si>
  <si>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</si>
  <si>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</si>
  <si>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</si>
  <si>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</si>
  <si>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</si>
  <si>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</si>
  <si>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</si>
  <si>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</si>
  <si>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</si>
  <si>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</si>
  <si>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</si>
  <si>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</si>
  <si>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</si>
  <si>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</si>
  <si>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</si>
  <si>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</si>
  <si>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</si>
  <si>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</si>
  <si>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</si>
  <si>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</si>
  <si>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</si>
  <si>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</si>
  <si>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</si>
  <si>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</si>
  <si>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</si>
  <si>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</si>
  <si>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</si>
  <si>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</si>
  <si>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</si>
  <si>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</si>
  <si>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</si>
  <si>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</si>
  <si>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</si>
  <si>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</si>
  <si>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</si>
  <si>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</si>
  <si>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</si>
  <si>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</si>
  <si>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</si>
  <si>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</si>
  <si>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</si>
  <si>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</si>
  <si>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</si>
  <si>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</si>
  <si>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</si>
  <si>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</si>
  <si>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</si>
  <si>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</si>
  <si>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</si>
  <si>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</si>
  <si>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</si>
  <si>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</si>
  <si>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</si>
  <si>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</si>
  <si>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</si>
  <si>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</si>
  <si>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</si>
  <si>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</si>
  <si>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</si>
  <si>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</si>
  <si>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</si>
  <si>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</si>
  <si>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</si>
  <si>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</si>
  <si>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</si>
  <si>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</si>
  <si>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</si>
  <si>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</si>
  <si>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</si>
  <si>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</si>
  <si>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</si>
  <si>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</si>
  <si>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</si>
  <si>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</si>
  <si>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</si>
  <si>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</si>
  <si>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</si>
  <si>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</si>
  <si>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</si>
  <si>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</si>
  <si>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</si>
  <si>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</si>
  <si>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</si>
  <si>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</si>
  <si>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</si>
  <si>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</si>
  <si>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</si>
  <si>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</si>
  <si>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</si>
  <si>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</si>
  <si>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</si>
  <si>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</si>
  <si>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</si>
  <si>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</si>
  <si>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</si>
  <si>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</si>
  <si>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</si>
  <si>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</si>
  <si>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</si>
  <si>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</si>
  <si>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</si>
  <si>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</si>
  <si>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</si>
  <si>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</si>
  <si>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</si>
  <si>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</si>
  <si>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</si>
  <si>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</si>
  <si>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</si>
  <si>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</si>
  <si>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</si>
  <si>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</si>
  <si>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</si>
  <si>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</si>
  <si>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</si>
  <si>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</si>
  <si>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</si>
  <si>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</si>
  <si>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</si>
  <si>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</si>
  <si>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</si>
  <si>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</si>
  <si>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</si>
  <si>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</si>
  <si>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</si>
  <si>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</si>
  <si>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</si>
  <si>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</si>
  <si>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</si>
  <si>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</si>
  <si>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</si>
  <si>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</si>
  <si>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</si>
  <si>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</si>
  <si>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</si>
  <si>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</si>
  <si>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</si>
  <si>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</si>
  <si>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</si>
  <si>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</si>
  <si>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</si>
  <si>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</si>
  <si>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</si>
  <si>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</si>
  <si>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</si>
  <si>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</si>
  <si>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</si>
  <si>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</si>
  <si>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</si>
  <si>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</si>
  <si>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</si>
  <si>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</si>
  <si>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</si>
  <si>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</si>
  <si>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</si>
  <si>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</si>
  <si>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</si>
  <si>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</si>
  <si>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</si>
  <si>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</si>
  <si>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</si>
  <si>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</si>
  <si>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</si>
  <si>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</si>
  <si>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</si>
  <si>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</si>
  <si>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</si>
  <si>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</si>
  <si>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</si>
  <si>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</si>
  <si>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</si>
  <si>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</si>
  <si>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</si>
  <si>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</si>
  <si>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</si>
  <si>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</si>
  <si>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</si>
  <si>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</si>
  <si>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</si>
  <si>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</si>
  <si>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</si>
  <si>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</si>
  <si>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</si>
  <si>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</si>
  <si>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</si>
  <si>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</si>
  <si>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</si>
  <si>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</si>
  <si>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</si>
  <si>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</si>
  <si>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</si>
  <si>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</si>
  <si>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</si>
  <si>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</si>
  <si>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</si>
  <si>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</si>
  <si>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</si>
  <si>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</si>
  <si>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</si>
  <si>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</si>
  <si>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</si>
  <si>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</si>
  <si>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</si>
  <si>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</si>
  <si>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</si>
  <si>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</si>
  <si>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</si>
  <si>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</si>
  <si>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</si>
  <si>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</si>
  <si>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</si>
  <si>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</si>
  <si>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</si>
  <si>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</si>
  <si>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</si>
  <si>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</si>
  <si>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</si>
  <si>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</si>
  <si>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</si>
  <si>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</si>
  <si>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</si>
  <si>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</si>
  <si>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</si>
  <si>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</si>
  <si>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</si>
  <si>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</si>
  <si>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</si>
  <si>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</si>
  <si>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</si>
  <si>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</si>
  <si>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</si>
  <si>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</si>
  <si>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</si>
  <si>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</si>
  <si>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</si>
  <si>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</si>
  <si>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</si>
  <si>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</si>
  <si>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</si>
  <si>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</si>
  <si>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</si>
  <si>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</si>
  <si>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</si>
  <si>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</si>
  <si>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</si>
  <si>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</si>
  <si>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</si>
  <si>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</si>
  <si>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</si>
  <si>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</si>
  <si>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</si>
  <si>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</si>
  <si>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</si>
  <si>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</si>
  <si>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</si>
  <si>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</si>
  <si>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</si>
  <si>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</si>
  <si>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</si>
  <si>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</si>
  <si>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</si>
  <si>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</si>
  <si>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</si>
  <si>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</si>
  <si>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</si>
  <si>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</si>
  <si>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</si>
  <si>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</si>
  <si>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</si>
  <si>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</si>
  <si>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</si>
  <si>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</si>
  <si>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</si>
  <si>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</si>
  <si>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</si>
  <si>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</si>
  <si>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</si>
  <si>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</si>
  <si>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</si>
  <si>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</si>
  <si>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</si>
  <si>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</si>
  <si>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</si>
  <si>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</si>
  <si>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</si>
  <si>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</si>
  <si>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</si>
  <si>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</si>
  <si>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</si>
  <si>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</si>
  <si>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</si>
  <si>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</si>
  <si>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</si>
  <si>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</si>
  <si>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</si>
  <si>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</si>
  <si>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</si>
  <si>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</si>
  <si>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</si>
  <si>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</si>
  <si>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</si>
  <si>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</si>
  <si>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</si>
  <si>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</si>
  <si>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</si>
  <si>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</si>
  <si>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</si>
  <si>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</si>
  <si>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</si>
  <si>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</si>
  <si>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</si>
  <si>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</si>
  <si>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</si>
  <si>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</si>
  <si>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</si>
  <si>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</si>
  <si>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</si>
  <si>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</si>
  <si>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</si>
  <si>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</si>
  <si>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</si>
  <si>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</si>
  <si>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</si>
  <si>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</si>
  <si>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</si>
  <si>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</si>
  <si>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</si>
  <si>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</si>
  <si>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</si>
  <si>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</si>
  <si>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</si>
  <si>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</si>
  <si>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</si>
  <si>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</si>
  <si>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</si>
  <si>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</si>
  <si>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</si>
  <si>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</si>
  <si>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</si>
  <si>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</si>
  <si>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</si>
  <si>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</si>
  <si>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</si>
  <si>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</si>
  <si>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</si>
  <si>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</si>
  <si>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</si>
  <si>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</si>
  <si>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</si>
  <si>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</si>
  <si>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</si>
  <si>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</si>
  <si>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</si>
  <si>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</si>
  <si>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</si>
  <si>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</si>
  <si>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</si>
  <si>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</si>
  <si>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</si>
  <si>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</si>
  <si>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</si>
  <si>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</si>
  <si>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</si>
  <si>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</si>
  <si>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</si>
  <si>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</si>
  <si>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</si>
  <si>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</si>
  <si>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</si>
  <si>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</si>
  <si>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</si>
  <si>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</si>
  <si>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</si>
  <si>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</si>
  <si>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</si>
  <si>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</si>
  <si>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</si>
  <si>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</si>
  <si>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</si>
  <si>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</si>
  <si>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</si>
  <si>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</si>
  <si>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</si>
  <si>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</si>
  <si>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</si>
  <si>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</si>
  <si>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</si>
  <si>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</si>
  <si>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</si>
  <si>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</si>
  <si>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</si>
  <si>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</si>
  <si>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</si>
  <si>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</si>
  <si>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</si>
  <si>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</si>
  <si>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</si>
  <si>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</si>
  <si>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</si>
  <si>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</si>
  <si>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</si>
  <si>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</si>
  <si>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Отчетен период:01.01.2013-31.03.2013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</si>
  <si>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</si>
  <si>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</si>
  <si>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</si>
  <si>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</si>
  <si>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период:01.01.2014-31.03.2014</t>
  </si>
  <si>
    <t xml:space="preserve"> Дата  на съставяне: 29.05.2014г.                                           </t>
  </si>
  <si>
    <r>
      <t>Дата на съставяне:</t>
    </r>
    <r>
      <rPr>
        <sz val="9"/>
        <rFont val="Times New Roman"/>
        <family val="1"/>
      </rPr>
      <t>..29.05.2014 г.</t>
    </r>
  </si>
  <si>
    <t>Отчетен период:01.01.2014-31.03.20143</t>
  </si>
  <si>
    <t>Отчетен период: 01.01.-31.03.2014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</si>
</sst>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52">
      <selection activeCell="F32" sqref="F32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502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532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530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4" t="s">
        <v>9</v>
      </c>
      <c r="G7" s="88"/>
      <c r="H7" s="87" t="s">
        <v>7</v>
      </c>
      <c r="I7" s="132" t="s">
        <v>8</v>
      </c>
      <c r="J7" s="133"/>
      <c r="K7" s="134"/>
      <c r="L7" s="324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5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5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774</v>
      </c>
      <c r="D12" s="296"/>
      <c r="E12" s="297">
        <f>C12+D12</f>
        <v>774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311</v>
      </c>
      <c r="D13" s="296"/>
      <c r="E13" s="297">
        <f aca="true" t="shared" si="0" ref="E13:E71">C13+D13</f>
        <v>311</v>
      </c>
      <c r="F13" s="267">
        <v>310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488</v>
      </c>
      <c r="B16" s="35" t="s">
        <v>39</v>
      </c>
      <c r="C16" s="258">
        <v>12</v>
      </c>
      <c r="D16" s="296"/>
      <c r="E16" s="297">
        <f t="shared" si="0"/>
        <v>12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489</v>
      </c>
      <c r="B17" s="97" t="s">
        <v>43</v>
      </c>
      <c r="C17" s="258">
        <v>7</v>
      </c>
      <c r="D17" s="296"/>
      <c r="E17" s="297">
        <f t="shared" si="0"/>
        <v>7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490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-348</v>
      </c>
      <c r="K18" s="297">
        <f>I18+J18</f>
        <v>-348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6</v>
      </c>
      <c r="K19" s="297">
        <f>I19+J19</f>
        <v>6</v>
      </c>
      <c r="L19" s="306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1139</v>
      </c>
      <c r="D21" s="261">
        <f>SUM(D12:D18)+D20</f>
        <v>0</v>
      </c>
      <c r="E21" s="297">
        <f t="shared" si="0"/>
        <v>1139</v>
      </c>
      <c r="F21" s="261">
        <f>SUM(F12:F18)+F20</f>
        <v>1143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-36733</v>
      </c>
      <c r="K23" s="300">
        <f>I23+J23</f>
        <v>-36733</v>
      </c>
      <c r="L23" s="305">
        <v>-37994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-36733</v>
      </c>
      <c r="K24" s="307">
        <f>K23+K22</f>
        <v>-36733</v>
      </c>
      <c r="L24" s="307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-31500</v>
      </c>
      <c r="K26" s="266">
        <f>K24+K18+K16+K19</f>
        <v>-31500</v>
      </c>
      <c r="L26" s="266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17094</v>
      </c>
      <c r="J30" s="267"/>
      <c r="K30" s="297">
        <f t="shared" si="1"/>
        <v>17094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793</v>
      </c>
      <c r="E32" s="297">
        <f t="shared" si="0"/>
        <v>793</v>
      </c>
      <c r="F32" s="258">
        <v>735</v>
      </c>
      <c r="G32" s="126" t="s">
        <v>89</v>
      </c>
      <c r="H32" s="123" t="s">
        <v>90</v>
      </c>
      <c r="I32" s="267">
        <v>6038</v>
      </c>
      <c r="J32" s="267">
        <v>788</v>
      </c>
      <c r="K32" s="297">
        <f t="shared" si="1"/>
        <v>6826</v>
      </c>
      <c r="L32" s="267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793</v>
      </c>
      <c r="E35" s="297">
        <f t="shared" si="0"/>
        <v>793</v>
      </c>
      <c r="F35" s="263">
        <f>SUM(F30:F34)</f>
        <v>735</v>
      </c>
      <c r="G35" s="125" t="s">
        <v>101</v>
      </c>
      <c r="H35" s="123" t="s">
        <v>102</v>
      </c>
      <c r="I35" s="267"/>
      <c r="J35" s="267">
        <v>80</v>
      </c>
      <c r="K35" s="297">
        <f t="shared" si="1"/>
        <v>80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1139</v>
      </c>
      <c r="D36" s="261">
        <f>D35+D28+D21</f>
        <v>793</v>
      </c>
      <c r="E36" s="297">
        <f t="shared" si="0"/>
        <v>1932</v>
      </c>
      <c r="F36" s="261">
        <f>F35+F28+F21</f>
        <v>1878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23132</v>
      </c>
      <c r="J40" s="266">
        <f>SUM(J29:J39)</f>
        <v>11276</v>
      </c>
      <c r="K40" s="266">
        <f>SUM(K29:K39)</f>
        <v>34408</v>
      </c>
      <c r="L40" s="266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8</v>
      </c>
      <c r="K45" s="297">
        <f t="shared" si="2"/>
        <v>8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125</v>
      </c>
      <c r="D47" s="258"/>
      <c r="E47" s="297">
        <f t="shared" si="0"/>
        <v>125</v>
      </c>
      <c r="F47" s="258">
        <v>120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141</v>
      </c>
      <c r="H48" s="123" t="s">
        <v>142</v>
      </c>
      <c r="I48" s="267"/>
      <c r="J48" s="267">
        <v>80</v>
      </c>
      <c r="K48" s="297">
        <f t="shared" si="2"/>
        <v>80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3</v>
      </c>
      <c r="K49" s="297">
        <f t="shared" si="2"/>
        <v>3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>
        <v>2</v>
      </c>
      <c r="K50" s="297">
        <f t="shared" si="2"/>
        <v>2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125</v>
      </c>
      <c r="K51" s="307">
        <f>SUM(K43:K50)</f>
        <v>125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854</v>
      </c>
      <c r="D52" s="258"/>
      <c r="E52" s="297">
        <f t="shared" si="0"/>
        <v>854</v>
      </c>
      <c r="F52" s="258">
        <v>1268</v>
      </c>
      <c r="G52" s="146" t="s">
        <v>156</v>
      </c>
      <c r="H52" s="128" t="s">
        <v>157</v>
      </c>
      <c r="I52" s="266">
        <f>I40+I51</f>
        <v>23132</v>
      </c>
      <c r="J52" s="266">
        <f>J40+J51</f>
        <v>11401</v>
      </c>
      <c r="K52" s="266">
        <f>K40+K51</f>
        <v>34533</v>
      </c>
      <c r="L52" s="266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1089</v>
      </c>
      <c r="D53" s="261">
        <f>SUM(D47:D52)</f>
        <v>0</v>
      </c>
      <c r="E53" s="297">
        <f t="shared" si="0"/>
        <v>1089</v>
      </c>
      <c r="F53" s="261">
        <f>SUM(F47:F52)</f>
        <v>1517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3</v>
      </c>
      <c r="D67" s="267"/>
      <c r="E67" s="297">
        <f t="shared" si="0"/>
        <v>3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4</v>
      </c>
      <c r="D68" s="267"/>
      <c r="E68" s="297">
        <f t="shared" si="0"/>
        <v>4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7</v>
      </c>
      <c r="D69" s="263">
        <f>D68+D67</f>
        <v>0</v>
      </c>
      <c r="E69" s="297">
        <f t="shared" si="0"/>
        <v>7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1101</v>
      </c>
      <c r="D70" s="266">
        <f>D69+D65+D53+D44</f>
        <v>0</v>
      </c>
      <c r="E70" s="297">
        <f t="shared" si="0"/>
        <v>1101</v>
      </c>
      <c r="F70" s="266">
        <f>F69+F65+F53+F44</f>
        <v>1631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2240</v>
      </c>
      <c r="D71" s="261">
        <f>D70+D36</f>
        <v>793</v>
      </c>
      <c r="E71" s="297">
        <f t="shared" si="0"/>
        <v>3033</v>
      </c>
      <c r="F71" s="261">
        <f>F70+F36</f>
        <v>3509</v>
      </c>
      <c r="G71" s="130" t="s">
        <v>190</v>
      </c>
      <c r="H71" s="129" t="s">
        <v>191</v>
      </c>
      <c r="I71" s="266">
        <f>I52+I26</f>
        <v>23132</v>
      </c>
      <c r="J71" s="266">
        <f>J52+J26</f>
        <v>-20099</v>
      </c>
      <c r="K71" s="266">
        <f>K52+K26</f>
        <v>3033</v>
      </c>
      <c r="L71" s="266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486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534</v>
      </c>
      <c r="B75" s="271"/>
      <c r="C75" s="272"/>
      <c r="D75" s="273" t="s">
        <v>192</v>
      </c>
      <c r="E75" s="273"/>
      <c r="F75" s="113" t="s">
        <v>193</v>
      </c>
      <c r="G75" s="274" t="s">
        <v>480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503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H30" sqref="H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195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504</v>
      </c>
      <c r="F2" s="173"/>
      <c r="G2" s="153"/>
      <c r="H2" s="153"/>
    </row>
    <row r="3" spans="1:8" ht="15">
      <c r="A3" s="4" t="s">
        <v>1</v>
      </c>
      <c r="B3" s="4" t="s">
        <v>503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">
        <v>532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530</v>
      </c>
      <c r="B5" s="4"/>
      <c r="E5" s="15"/>
      <c r="F5" s="15"/>
      <c r="H5" s="15" t="s">
        <v>196</v>
      </c>
    </row>
    <row r="6" spans="1:8" ht="25.5">
      <c r="A6" s="85" t="s">
        <v>197</v>
      </c>
      <c r="B6" s="43" t="s">
        <v>198</v>
      </c>
      <c r="C6" s="68" t="s">
        <v>8</v>
      </c>
      <c r="D6" s="43" t="s">
        <v>199</v>
      </c>
      <c r="E6" s="85" t="s">
        <v>200</v>
      </c>
      <c r="F6" s="43" t="s">
        <v>198</v>
      </c>
      <c r="G6" s="68" t="s">
        <v>8</v>
      </c>
      <c r="H6" s="43" t="s">
        <v>199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201</v>
      </c>
      <c r="B8" s="62"/>
      <c r="C8" s="269"/>
      <c r="D8" s="269"/>
      <c r="E8" s="9" t="s">
        <v>202</v>
      </c>
      <c r="F8" s="9"/>
      <c r="G8" s="63"/>
      <c r="H8" s="63"/>
    </row>
    <row r="9" spans="1:18" ht="12.75">
      <c r="A9" s="64" t="s">
        <v>203</v>
      </c>
      <c r="B9" s="45" t="s">
        <v>204</v>
      </c>
      <c r="C9" s="157"/>
      <c r="D9" s="157"/>
      <c r="E9" s="7" t="s">
        <v>205</v>
      </c>
      <c r="F9" s="41" t="s">
        <v>206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207</v>
      </c>
      <c r="B10" s="45" t="s">
        <v>208</v>
      </c>
      <c r="C10" s="157">
        <v>8</v>
      </c>
      <c r="D10" s="157">
        <v>9</v>
      </c>
      <c r="E10" s="7" t="s">
        <v>209</v>
      </c>
      <c r="F10" s="41" t="s">
        <v>210</v>
      </c>
      <c r="G10" s="157"/>
      <c r="H10" s="157"/>
    </row>
    <row r="11" spans="1:8" ht="12.75">
      <c r="A11" s="64" t="s">
        <v>211</v>
      </c>
      <c r="B11" s="45" t="s">
        <v>212</v>
      </c>
      <c r="C11" s="157"/>
      <c r="D11" s="157">
        <v>37</v>
      </c>
      <c r="E11" s="7" t="s">
        <v>213</v>
      </c>
      <c r="F11" s="41" t="s">
        <v>214</v>
      </c>
      <c r="G11" s="157"/>
      <c r="H11" s="157"/>
    </row>
    <row r="12" spans="1:8" ht="12.75">
      <c r="A12" s="64" t="s">
        <v>215</v>
      </c>
      <c r="B12" s="45" t="s">
        <v>216</v>
      </c>
      <c r="C12" s="157"/>
      <c r="D12" s="157"/>
      <c r="E12" s="7" t="s">
        <v>398</v>
      </c>
      <c r="F12" s="41" t="s">
        <v>217</v>
      </c>
      <c r="G12" s="157"/>
      <c r="H12" s="157"/>
    </row>
    <row r="13" spans="1:8" ht="25.5">
      <c r="A13" s="64" t="s">
        <v>218</v>
      </c>
      <c r="B13" s="45" t="s">
        <v>219</v>
      </c>
      <c r="C13" s="157"/>
      <c r="D13" s="157"/>
      <c r="E13" s="7" t="s">
        <v>220</v>
      </c>
      <c r="F13" s="41" t="s">
        <v>221</v>
      </c>
      <c r="G13" s="157"/>
      <c r="H13" s="157"/>
    </row>
    <row r="14" spans="1:8" ht="12.75">
      <c r="A14" s="64" t="s">
        <v>222</v>
      </c>
      <c r="B14" s="45" t="s">
        <v>223</v>
      </c>
      <c r="C14" s="157">
        <v>340</v>
      </c>
      <c r="D14" s="157">
        <v>353</v>
      </c>
      <c r="E14" s="7" t="s">
        <v>224</v>
      </c>
      <c r="F14" s="41" t="s">
        <v>225</v>
      </c>
      <c r="G14" s="157"/>
      <c r="H14" s="157"/>
    </row>
    <row r="15" spans="1:8" ht="12.75">
      <c r="A15" s="64" t="s">
        <v>226</v>
      </c>
      <c r="B15" s="45" t="s">
        <v>227</v>
      </c>
      <c r="C15" s="157"/>
      <c r="D15" s="157"/>
      <c r="E15" s="65" t="s">
        <v>228</v>
      </c>
      <c r="F15" s="44" t="s">
        <v>229</v>
      </c>
      <c r="G15" s="158"/>
      <c r="H15" s="158"/>
    </row>
    <row r="16" spans="1:8" ht="12.75">
      <c r="A16" s="65" t="s">
        <v>230</v>
      </c>
      <c r="B16" s="45" t="s">
        <v>231</v>
      </c>
      <c r="C16" s="158"/>
      <c r="D16" s="158"/>
      <c r="E16" s="7" t="s">
        <v>232</v>
      </c>
      <c r="F16" s="44" t="s">
        <v>233</v>
      </c>
      <c r="G16" s="157"/>
      <c r="H16" s="157"/>
    </row>
    <row r="17" spans="1:18" ht="13.5">
      <c r="A17" s="7" t="s">
        <v>234</v>
      </c>
      <c r="B17" s="44" t="s">
        <v>235</v>
      </c>
      <c r="C17" s="157"/>
      <c r="D17" s="157"/>
      <c r="E17" s="23" t="s">
        <v>236</v>
      </c>
      <c r="F17" s="42" t="s">
        <v>237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238</v>
      </c>
      <c r="B18" s="72" t="s">
        <v>239</v>
      </c>
      <c r="C18" s="22">
        <f>SUM(C9:C15)+C17</f>
        <v>348</v>
      </c>
      <c r="D18" s="22">
        <f>SUM(D9:D15)+D17</f>
        <v>399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240</v>
      </c>
      <c r="B19" s="42" t="s">
        <v>241</v>
      </c>
      <c r="C19" s="131">
        <f>+IF((G17-C18)&lt;0,0,(G17-C18))</f>
        <v>0</v>
      </c>
      <c r="D19" s="131">
        <f>+IF((H17-D18)&lt;0,0,(H17-D18))</f>
        <v>0</v>
      </c>
      <c r="E19" s="164" t="s">
        <v>242</v>
      </c>
      <c r="F19" s="165" t="s">
        <v>243</v>
      </c>
      <c r="G19" s="159">
        <f>+IF((C18-G17)&lt;0,0,(C18-G17))</f>
        <v>348</v>
      </c>
      <c r="H19" s="159">
        <f>+IF((D18-H17)&lt;0,0,(D18-H17))</f>
        <v>399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244</v>
      </c>
      <c r="B20" s="72" t="s">
        <v>245</v>
      </c>
      <c r="C20" s="157"/>
      <c r="D20" s="157"/>
      <c r="E20" s="24" t="s">
        <v>246</v>
      </c>
      <c r="F20" s="59" t="s">
        <v>247</v>
      </c>
      <c r="G20" s="22">
        <f>IF((C19=0),(G19+C20),IF((C19-C20)&lt;0,C20-C19,0))</f>
        <v>348</v>
      </c>
      <c r="H20" s="22">
        <f>IF((D19=0),(H19+D20),IF((D19-D20)&lt;0,D20-D19,0))</f>
        <v>399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248</v>
      </c>
      <c r="B21" s="73" t="s">
        <v>249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250</v>
      </c>
      <c r="B23" s="43"/>
      <c r="C23" s="166"/>
      <c r="D23" s="166"/>
      <c r="E23" s="9" t="s">
        <v>251</v>
      </c>
      <c r="F23" s="8"/>
      <c r="G23" s="166"/>
      <c r="H23" s="166"/>
    </row>
    <row r="24" spans="1:18" ht="12.75">
      <c r="A24" s="7" t="s">
        <v>252</v>
      </c>
      <c r="B24" s="45" t="s">
        <v>253</v>
      </c>
      <c r="C24" s="157"/>
      <c r="D24" s="157"/>
      <c r="E24" s="7" t="s">
        <v>205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254</v>
      </c>
      <c r="B25" s="75" t="s">
        <v>255</v>
      </c>
      <c r="C25" s="157">
        <v>2</v>
      </c>
      <c r="D25" s="157">
        <v>30</v>
      </c>
      <c r="E25" s="7" t="s">
        <v>256</v>
      </c>
      <c r="F25" s="41" t="s">
        <v>257</v>
      </c>
      <c r="G25" s="157"/>
      <c r="H25" s="157"/>
    </row>
    <row r="26" spans="1:8" ht="12.75">
      <c r="A26" s="7" t="s">
        <v>258</v>
      </c>
      <c r="B26" s="41" t="s">
        <v>212</v>
      </c>
      <c r="C26" s="157"/>
      <c r="D26" s="157"/>
      <c r="E26" s="7" t="s">
        <v>259</v>
      </c>
      <c r="F26" s="41" t="s">
        <v>260</v>
      </c>
      <c r="G26" s="157"/>
      <c r="H26" s="157"/>
    </row>
    <row r="27" spans="1:8" ht="12.75">
      <c r="A27" s="7" t="s">
        <v>261</v>
      </c>
      <c r="B27" s="41" t="s">
        <v>262</v>
      </c>
      <c r="C27" s="157"/>
      <c r="D27" s="157"/>
      <c r="E27" s="7" t="s">
        <v>263</v>
      </c>
      <c r="F27" s="41" t="s">
        <v>264</v>
      </c>
      <c r="G27" s="157"/>
      <c r="H27" s="157"/>
    </row>
    <row r="28" spans="1:8" ht="12.75">
      <c r="A28" s="7" t="s">
        <v>265</v>
      </c>
      <c r="B28" s="41" t="s">
        <v>227</v>
      </c>
      <c r="C28" s="157"/>
      <c r="D28" s="157"/>
      <c r="E28" s="7" t="s">
        <v>266</v>
      </c>
      <c r="F28" s="41" t="s">
        <v>267</v>
      </c>
      <c r="G28" s="157">
        <v>20</v>
      </c>
      <c r="H28" s="157">
        <v>18</v>
      </c>
    </row>
    <row r="29" spans="1:8" ht="12.75">
      <c r="A29" s="7" t="s">
        <v>268</v>
      </c>
      <c r="B29" s="41" t="s">
        <v>216</v>
      </c>
      <c r="C29" s="158"/>
      <c r="D29" s="158"/>
      <c r="E29" s="7" t="s">
        <v>269</v>
      </c>
      <c r="F29" s="41" t="s">
        <v>270</v>
      </c>
      <c r="G29" s="158">
        <v>8</v>
      </c>
      <c r="H29" s="158">
        <v>7</v>
      </c>
    </row>
    <row r="30" spans="1:8" ht="12.75">
      <c r="A30" s="66" t="s">
        <v>271</v>
      </c>
      <c r="B30" s="41" t="s">
        <v>219</v>
      </c>
      <c r="C30" s="157"/>
      <c r="D30" s="157"/>
      <c r="E30" s="7" t="s">
        <v>272</v>
      </c>
      <c r="F30" s="41" t="s">
        <v>273</v>
      </c>
      <c r="G30" s="157"/>
      <c r="H30" s="157"/>
    </row>
    <row r="31" spans="1:18" ht="15.75" customHeight="1">
      <c r="A31" s="7" t="s">
        <v>274</v>
      </c>
      <c r="B31" s="41" t="s">
        <v>223</v>
      </c>
      <c r="C31" s="157"/>
      <c r="D31" s="157"/>
      <c r="E31" s="23" t="s">
        <v>275</v>
      </c>
      <c r="F31" s="74" t="s">
        <v>237</v>
      </c>
      <c r="G31" s="139">
        <f>+G24+G28+G30</f>
        <v>20</v>
      </c>
      <c r="H31" s="139">
        <f>+H24+H28+H30</f>
        <v>18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276</v>
      </c>
      <c r="B32" s="74" t="s">
        <v>239</v>
      </c>
      <c r="C32" s="22">
        <f>SUM(C24:C28)+C30+C31</f>
        <v>2</v>
      </c>
      <c r="D32" s="22">
        <f>SUM(D24:D28)+D30+D31</f>
        <v>30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277</v>
      </c>
      <c r="B33" s="43" t="s">
        <v>241</v>
      </c>
      <c r="C33" s="131">
        <f>+IF((G31-C32)&lt;0,0,(G31-C32))</f>
        <v>18</v>
      </c>
      <c r="D33" s="131">
        <f>+IF((H31-D32)&lt;0,0,(H31-D32))</f>
        <v>0</v>
      </c>
      <c r="E33" s="164" t="s">
        <v>278</v>
      </c>
      <c r="F33" s="161" t="s">
        <v>243</v>
      </c>
      <c r="G33" s="163">
        <f>+IF((C32-G31)&lt;0,0,(C32-G31))</f>
        <v>0</v>
      </c>
      <c r="H33" s="163">
        <f>+IF((D32-H31)&lt;0,0,(D32-H31))</f>
        <v>12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279</v>
      </c>
      <c r="B34" s="42" t="s">
        <v>245</v>
      </c>
      <c r="C34" s="157"/>
      <c r="D34" s="157"/>
      <c r="E34" s="24"/>
      <c r="F34" s="43"/>
      <c r="G34" s="166"/>
      <c r="H34" s="166"/>
    </row>
    <row r="35" spans="1:18" ht="12.75">
      <c r="A35" s="24" t="s">
        <v>280</v>
      </c>
      <c r="B35" s="59" t="s">
        <v>249</v>
      </c>
      <c r="C35" s="140">
        <f>IF((C33-C34&gt;0),(C33-C34),0)</f>
        <v>18</v>
      </c>
      <c r="D35" s="140">
        <f>IF((D33-D34&gt;0),(D33-D34),0)</f>
        <v>0</v>
      </c>
      <c r="E35" s="164" t="s">
        <v>281</v>
      </c>
      <c r="F35" s="168" t="s">
        <v>247</v>
      </c>
      <c r="G35" s="22">
        <f>IF((C33=0),(G33+C34),IF((C33-C34)&lt;0,C34-C33,0))</f>
        <v>0</v>
      </c>
      <c r="H35" s="22">
        <f>IF((D33=0),(H33+D34),IF((D33-D34)&lt;0,D34-D33,0))</f>
        <v>12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282</v>
      </c>
      <c r="B36" s="59" t="s">
        <v>283</v>
      </c>
      <c r="C36" s="22">
        <f>+C35+C34+C32+C21+C20+C18</f>
        <v>368</v>
      </c>
      <c r="D36" s="22">
        <f>+D35+D34+D32+D21+D20+D18</f>
        <v>429</v>
      </c>
      <c r="E36" s="169" t="s">
        <v>284</v>
      </c>
      <c r="F36" s="165" t="s">
        <v>285</v>
      </c>
      <c r="G36" s="159">
        <f>+G35+G31+G20+G17</f>
        <v>368</v>
      </c>
      <c r="H36" s="159">
        <f>+H35+H31+H20+H17</f>
        <v>429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487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съставяне:..29.05.2014 г.</v>
      </c>
      <c r="B39" s="154"/>
      <c r="C39" s="155" t="s">
        <v>192</v>
      </c>
      <c r="D39" s="14" t="s">
        <v>193</v>
      </c>
      <c r="E39" s="156" t="s">
        <v>480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0">
      <selection activeCell="A51" sqref="A51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286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505</v>
      </c>
      <c r="B3" s="25"/>
      <c r="C3" s="76"/>
      <c r="D3" s="232"/>
      <c r="E3" s="231"/>
      <c r="F3" s="231"/>
    </row>
    <row r="4" spans="1:6" ht="15.75" customHeight="1">
      <c r="A4" s="25" t="s">
        <v>532</v>
      </c>
      <c r="B4" s="25" t="s">
        <v>529</v>
      </c>
      <c r="C4" s="233">
        <v>121207124</v>
      </c>
      <c r="D4" s="231"/>
      <c r="E4" s="314"/>
      <c r="F4" s="231"/>
    </row>
    <row r="5" spans="1:6" ht="15.75" customHeight="1">
      <c r="A5" s="25" t="s">
        <v>531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287</v>
      </c>
    </row>
    <row r="7" spans="1:4" ht="24">
      <c r="A7" s="241" t="s">
        <v>288</v>
      </c>
      <c r="B7" s="241" t="s">
        <v>198</v>
      </c>
      <c r="C7" s="242" t="s">
        <v>289</v>
      </c>
      <c r="D7" s="242" t="s">
        <v>199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290</v>
      </c>
      <c r="B9" s="243"/>
      <c r="C9" s="226"/>
      <c r="D9" s="226"/>
    </row>
    <row r="10" spans="1:4" ht="12.75">
      <c r="A10" s="244" t="s">
        <v>291</v>
      </c>
      <c r="B10" s="245" t="s">
        <v>292</v>
      </c>
      <c r="C10" s="225"/>
      <c r="D10" s="225"/>
    </row>
    <row r="11" spans="1:4" ht="12.75">
      <c r="A11" s="244" t="s">
        <v>293</v>
      </c>
      <c r="B11" s="245" t="s">
        <v>294</v>
      </c>
      <c r="C11" s="225"/>
      <c r="D11" s="225"/>
    </row>
    <row r="12" spans="1:4" ht="12.75">
      <c r="A12" s="244" t="s">
        <v>295</v>
      </c>
      <c r="B12" s="245" t="s">
        <v>296</v>
      </c>
      <c r="C12" s="225"/>
      <c r="D12" s="225"/>
    </row>
    <row r="13" spans="1:4" ht="12.75">
      <c r="A13" s="244" t="s">
        <v>297</v>
      </c>
      <c r="B13" s="245" t="s">
        <v>298</v>
      </c>
      <c r="C13" s="225"/>
      <c r="D13" s="225"/>
    </row>
    <row r="14" spans="1:4" ht="12.75">
      <c r="A14" s="244" t="s">
        <v>299</v>
      </c>
      <c r="B14" s="245" t="s">
        <v>300</v>
      </c>
      <c r="C14" s="225"/>
      <c r="D14" s="225"/>
    </row>
    <row r="15" spans="1:4" ht="12.75">
      <c r="A15" s="244" t="s">
        <v>301</v>
      </c>
      <c r="B15" s="245" t="s">
        <v>302</v>
      </c>
      <c r="C15" s="225"/>
      <c r="D15" s="225"/>
    </row>
    <row r="16" spans="1:4" ht="12.75">
      <c r="A16" s="244" t="s">
        <v>303</v>
      </c>
      <c r="B16" s="245" t="s">
        <v>304</v>
      </c>
      <c r="C16" s="225"/>
      <c r="D16" s="225"/>
    </row>
    <row r="17" spans="1:4" ht="12.75">
      <c r="A17" s="244" t="s">
        <v>305</v>
      </c>
      <c r="B17" s="245" t="s">
        <v>306</v>
      </c>
      <c r="C17" s="225"/>
      <c r="D17" s="225"/>
    </row>
    <row r="18" spans="1:4" ht="12.75">
      <c r="A18" s="244" t="s">
        <v>307</v>
      </c>
      <c r="B18" s="245" t="s">
        <v>308</v>
      </c>
      <c r="C18" s="225"/>
      <c r="D18" s="225"/>
    </row>
    <row r="19" spans="1:4" ht="12.75">
      <c r="A19" s="244" t="s">
        <v>309</v>
      </c>
      <c r="B19" s="245" t="s">
        <v>310</v>
      </c>
      <c r="C19" s="225"/>
      <c r="D19" s="225"/>
    </row>
    <row r="20" spans="1:4" ht="12.75">
      <c r="A20" s="246" t="s">
        <v>311</v>
      </c>
      <c r="B20" s="247" t="s">
        <v>312</v>
      </c>
      <c r="C20" s="226">
        <f>SUM(C10:C19)</f>
        <v>0</v>
      </c>
      <c r="D20" s="226">
        <f>SUM(D10:D19)</f>
        <v>0</v>
      </c>
    </row>
    <row r="21" spans="1:4" ht="12.75">
      <c r="A21" s="244" t="s">
        <v>313</v>
      </c>
      <c r="B21" s="245" t="s">
        <v>314</v>
      </c>
      <c r="C21" s="225"/>
      <c r="D21" s="225"/>
    </row>
    <row r="22" spans="1:4" ht="12.75">
      <c r="A22" s="244" t="s">
        <v>315</v>
      </c>
      <c r="B22" s="245" t="s">
        <v>316</v>
      </c>
      <c r="C22" s="225"/>
      <c r="D22" s="225"/>
    </row>
    <row r="23" spans="1:4" ht="12.75">
      <c r="A23" s="244" t="s">
        <v>317</v>
      </c>
      <c r="B23" s="245" t="s">
        <v>318</v>
      </c>
      <c r="C23" s="225">
        <v>9</v>
      </c>
      <c r="D23" s="225">
        <v>92</v>
      </c>
    </row>
    <row r="24" spans="1:4" ht="12.75">
      <c r="A24" s="244" t="s">
        <v>319</v>
      </c>
      <c r="B24" s="245" t="s">
        <v>320</v>
      </c>
      <c r="C24" s="225"/>
      <c r="D24" s="225"/>
    </row>
    <row r="25" spans="1:4" ht="12.75">
      <c r="A25" s="244" t="s">
        <v>483</v>
      </c>
      <c r="B25" s="245" t="s">
        <v>321</v>
      </c>
      <c r="C25" s="225"/>
      <c r="D25" s="225"/>
    </row>
    <row r="26" spans="1:4" ht="12.75">
      <c r="A26" s="244" t="s">
        <v>484</v>
      </c>
      <c r="B26" s="245" t="s">
        <v>322</v>
      </c>
      <c r="C26" s="225"/>
      <c r="D26" s="225">
        <v>2</v>
      </c>
    </row>
    <row r="27" spans="1:4" ht="12.75">
      <c r="A27" s="244" t="s">
        <v>485</v>
      </c>
      <c r="B27" s="245" t="s">
        <v>323</v>
      </c>
      <c r="C27" s="225"/>
      <c r="D27" s="225"/>
    </row>
    <row r="28" spans="1:4" ht="12.75">
      <c r="A28" s="246" t="s">
        <v>324</v>
      </c>
      <c r="B28" s="247" t="s">
        <v>325</v>
      </c>
      <c r="C28" s="226">
        <f>SUM(C21:C27)</f>
        <v>9</v>
      </c>
      <c r="D28" s="226">
        <f>SUM(D21:D27)</f>
        <v>94</v>
      </c>
    </row>
    <row r="29" spans="1:4" ht="12.75">
      <c r="A29" s="248" t="s">
        <v>326</v>
      </c>
      <c r="B29" s="242" t="s">
        <v>327</v>
      </c>
      <c r="C29" s="226">
        <f>+C20-C28</f>
        <v>-9</v>
      </c>
      <c r="D29" s="226">
        <f>+D20-D28</f>
        <v>-94</v>
      </c>
    </row>
    <row r="30" spans="1:4" ht="12.75">
      <c r="A30" s="243" t="s">
        <v>328</v>
      </c>
      <c r="B30" s="249"/>
      <c r="C30" s="237"/>
      <c r="D30" s="237"/>
    </row>
    <row r="31" spans="1:4" ht="12.75">
      <c r="A31" s="244" t="s">
        <v>329</v>
      </c>
      <c r="B31" s="245" t="s">
        <v>330</v>
      </c>
      <c r="C31" s="225">
        <v>8</v>
      </c>
      <c r="D31" s="225">
        <v>41</v>
      </c>
    </row>
    <row r="32" spans="1:4" ht="12.75">
      <c r="A32" s="244" t="s">
        <v>331</v>
      </c>
      <c r="B32" s="245" t="s">
        <v>332</v>
      </c>
      <c r="C32" s="225"/>
      <c r="D32" s="225"/>
    </row>
    <row r="33" spans="1:4" ht="12.75">
      <c r="A33" s="244" t="s">
        <v>333</v>
      </c>
      <c r="B33" s="245" t="s">
        <v>334</v>
      </c>
      <c r="C33" s="225"/>
      <c r="D33" s="225"/>
    </row>
    <row r="34" spans="1:4" ht="12.75">
      <c r="A34" s="246" t="s">
        <v>311</v>
      </c>
      <c r="B34" s="243" t="s">
        <v>335</v>
      </c>
      <c r="C34" s="226">
        <f>SUM(C31:C33)</f>
        <v>8</v>
      </c>
      <c r="D34" s="226">
        <f>SUM(D31:D33)</f>
        <v>41</v>
      </c>
    </row>
    <row r="35" spans="1:4" ht="12.75">
      <c r="A35" s="244" t="s">
        <v>336</v>
      </c>
      <c r="B35" s="245" t="s">
        <v>337</v>
      </c>
      <c r="C35" s="225">
        <v>2</v>
      </c>
      <c r="D35" s="225">
        <v>46</v>
      </c>
    </row>
    <row r="36" spans="1:4" ht="12.75">
      <c r="A36" s="244" t="s">
        <v>338</v>
      </c>
      <c r="B36" s="245" t="s">
        <v>339</v>
      </c>
      <c r="C36" s="225"/>
      <c r="D36" s="225"/>
    </row>
    <row r="37" spans="1:4" ht="12.75">
      <c r="A37" s="244" t="s">
        <v>340</v>
      </c>
      <c r="B37" s="245" t="s">
        <v>341</v>
      </c>
      <c r="C37" s="225"/>
      <c r="D37" s="225"/>
    </row>
    <row r="38" spans="1:4" ht="12.75">
      <c r="A38" s="244" t="s">
        <v>342</v>
      </c>
      <c r="B38" s="245" t="s">
        <v>343</v>
      </c>
      <c r="C38" s="225"/>
      <c r="D38" s="225"/>
    </row>
    <row r="39" spans="1:4" ht="12.75">
      <c r="A39" s="246" t="s">
        <v>324</v>
      </c>
      <c r="B39" s="247" t="s">
        <v>344</v>
      </c>
      <c r="C39" s="226">
        <f>SUM(C35:C38)</f>
        <v>2</v>
      </c>
      <c r="D39" s="226">
        <f>SUM(D35:D38)</f>
        <v>46</v>
      </c>
    </row>
    <row r="40" spans="1:4" ht="12.75">
      <c r="A40" s="248" t="s">
        <v>345</v>
      </c>
      <c r="B40" s="242" t="s">
        <v>346</v>
      </c>
      <c r="C40" s="226">
        <f>+C34-C39</f>
        <v>6</v>
      </c>
      <c r="D40" s="226">
        <f>+D34-D39</f>
        <v>-5</v>
      </c>
    </row>
    <row r="41" spans="1:4" ht="12.75">
      <c r="A41" s="250" t="s">
        <v>347</v>
      </c>
      <c r="B41" s="247" t="s">
        <v>348</v>
      </c>
      <c r="C41" s="226">
        <f>+C29+C40</f>
        <v>-3</v>
      </c>
      <c r="D41" s="226">
        <f>+D29+D40</f>
        <v>-99</v>
      </c>
    </row>
    <row r="42" spans="1:4" ht="12.75">
      <c r="A42" s="250" t="s">
        <v>349</v>
      </c>
      <c r="B42" s="247" t="s">
        <v>350</v>
      </c>
      <c r="C42" s="226">
        <f>+D43</f>
        <v>10</v>
      </c>
      <c r="D42" s="225">
        <v>109</v>
      </c>
    </row>
    <row r="43" spans="1:11" s="229" customFormat="1" ht="13.5" thickBot="1">
      <c r="A43" s="250" t="s">
        <v>351</v>
      </c>
      <c r="B43" s="242" t="s">
        <v>352</v>
      </c>
      <c r="C43" s="226">
        <f>+C41+C42</f>
        <v>7</v>
      </c>
      <c r="D43" s="226">
        <f>+D41+D42</f>
        <v>10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491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353</v>
      </c>
      <c r="B47" s="79"/>
      <c r="C47" s="232" t="s">
        <v>480</v>
      </c>
      <c r="D47" s="236" t="s">
        <v>354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533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355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505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535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531</v>
      </c>
      <c r="C5" s="16"/>
      <c r="D5" s="16"/>
      <c r="E5" s="16"/>
      <c r="F5" s="16"/>
      <c r="G5" s="107" t="s">
        <v>196</v>
      </c>
    </row>
    <row r="6" spans="1:7" ht="49.5" customHeight="1">
      <c r="A6" s="80" t="s">
        <v>356</v>
      </c>
      <c r="B6" s="81" t="s">
        <v>357</v>
      </c>
      <c r="C6" s="82" t="s">
        <v>358</v>
      </c>
      <c r="D6" s="82" t="s">
        <v>359</v>
      </c>
      <c r="E6" s="82" t="s">
        <v>360</v>
      </c>
      <c r="F6" s="82" t="s">
        <v>495</v>
      </c>
      <c r="G6" s="81" t="s">
        <v>361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362</v>
      </c>
      <c r="B8" s="83"/>
      <c r="C8" s="251"/>
      <c r="D8" s="252"/>
      <c r="E8" s="252"/>
      <c r="F8" s="251"/>
      <c r="G8" s="252"/>
    </row>
    <row r="9" spans="1:7" ht="12.75">
      <c r="A9" s="7" t="s">
        <v>363</v>
      </c>
      <c r="B9" s="7"/>
      <c r="C9" s="251"/>
      <c r="D9" s="252"/>
      <c r="E9" s="252"/>
      <c r="F9" s="251"/>
      <c r="G9" s="252"/>
    </row>
    <row r="10" spans="1:7" ht="12.75">
      <c r="A10" s="7" t="s">
        <v>364</v>
      </c>
      <c r="B10" s="7"/>
      <c r="C10" s="251"/>
      <c r="D10" s="252"/>
      <c r="E10" s="252"/>
      <c r="F10" s="251"/>
      <c r="G10" s="252"/>
    </row>
    <row r="11" spans="1:7" ht="12.75">
      <c r="A11" s="7" t="s">
        <v>365</v>
      </c>
      <c r="B11" s="7"/>
      <c r="C11" s="251"/>
      <c r="D11" s="252"/>
      <c r="E11" s="252"/>
      <c r="F11" s="251"/>
      <c r="G11" s="252"/>
    </row>
    <row r="12" spans="1:7" ht="12.75">
      <c r="A12" s="7" t="s">
        <v>366</v>
      </c>
      <c r="B12" s="7"/>
      <c r="C12" s="251"/>
      <c r="D12" s="252"/>
      <c r="E12" s="252"/>
      <c r="F12" s="251"/>
      <c r="G12" s="252"/>
    </row>
    <row r="13" spans="1:7" ht="12.75">
      <c r="A13" s="7" t="s">
        <v>367</v>
      </c>
      <c r="B13" s="7"/>
      <c r="C13" s="251"/>
      <c r="D13" s="252"/>
      <c r="E13" s="252"/>
      <c r="F13" s="251"/>
      <c r="G13" s="252"/>
    </row>
    <row r="14" spans="1:7" ht="12.75">
      <c r="A14" s="7" t="s">
        <v>368</v>
      </c>
      <c r="B14" s="7"/>
      <c r="C14" s="251"/>
      <c r="D14" s="252"/>
      <c r="E14" s="252"/>
      <c r="F14" s="251"/>
      <c r="G14" s="252"/>
    </row>
    <row r="15" spans="1:7" ht="12.75">
      <c r="A15" s="7" t="s">
        <v>369</v>
      </c>
      <c r="B15" s="7"/>
      <c r="C15" s="251"/>
      <c r="D15" s="252"/>
      <c r="E15" s="252"/>
      <c r="F15" s="251"/>
      <c r="G15" s="252"/>
    </row>
    <row r="16" spans="1:7" ht="12.75">
      <c r="A16" s="7" t="s">
        <v>370</v>
      </c>
      <c r="B16" s="7"/>
      <c r="C16" s="251"/>
      <c r="D16" s="252"/>
      <c r="E16" s="252"/>
      <c r="F16" s="251"/>
      <c r="G16" s="252"/>
    </row>
    <row r="17" spans="1:7" ht="12.75">
      <c r="A17" s="7" t="s">
        <v>371</v>
      </c>
      <c r="B17" s="7"/>
      <c r="C17" s="251"/>
      <c r="D17" s="252"/>
      <c r="E17" s="252"/>
      <c r="F17" s="251"/>
      <c r="G17" s="252"/>
    </row>
    <row r="18" spans="1:7" ht="12.75">
      <c r="A18" s="7" t="s">
        <v>372</v>
      </c>
      <c r="B18" s="7"/>
      <c r="C18" s="251"/>
      <c r="D18" s="252"/>
      <c r="E18" s="252"/>
      <c r="F18" s="251"/>
      <c r="G18" s="252"/>
    </row>
    <row r="19" spans="1:7" ht="12.75">
      <c r="A19" s="7" t="s">
        <v>373</v>
      </c>
      <c r="B19" s="7"/>
      <c r="C19" s="251"/>
      <c r="D19" s="252"/>
      <c r="E19" s="252"/>
      <c r="F19" s="251"/>
      <c r="G19" s="252"/>
    </row>
    <row r="20" spans="1:7" ht="12.75">
      <c r="A20" s="7" t="s">
        <v>374</v>
      </c>
      <c r="B20" s="7"/>
      <c r="C20" s="251"/>
      <c r="D20" s="252"/>
      <c r="E20" s="252"/>
      <c r="F20" s="251"/>
      <c r="G20" s="252"/>
    </row>
    <row r="21" spans="1:7" ht="12.75">
      <c r="A21" s="7" t="s">
        <v>375</v>
      </c>
      <c r="B21" s="7"/>
      <c r="C21" s="251"/>
      <c r="D21" s="252"/>
      <c r="E21" s="252"/>
      <c r="F21" s="251"/>
      <c r="G21" s="252"/>
    </row>
    <row r="22" spans="1:7" ht="12.75">
      <c r="A22" s="7" t="s">
        <v>376</v>
      </c>
      <c r="B22" s="7"/>
      <c r="C22" s="251"/>
      <c r="D22" s="252"/>
      <c r="E22" s="252"/>
      <c r="F22" s="251"/>
      <c r="G22" s="252"/>
    </row>
    <row r="23" spans="1:7" ht="12.75">
      <c r="A23" s="7" t="s">
        <v>377</v>
      </c>
      <c r="B23" s="7"/>
      <c r="C23" s="251"/>
      <c r="D23" s="252"/>
      <c r="E23" s="252"/>
      <c r="F23" s="251"/>
      <c r="G23" s="252"/>
    </row>
    <row r="24" spans="1:7" ht="12.75">
      <c r="A24" s="7" t="s">
        <v>378</v>
      </c>
      <c r="B24" s="7"/>
      <c r="C24" s="251"/>
      <c r="D24" s="252"/>
      <c r="E24" s="252"/>
      <c r="F24" s="251"/>
      <c r="G24" s="252"/>
    </row>
    <row r="25" spans="1:7" ht="12.75">
      <c r="A25" s="7" t="s">
        <v>379</v>
      </c>
      <c r="B25" s="7"/>
      <c r="C25" s="251"/>
      <c r="D25" s="252"/>
      <c r="E25" s="252"/>
      <c r="F25" s="251"/>
      <c r="G25" s="252"/>
    </row>
    <row r="26" spans="1:7" ht="12.75">
      <c r="A26" s="7" t="s">
        <v>380</v>
      </c>
      <c r="B26" s="7"/>
      <c r="C26" s="251"/>
      <c r="D26" s="252"/>
      <c r="E26" s="252"/>
      <c r="F26" s="251"/>
      <c r="G26" s="252"/>
    </row>
    <row r="27" spans="1:7" ht="12.75">
      <c r="A27" s="7" t="s">
        <v>381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382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383</v>
      </c>
      <c r="C30" s="10"/>
      <c r="D30" s="10"/>
      <c r="E30" s="10"/>
      <c r="F30" s="10"/>
      <c r="G30" s="10"/>
    </row>
    <row r="31" spans="1:7" ht="12.75">
      <c r="A31" s="10"/>
      <c r="B31" s="10" t="s">
        <v>384</v>
      </c>
      <c r="C31" s="10"/>
      <c r="D31" s="10"/>
      <c r="E31" s="10"/>
      <c r="F31" s="10"/>
      <c r="G31" s="10"/>
    </row>
    <row r="32" spans="1:7" ht="12.75">
      <c r="A32" s="10"/>
      <c r="B32" s="10" t="s">
        <v>385</v>
      </c>
      <c r="C32" s="10"/>
      <c r="D32" s="10"/>
      <c r="E32" s="10"/>
      <c r="F32" s="10"/>
      <c r="G32" s="10"/>
    </row>
    <row r="33" spans="1:7" ht="12.75">
      <c r="A33" s="10"/>
      <c r="B33" s="10" t="s">
        <v>386</v>
      </c>
      <c r="C33" s="10"/>
      <c r="D33" s="10"/>
      <c r="E33" s="10"/>
      <c r="F33" s="10"/>
      <c r="G33" s="10"/>
    </row>
    <row r="34" spans="1:7" ht="12.75">
      <c r="A34" s="10"/>
      <c r="B34" s="289" t="s">
        <v>496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387</v>
      </c>
      <c r="B37" s="18"/>
      <c r="C37" s="19" t="s">
        <v>192</v>
      </c>
      <c r="D37" s="10"/>
      <c r="E37" s="10"/>
      <c r="F37" s="11" t="s">
        <v>194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1">
      <selection activeCell="E19" sqref="E1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16" t="s">
        <v>388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506</v>
      </c>
      <c r="B3" s="318"/>
      <c r="C3" s="318" t="s">
        <v>503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">
        <v>527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196</v>
      </c>
      <c r="G5" s="12"/>
    </row>
    <row r="6" spans="1:7" ht="72">
      <c r="A6" s="253" t="s">
        <v>389</v>
      </c>
      <c r="B6" s="254" t="s">
        <v>482</v>
      </c>
      <c r="C6" s="117" t="s">
        <v>481</v>
      </c>
      <c r="D6" s="82" t="s">
        <v>392</v>
      </c>
      <c r="E6" s="117" t="s">
        <v>390</v>
      </c>
      <c r="F6" s="117" t="s">
        <v>391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393</v>
      </c>
      <c r="G7" s="13"/>
    </row>
    <row r="8" spans="1:7" ht="12.75">
      <c r="A8" s="323" t="s">
        <v>501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507</v>
      </c>
      <c r="B9" s="322">
        <v>11713</v>
      </c>
      <c r="C9" s="251">
        <v>1489</v>
      </c>
      <c r="D9" s="252" t="s">
        <v>509</v>
      </c>
      <c r="E9" s="251">
        <v>1887</v>
      </c>
      <c r="F9" s="7">
        <f t="shared" si="0"/>
        <v>11315</v>
      </c>
      <c r="G9" s="10"/>
    </row>
    <row r="10" spans="1:7" ht="12.75">
      <c r="A10" s="7" t="s">
        <v>508</v>
      </c>
      <c r="B10" s="322">
        <v>5175</v>
      </c>
      <c r="C10" s="251">
        <v>604</v>
      </c>
      <c r="D10" s="252" t="s">
        <v>509</v>
      </c>
      <c r="E10" s="251"/>
      <c r="F10" s="7">
        <f t="shared" si="0"/>
        <v>5779</v>
      </c>
      <c r="G10" s="10"/>
    </row>
    <row r="11" spans="1:7" ht="12.75">
      <c r="A11" s="7" t="s">
        <v>510</v>
      </c>
      <c r="B11" s="322">
        <v>5802</v>
      </c>
      <c r="C11" s="251">
        <v>236</v>
      </c>
      <c r="D11" s="252" t="s">
        <v>509</v>
      </c>
      <c r="E11" s="251"/>
      <c r="F11" s="7">
        <f t="shared" si="0"/>
        <v>6038</v>
      </c>
      <c r="G11" s="10"/>
    </row>
    <row r="12" spans="1:7" ht="12.75">
      <c r="A12" s="84" t="s">
        <v>511</v>
      </c>
      <c r="B12" s="322">
        <v>5</v>
      </c>
      <c r="C12" s="251">
        <v>41</v>
      </c>
      <c r="D12" s="252" t="s">
        <v>513</v>
      </c>
      <c r="E12" s="251">
        <v>21</v>
      </c>
      <c r="F12" s="7">
        <f t="shared" si="0"/>
        <v>25</v>
      </c>
      <c r="G12" s="10"/>
    </row>
    <row r="13" spans="1:7" ht="12.75">
      <c r="A13" s="84" t="s">
        <v>514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515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516</v>
      </c>
      <c r="B15" s="322">
        <v>39</v>
      </c>
      <c r="C15" s="251"/>
      <c r="D15" s="252" t="s">
        <v>525</v>
      </c>
      <c r="E15" s="251">
        <v>39</v>
      </c>
      <c r="F15" s="7">
        <v>0</v>
      </c>
      <c r="G15" s="10"/>
    </row>
    <row r="16" spans="1:7" ht="12.75">
      <c r="A16" s="84" t="s">
        <v>517</v>
      </c>
      <c r="B16" s="322">
        <v>43</v>
      </c>
      <c r="C16" s="251"/>
      <c r="D16" s="252"/>
      <c r="E16" s="251"/>
      <c r="F16" s="7">
        <f t="shared" si="0"/>
        <v>43</v>
      </c>
      <c r="G16" s="10"/>
    </row>
    <row r="17" spans="1:7" ht="12.75">
      <c r="A17" s="7" t="s">
        <v>523</v>
      </c>
      <c r="B17" s="251">
        <v>29</v>
      </c>
      <c r="C17" s="251">
        <v>96</v>
      </c>
      <c r="D17" s="252" t="s">
        <v>524</v>
      </c>
      <c r="E17" s="251">
        <v>89</v>
      </c>
      <c r="F17" s="7">
        <f t="shared" si="0"/>
        <v>36</v>
      </c>
      <c r="G17" s="10"/>
    </row>
    <row r="18" spans="1:7" ht="12.75">
      <c r="A18" s="7" t="s">
        <v>518</v>
      </c>
      <c r="B18" s="251">
        <v>86</v>
      </c>
      <c r="C18" s="251">
        <v>19</v>
      </c>
      <c r="D18" s="252" t="s">
        <v>528</v>
      </c>
      <c r="E18" s="251">
        <v>18</v>
      </c>
      <c r="F18" s="7">
        <f t="shared" si="0"/>
        <v>87</v>
      </c>
      <c r="G18" s="10"/>
    </row>
    <row r="19" spans="1:7" ht="12.75">
      <c r="A19" s="7" t="s">
        <v>512</v>
      </c>
      <c r="B19" s="251">
        <v>2210</v>
      </c>
      <c r="C19" s="251">
        <v>1351</v>
      </c>
      <c r="D19" s="252" t="s">
        <v>525</v>
      </c>
      <c r="E19" s="251">
        <v>3561</v>
      </c>
      <c r="F19" s="7">
        <f t="shared" si="0"/>
        <v>0</v>
      </c>
      <c r="G19" s="10"/>
    </row>
    <row r="20" spans="1:7" ht="12.75">
      <c r="A20" s="7" t="s">
        <v>519</v>
      </c>
      <c r="B20" s="251">
        <v>9354</v>
      </c>
      <c r="C20" s="251"/>
      <c r="D20" s="252"/>
      <c r="E20" s="251"/>
      <c r="F20" s="7">
        <f t="shared" si="0"/>
        <v>9354</v>
      </c>
      <c r="G20" s="10"/>
    </row>
    <row r="21" spans="1:7" ht="12.75">
      <c r="A21" s="7" t="s">
        <v>520</v>
      </c>
      <c r="B21" s="251">
        <v>148</v>
      </c>
      <c r="C21" s="251">
        <v>16</v>
      </c>
      <c r="D21" s="252"/>
      <c r="E21" s="251">
        <v>18</v>
      </c>
      <c r="F21" s="7">
        <f t="shared" si="0"/>
        <v>146</v>
      </c>
      <c r="G21" s="10"/>
    </row>
    <row r="22" spans="1:7" ht="12.75">
      <c r="A22" s="7" t="s">
        <v>521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522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378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379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380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381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394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382</v>
      </c>
      <c r="B29" s="7">
        <f>SUM(B8:B28)</f>
        <v>35430</v>
      </c>
      <c r="C29" s="7">
        <f>SUM(C8:C28)</f>
        <v>3852</v>
      </c>
      <c r="D29" s="252"/>
      <c r="E29" s="7">
        <f>SUM(E8:E28)</f>
        <v>5633</v>
      </c>
      <c r="F29" s="7">
        <f>SUM(F8:F28)</f>
        <v>33649</v>
      </c>
      <c r="G29" s="10"/>
      <c r="H29" s="321">
        <f>'справка №1-БАЛАНС'!K52</f>
        <v>34533</v>
      </c>
      <c r="J29" s="321">
        <f>F29-H29</f>
        <v>-884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395</v>
      </c>
      <c r="B31" s="54"/>
      <c r="C31" s="54"/>
      <c r="D31" s="54"/>
      <c r="E31" s="54"/>
      <c r="F31" s="54"/>
      <c r="G31" s="10"/>
    </row>
    <row r="32" spans="1:7" ht="12.75">
      <c r="A32" s="326" t="s">
        <v>396</v>
      </c>
      <c r="B32" s="326"/>
      <c r="C32" s="326"/>
      <c r="D32" s="326"/>
      <c r="E32" s="326"/>
      <c r="F32" s="326"/>
      <c r="G32" s="10"/>
    </row>
    <row r="33" spans="1:7" ht="12.75">
      <c r="A33" s="326" t="s">
        <v>397</v>
      </c>
      <c r="B33" s="326"/>
      <c r="C33" s="326"/>
      <c r="D33" s="326"/>
      <c r="E33" s="326"/>
      <c r="F33" s="326"/>
      <c r="G33" s="10"/>
    </row>
    <row r="34" spans="1:7" ht="32.25" customHeight="1">
      <c r="A34" s="327" t="s">
        <v>497</v>
      </c>
      <c r="B34" s="328"/>
      <c r="C34" s="328"/>
      <c r="D34" s="328"/>
      <c r="E34" s="328"/>
      <c r="F34" s="328"/>
      <c r="G34" s="10"/>
    </row>
    <row r="35" spans="1:7" ht="18" customHeight="1">
      <c r="A35" s="329" t="s">
        <v>526</v>
      </c>
      <c r="B35" s="329"/>
      <c r="C35" s="329"/>
      <c r="D35" s="329"/>
      <c r="E35" s="329"/>
      <c r="F35" s="329"/>
      <c r="G35" s="10"/>
    </row>
    <row r="36" spans="1:7" ht="12.75">
      <c r="A36" s="52" t="str">
        <f>'справка №1-БАЛАНС'!A75</f>
        <v>Дата на съставяне:..29.05.2014 г.</v>
      </c>
      <c r="B36" s="70" t="s">
        <v>192</v>
      </c>
      <c r="C36" s="54"/>
      <c r="D36" s="54"/>
      <c r="E36" s="53" t="s">
        <v>480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1">
      <selection activeCell="A6" sqref="A6:F6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399</v>
      </c>
      <c r="B1" s="175"/>
      <c r="C1" s="175"/>
      <c r="D1" s="175"/>
      <c r="E1" s="175"/>
      <c r="F1" s="176"/>
      <c r="G1" s="175"/>
      <c r="H1" s="175"/>
      <c r="I1" s="177" t="s">
        <v>400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500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">
        <v>536</v>
      </c>
      <c r="B5" s="179"/>
      <c r="C5" s="179"/>
      <c r="D5" s="179"/>
      <c r="E5" s="179"/>
      <c r="F5" s="180"/>
      <c r="G5" s="179"/>
      <c r="H5" s="179"/>
      <c r="I5" s="179" t="s">
        <v>196</v>
      </c>
    </row>
    <row r="6" spans="1:9" s="185" customFormat="1" ht="12">
      <c r="A6" s="332" t="s">
        <v>401</v>
      </c>
      <c r="B6" s="332"/>
      <c r="C6" s="332"/>
      <c r="D6" s="332"/>
      <c r="E6" s="332"/>
      <c r="F6" s="332"/>
      <c r="G6" s="332" t="s">
        <v>402</v>
      </c>
      <c r="H6" s="333"/>
      <c r="I6" s="333"/>
    </row>
    <row r="7" spans="1:9" s="185" customFormat="1" ht="48">
      <c r="A7" s="184" t="s">
        <v>403</v>
      </c>
      <c r="B7" s="184" t="s">
        <v>198</v>
      </c>
      <c r="C7" s="184" t="s">
        <v>404</v>
      </c>
      <c r="D7" s="184" t="s">
        <v>405</v>
      </c>
      <c r="E7" s="184" t="s">
        <v>405</v>
      </c>
      <c r="F7" s="184" t="s">
        <v>406</v>
      </c>
      <c r="G7" s="184" t="s">
        <v>407</v>
      </c>
      <c r="H7" s="184" t="s">
        <v>408</v>
      </c>
      <c r="I7" s="184" t="s">
        <v>409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410</v>
      </c>
      <c r="H8" s="184">
        <v>1</v>
      </c>
      <c r="I8" s="184">
        <v>2</v>
      </c>
    </row>
    <row r="9" spans="1:9" s="186" customFormat="1" ht="12">
      <c r="A9" s="187" t="s">
        <v>492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411</v>
      </c>
      <c r="B10" s="184"/>
      <c r="C10" s="184"/>
      <c r="D10" s="184"/>
      <c r="E10" s="184"/>
      <c r="F10" s="189"/>
      <c r="G10" s="190" t="s">
        <v>412</v>
      </c>
      <c r="H10" s="191"/>
      <c r="I10" s="192"/>
    </row>
    <row r="11" spans="1:9" s="182" customFormat="1" ht="12.75">
      <c r="A11" s="193" t="s">
        <v>22</v>
      </c>
      <c r="B11" s="123" t="s">
        <v>413</v>
      </c>
      <c r="C11" s="194"/>
      <c r="D11" s="194"/>
      <c r="E11" s="194"/>
      <c r="F11" s="195"/>
      <c r="G11" s="196" t="s">
        <v>414</v>
      </c>
      <c r="H11" s="197">
        <f>'Справка N 5'!F9+'Справка N 5'!F10+'Справка N 5'!F11</f>
        <v>23132</v>
      </c>
      <c r="I11" s="198"/>
    </row>
    <row r="12" spans="1:9" s="182" customFormat="1" ht="12.75">
      <c r="A12" s="193" t="s">
        <v>26</v>
      </c>
      <c r="B12" s="123" t="s">
        <v>415</v>
      </c>
      <c r="C12" s="194"/>
      <c r="D12" s="194"/>
      <c r="E12" s="194"/>
      <c r="F12" s="195"/>
      <c r="G12" s="330" t="s">
        <v>416</v>
      </c>
      <c r="H12" s="197"/>
      <c r="I12" s="198"/>
    </row>
    <row r="13" spans="1:9" s="182" customFormat="1" ht="12.75">
      <c r="A13" s="199" t="s">
        <v>417</v>
      </c>
      <c r="B13" s="123" t="s">
        <v>418</v>
      </c>
      <c r="C13" s="194"/>
      <c r="D13" s="194"/>
      <c r="E13" s="194"/>
      <c r="F13" s="195"/>
      <c r="G13" s="334"/>
      <c r="H13" s="197"/>
      <c r="I13" s="198"/>
    </row>
    <row r="14" spans="1:9" s="182" customFormat="1" ht="12.75">
      <c r="A14" s="199" t="s">
        <v>38</v>
      </c>
      <c r="B14" s="123" t="s">
        <v>419</v>
      </c>
      <c r="C14" s="194"/>
      <c r="D14" s="194"/>
      <c r="E14" s="194"/>
      <c r="F14" s="194"/>
      <c r="G14" s="330" t="s">
        <v>420</v>
      </c>
      <c r="H14" s="198"/>
      <c r="I14" s="198"/>
    </row>
    <row r="15" spans="1:9" s="182" customFormat="1" ht="12.75">
      <c r="A15" s="199" t="s">
        <v>42</v>
      </c>
      <c r="B15" s="200" t="s">
        <v>421</v>
      </c>
      <c r="C15" s="194"/>
      <c r="D15" s="194"/>
      <c r="E15" s="194"/>
      <c r="F15" s="201"/>
      <c r="G15" s="334"/>
      <c r="H15" s="198"/>
      <c r="I15" s="198"/>
    </row>
    <row r="16" spans="1:9" s="182" customFormat="1" ht="12.75">
      <c r="A16" s="199" t="s">
        <v>422</v>
      </c>
      <c r="B16" s="123" t="s">
        <v>423</v>
      </c>
      <c r="C16" s="194"/>
      <c r="D16" s="194"/>
      <c r="E16" s="194"/>
      <c r="F16" s="194"/>
      <c r="G16" s="330" t="s">
        <v>424</v>
      </c>
      <c r="H16" s="198"/>
      <c r="I16" s="198"/>
    </row>
    <row r="17" spans="1:9" s="182" customFormat="1" ht="12.75">
      <c r="A17" s="199" t="s">
        <v>425</v>
      </c>
      <c r="B17" s="123" t="s">
        <v>426</v>
      </c>
      <c r="C17" s="202"/>
      <c r="D17" s="202"/>
      <c r="E17" s="202"/>
      <c r="F17" s="202"/>
      <c r="G17" s="331"/>
      <c r="H17" s="198">
        <v>185</v>
      </c>
      <c r="I17" s="198"/>
    </row>
    <row r="18" spans="1:9" s="182" customFormat="1" ht="24">
      <c r="A18" s="199" t="s">
        <v>51</v>
      </c>
      <c r="B18" s="123" t="s">
        <v>427</v>
      </c>
      <c r="C18" s="194"/>
      <c r="D18" s="194"/>
      <c r="E18" s="194"/>
      <c r="F18" s="194"/>
      <c r="G18" s="203" t="s">
        <v>428</v>
      </c>
      <c r="H18" s="198"/>
      <c r="I18" s="198"/>
    </row>
    <row r="19" spans="1:9" s="182" customFormat="1" ht="12.75">
      <c r="A19" s="142" t="s">
        <v>40</v>
      </c>
      <c r="B19" s="128" t="s">
        <v>429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430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1"/>
      <c r="H20" s="198">
        <v>103</v>
      </c>
      <c r="I20" s="198"/>
    </row>
    <row r="21" spans="1:9" s="182" customFormat="1" ht="12.75">
      <c r="A21" s="199" t="s">
        <v>60</v>
      </c>
      <c r="B21" s="123" t="s">
        <v>431</v>
      </c>
      <c r="C21" s="194"/>
      <c r="D21" s="194"/>
      <c r="E21" s="194"/>
      <c r="F21" s="194"/>
      <c r="G21" s="330" t="s">
        <v>432</v>
      </c>
      <c r="H21" s="198"/>
      <c r="I21" s="198"/>
    </row>
    <row r="22" spans="1:9" s="182" customFormat="1" ht="12.75">
      <c r="A22" s="205" t="s">
        <v>64</v>
      </c>
      <c r="B22" s="123" t="s">
        <v>433</v>
      </c>
      <c r="C22" s="194"/>
      <c r="D22" s="194"/>
      <c r="E22" s="194"/>
      <c r="F22" s="194"/>
      <c r="G22" s="331"/>
      <c r="H22" s="198">
        <v>56</v>
      </c>
      <c r="I22" s="198"/>
    </row>
    <row r="23" spans="1:9" s="182" customFormat="1" ht="12.75">
      <c r="A23" s="199" t="s">
        <v>66</v>
      </c>
      <c r="B23" s="123" t="s">
        <v>434</v>
      </c>
      <c r="C23" s="194"/>
      <c r="D23" s="194"/>
      <c r="E23" s="194"/>
      <c r="F23" s="194"/>
      <c r="G23" s="330" t="s">
        <v>435</v>
      </c>
      <c r="H23" s="198"/>
      <c r="I23" s="198"/>
    </row>
    <row r="24" spans="1:9" s="182" customFormat="1" ht="12.75">
      <c r="A24" s="199" t="s">
        <v>70</v>
      </c>
      <c r="B24" s="123" t="s">
        <v>436</v>
      </c>
      <c r="C24" s="194"/>
      <c r="D24" s="194"/>
      <c r="E24" s="194"/>
      <c r="F24" s="194"/>
      <c r="G24" s="331"/>
      <c r="H24" s="198">
        <v>9866</v>
      </c>
      <c r="I24" s="198"/>
    </row>
    <row r="25" spans="1:9" s="182" customFormat="1" ht="12.75">
      <c r="A25" s="142" t="s">
        <v>73</v>
      </c>
      <c r="B25" s="206" t="s">
        <v>437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438</v>
      </c>
      <c r="H25" s="198"/>
      <c r="I25" s="198"/>
    </row>
    <row r="26" spans="1:9" ht="12.75">
      <c r="A26" s="187" t="s">
        <v>76</v>
      </c>
      <c r="B26" s="123" t="s">
        <v>439</v>
      </c>
      <c r="C26" s="204"/>
      <c r="D26" s="204"/>
      <c r="E26" s="204"/>
      <c r="F26" s="204"/>
      <c r="G26" s="331"/>
      <c r="H26" s="198">
        <v>56</v>
      </c>
      <c r="I26" s="198"/>
    </row>
    <row r="27" spans="1:9" ht="12.75">
      <c r="A27" s="207" t="s">
        <v>79</v>
      </c>
      <c r="B27" s="123" t="s">
        <v>440</v>
      </c>
      <c r="C27" s="194"/>
      <c r="D27" s="194"/>
      <c r="E27" s="194"/>
      <c r="F27" s="194"/>
      <c r="G27" s="330" t="s">
        <v>441</v>
      </c>
      <c r="H27" s="198"/>
      <c r="I27" s="198"/>
    </row>
    <row r="28" spans="1:9" s="182" customFormat="1" ht="12.75">
      <c r="A28" s="199" t="s">
        <v>83</v>
      </c>
      <c r="B28" s="200" t="s">
        <v>442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87</v>
      </c>
      <c r="B29" s="123" t="s">
        <v>443</v>
      </c>
      <c r="C29" s="194"/>
      <c r="D29" s="194"/>
      <c r="E29" s="194"/>
      <c r="F29" s="194"/>
      <c r="G29" s="330" t="s">
        <v>444</v>
      </c>
      <c r="H29" s="198"/>
      <c r="I29" s="198"/>
    </row>
    <row r="30" spans="1:9" s="182" customFormat="1" ht="12.75">
      <c r="A30" s="199" t="s">
        <v>91</v>
      </c>
      <c r="B30" s="123" t="s">
        <v>445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95</v>
      </c>
      <c r="B31" s="123" t="s">
        <v>446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447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448</v>
      </c>
      <c r="B33" s="128" t="s">
        <v>449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450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451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452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453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454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455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456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457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458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459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460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461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462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456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493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463</v>
      </c>
      <c r="B51" s="215" t="s">
        <v>464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465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466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467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468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469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470</v>
      </c>
      <c r="B57" s="215" t="s">
        <v>471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472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473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474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475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476</v>
      </c>
      <c r="B62" s="217" t="s">
        <v>477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478</v>
      </c>
      <c r="B63" s="217" t="s">
        <v>479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33398</v>
      </c>
      <c r="I63" s="256">
        <f>SUM(I10:I62)</f>
        <v>0</v>
      </c>
    </row>
    <row r="64" spans="1:9" ht="12.75">
      <c r="A64" s="219" t="s">
        <v>395</v>
      </c>
      <c r="I64" s="186"/>
    </row>
    <row r="65" spans="1:9" ht="24.75" customHeight="1">
      <c r="A65" s="335" t="s">
        <v>494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35" t="s">
        <v>498</v>
      </c>
      <c r="B66" s="335"/>
      <c r="C66" s="335"/>
      <c r="D66" s="335"/>
      <c r="E66" s="335"/>
      <c r="F66" s="335"/>
      <c r="G66" s="336"/>
      <c r="H66" s="336"/>
      <c r="I66" s="336"/>
    </row>
    <row r="67" spans="1:9" ht="12.75" customHeight="1">
      <c r="A67" s="335" t="s">
        <v>499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съставяне:..29.05.2014 г.</v>
      </c>
      <c r="B69" s="223"/>
      <c r="C69" s="224" t="s">
        <v>192</v>
      </c>
      <c r="D69" s="223"/>
      <c r="E69" s="223"/>
      <c r="F69" s="223" t="s">
        <v>480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2015-05-27T10:59:44Z</cp:lastPrinted>
  <dcterms:created xsi:type="dcterms:W3CDTF">2000-06-29T12:02:40Z</dcterms:created>
  <dcterms:modified xsi:type="dcterms:W3CDTF">2015-05-27T11:06:14Z</dcterms:modified>
  <cp:category/>
  <cp:version/>
  <cp:contentType/>
  <cp:contentStatus/>
</cp:coreProperties>
</file>