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8175" windowWidth="1914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<sst xmlns="http://schemas.openxmlformats.org/spreadsheetml/2006/main" count="1064" uniqueCount="872">
  <si>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</si>
  <si>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</si>
  <si>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</si>
  <si>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</si>
  <si>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</si>
  <si>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</si>
  <si>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</si>
  <si>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</si>
  <si>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</si>
  <si>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</si>
  <si>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</si>
  <si>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</si>
  <si>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</si>
  <si>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</si>
  <si>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</si>
  <si>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</si>
  <si>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</si>
  <si>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</si>
  <si>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</si>
  <si>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</si>
  <si>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</si>
  <si>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</si>
  <si>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</si>
  <si>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</si>
  <si>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</si>
  <si>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</si>
  <si>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</si>
  <si>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</si>
  <si>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</si>
  <si>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</si>
  <si>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</si>
  <si>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</si>
  <si>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</si>
  <si>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</si>
  <si>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</si>
  <si>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</si>
  <si>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</si>
  <si>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</si>
  <si>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</si>
  <si>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</si>
  <si>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</si>
  <si>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</si>
  <si>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</si>
  <si>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</si>
  <si>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</si>
  <si>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</si>
  <si>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</si>
  <si>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</si>
  <si>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</si>
  <si>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</si>
  <si>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</si>
  <si>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</si>
  <si>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</si>
  <si>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</si>
  <si>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</si>
  <si>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</si>
  <si>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</si>
  <si>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</si>
  <si>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</si>
  <si>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</si>
  <si>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</si>
  <si>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</si>
  <si>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</si>
  <si>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</si>
  <si>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</si>
  <si>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</si>
  <si>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</si>
  <si>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</si>
  <si>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</si>
  <si>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</si>
  <si>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</si>
  <si>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</si>
  <si>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</si>
  <si>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</si>
  <si>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</si>
  <si>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</si>
  <si>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</si>
  <si>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</si>
  <si>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</si>
  <si>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</si>
  <si>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</si>
  <si>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</si>
  <si>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</si>
  <si>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</si>
  <si>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</si>
  <si>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</si>
  <si>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</si>
  <si>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</si>
  <si>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</si>
  <si>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</si>
  <si>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</si>
  <si>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</si>
  <si>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</si>
  <si>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</si>
  <si>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</si>
  <si>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</si>
  <si>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</si>
  <si>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</si>
  <si>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</si>
  <si>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</si>
  <si>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</si>
  <si>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</si>
  <si>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</si>
  <si>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</si>
  <si>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</si>
  <si>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</si>
  <si>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</si>
  <si>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</si>
  <si>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</si>
  <si>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</si>
  <si>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</si>
  <si>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</si>
  <si>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</si>
  <si>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</si>
  <si>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</si>
  <si>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</si>
  <si>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</si>
  <si>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</si>
  <si>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</si>
  <si>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</si>
  <si>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</si>
  <si>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</si>
  <si>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</si>
  <si>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</si>
  <si>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</si>
  <si>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</si>
  <si>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</si>
  <si>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</si>
  <si>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</si>
  <si>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</si>
  <si>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</si>
  <si>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</si>
  <si>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</si>
  <si>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</si>
  <si>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</si>
  <si>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</si>
  <si>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</si>
  <si>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</si>
  <si>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</si>
  <si>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</si>
  <si>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</si>
  <si>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</si>
  <si>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</si>
  <si>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</si>
  <si>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</si>
  <si>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</si>
  <si>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</si>
  <si>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</si>
  <si>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</si>
  <si>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</si>
  <si>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</si>
  <si>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</si>
  <si>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</si>
  <si>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</si>
  <si>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</si>
  <si>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</si>
  <si>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</si>
  <si>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</si>
  <si>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</si>
  <si>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</si>
  <si>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</si>
  <si>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</si>
  <si>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</si>
  <si>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</si>
  <si>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</si>
  <si>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</si>
  <si>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</si>
  <si>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</si>
  <si>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</si>
  <si>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</si>
  <si>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</si>
  <si>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</si>
  <si>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</si>
  <si>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</si>
  <si>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</si>
  <si>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</si>
  <si>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</si>
  <si>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</si>
  <si>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</si>
  <si>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</si>
  <si>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</si>
  <si>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</si>
  <si>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</si>
  <si>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</si>
  <si>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</si>
  <si>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</si>
  <si>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</si>
  <si>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</si>
  <si>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</si>
  <si>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</si>
  <si>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</si>
  <si>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</si>
  <si>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</si>
  <si>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</si>
  <si>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</si>
  <si>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</si>
  <si>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</si>
  <si>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</si>
  <si>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</si>
  <si>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</si>
  <si>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</si>
  <si>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</si>
  <si>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</si>
  <si>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</si>
  <si>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</si>
  <si>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</si>
  <si>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</si>
  <si>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</si>
  <si>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</si>
  <si>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</si>
  <si>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</si>
  <si>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</si>
  <si>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</si>
  <si>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</si>
  <si>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</si>
  <si>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</si>
  <si>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</si>
  <si>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</si>
  <si>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</si>
  <si>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</si>
  <si>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</si>
  <si>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</si>
  <si>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</si>
  <si>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</si>
  <si>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</si>
  <si>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</si>
  <si>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</si>
  <si>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</si>
  <si>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</si>
  <si>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</si>
  <si>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</si>
  <si>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</si>
  <si>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</si>
  <si>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</si>
  <si>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</si>
  <si>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</si>
  <si>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</si>
  <si>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</si>
  <si>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</si>
  <si>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</si>
  <si>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</si>
  <si>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</si>
  <si>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</si>
  <si>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</si>
  <si>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</si>
  <si>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</si>
  <si>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</si>
  <si>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</si>
  <si>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</si>
  <si>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</si>
  <si>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</si>
  <si>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</si>
  <si>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</si>
  <si>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</si>
  <si>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</si>
  <si>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</si>
  <si>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</si>
  <si>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</si>
  <si>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</si>
  <si>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</si>
  <si>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</si>
  <si>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</si>
  <si>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</si>
  <si>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</si>
  <si>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</si>
  <si>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</si>
  <si>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</si>
  <si>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</si>
  <si>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</si>
  <si>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</si>
  <si>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</si>
  <si>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</si>
  <si>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</si>
  <si>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</si>
  <si>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</si>
  <si>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</si>
  <si>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</si>
  <si>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</si>
  <si>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</si>
  <si>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</si>
  <si>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</si>
  <si>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</si>
  <si>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</si>
  <si>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</si>
  <si>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</si>
  <si>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</si>
  <si>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</si>
  <si>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</si>
  <si>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</si>
  <si>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</si>
  <si>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</si>
  <si>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</si>
  <si>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</si>
  <si>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</si>
  <si>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</si>
  <si>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</si>
  <si>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</si>
  <si>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</si>
  <si>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</si>
  <si>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</si>
  <si>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</si>
  <si>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</si>
  <si>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</si>
  <si>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</si>
  <si>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</si>
  <si>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</si>
  <si>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</si>
  <si>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</si>
  <si>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</si>
  <si>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</si>
  <si>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</si>
  <si>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</si>
  <si>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</si>
  <si>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</si>
  <si>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</si>
  <si>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</si>
  <si>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</si>
  <si>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</si>
  <si>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</si>
  <si>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</si>
  <si>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</si>
  <si>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</si>
  <si>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</si>
  <si>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</si>
  <si>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</si>
  <si>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</si>
  <si>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</si>
  <si>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</si>
  <si>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</si>
  <si>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</si>
  <si>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</si>
  <si>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</si>
  <si>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</si>
  <si>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</si>
  <si>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</si>
  <si>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</si>
  <si>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</si>
  <si>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</si>
  <si>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</si>
  <si>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</si>
  <si>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</si>
  <si>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</si>
  <si>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</si>
  <si>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</si>
  <si>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</si>
  <si>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</si>
  <si>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</si>
  <si>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</si>
  <si>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</si>
  <si>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</si>
  <si>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</si>
  <si>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</si>
  <si>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</si>
  <si>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</si>
  <si>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</si>
  <si>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</si>
  <si>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</si>
  <si>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</si>
  <si>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</si>
  <si>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</si>
  <si>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</si>
  <si>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</si>
  <si>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</si>
  <si>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</si>
  <si>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</si>
  <si>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</si>
  <si>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</si>
  <si>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</si>
  <si>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</si>
  <si>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</si>
  <si>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</si>
  <si>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</si>
  <si>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</si>
  <si>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</si>
  <si>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</si>
  <si>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</si>
  <si>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</si>
  <si>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</si>
  <si>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</si>
  <si>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</si>
  <si>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</si>
  <si>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</si>
  <si>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</si>
  <si>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</si>
  <si>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</si>
  <si>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</si>
  <si>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</si>
  <si>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</si>
  <si>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</si>
  <si>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</si>
  <si>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</si>
  <si>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</si>
  <si>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</si>
  <si>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</si>
  <si>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</si>
  <si>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</si>
  <si>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</si>
  <si>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</si>
  <si>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</si>
  <si>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</si>
  <si>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</si>
  <si>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</si>
  <si>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</si>
  <si>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</si>
  <si>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</si>
  <si>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</si>
  <si>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</si>
  <si>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</si>
  <si>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</si>
  <si>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</si>
  <si>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</si>
  <si>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</si>
  <si>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</si>
  <si>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</si>
  <si>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</si>
  <si>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</si>
  <si>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</si>
  <si>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</si>
  <si>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</si>
  <si>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</si>
  <si>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</si>
  <si>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</si>
  <si>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</si>
  <si>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</si>
  <si>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</si>
  <si>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</si>
  <si>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</si>
  <si>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</si>
  <si>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</si>
  <si>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</si>
  <si>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</si>
  <si>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</si>
  <si>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</si>
  <si>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</si>
  <si>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</si>
  <si>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</si>
  <si>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</si>
  <si>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</si>
  <si>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</si>
  <si>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</si>
  <si>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</si>
  <si>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</si>
  <si>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</si>
  <si>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</si>
  <si>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</si>
  <si>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</si>
  <si>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</si>
  <si>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</si>
  <si>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</si>
  <si>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</si>
  <si>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</si>
  <si>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</si>
  <si>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</si>
  <si>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</si>
  <si>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</si>
  <si>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</si>
  <si>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</si>
  <si>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</si>
  <si>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</si>
  <si>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</si>
  <si>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</si>
  <si>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</si>
  <si>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</si>
  <si>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</si>
  <si>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</si>
  <si>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</si>
  <si>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</si>
  <si>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</si>
  <si>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</si>
  <si>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</si>
  <si>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</si>
  <si>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</si>
  <si>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</si>
  <si>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</si>
  <si>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</si>
  <si>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</si>
  <si>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</si>
  <si>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</si>
  <si>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</si>
  <si>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</si>
  <si>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</si>
  <si>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</si>
  <si>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</si>
  <si>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</si>
  <si>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</si>
  <si>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</si>
  <si>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</si>
  <si>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</si>
  <si>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</si>
  <si>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</si>
  <si>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</si>
  <si>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</si>
  <si>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</si>
  <si>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</si>
  <si>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</si>
  <si>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</si>
  <si>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</si>
  <si>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</si>
  <si>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</si>
  <si>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</si>
  <si>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</si>
  <si>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</si>
  <si>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</si>
  <si>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</si>
  <si>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</si>
  <si>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</si>
  <si>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</si>
  <si>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</si>
  <si>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</si>
  <si>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</si>
  <si>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</si>
  <si>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</si>
  <si>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</si>
  <si>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</si>
  <si>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</si>
  <si>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</si>
  <si>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</si>
  <si>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</si>
  <si>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</si>
  <si>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</si>
  <si>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</si>
  <si>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</si>
  <si>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</si>
  <si>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</si>
  <si>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</si>
  <si>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</si>
  <si>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</si>
  <si>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</si>
  <si>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</si>
  <si>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</si>
  <si>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</si>
  <si>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</si>
  <si>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</si>
  <si>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</si>
  <si>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</si>
  <si>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</si>
  <si>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</si>
  <si>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</si>
  <si>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</si>
  <si>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</si>
  <si>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</si>
  <si>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</si>
  <si>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</si>
  <si>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</si>
  <si>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</si>
  <si>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</si>
  <si>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</si>
  <si>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</si>
  <si>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</si>
  <si>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</si>
  <si>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</si>
  <si>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</si>
  <si>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</si>
  <si>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</si>
  <si>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</si>
  <si>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</si>
  <si>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</si>
  <si>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</si>
  <si>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</si>
  <si>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</si>
  <si>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</si>
  <si>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</si>
  <si>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</si>
  <si>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</si>
  <si>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</si>
  <si>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</si>
  <si>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</si>
  <si>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</si>
  <si>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</si>
  <si>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</si>
  <si>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</si>
  <si>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</si>
  <si>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</si>
  <si>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</si>
  <si>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</si>
  <si>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</si>
  <si>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</si>
  <si>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</si>
  <si>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</si>
  <si>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</si>
  <si>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</si>
  <si>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</si>
  <si>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</si>
  <si>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</si>
  <si>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</si>
  <si>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</si>
  <si>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</si>
  <si>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</si>
  <si>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</si>
  <si>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</si>
  <si>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</si>
  <si>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</si>
  <si>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</si>
  <si>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</si>
  <si>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</si>
  <si>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</si>
  <si>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</si>
  <si>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</si>
  <si>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</si>
  <si>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</si>
  <si>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</si>
  <si>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</si>
  <si>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</si>
  <si>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</si>
  <si>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</si>
  <si>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</si>
  <si>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</si>
  <si>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</si>
  <si>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</si>
  <si>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</si>
  <si>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</si>
  <si>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</si>
  <si>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</si>
  <si>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</si>
  <si>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</si>
  <si>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</si>
  <si>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</si>
  <si>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</si>
  <si>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</si>
  <si>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</si>
  <si>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</si>
  <si>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</si>
  <si>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</si>
  <si>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</si>
  <si>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</si>
  <si>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</si>
  <si>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</si>
  <si>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</si>
  <si>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</si>
  <si>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</si>
  <si>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</si>
  <si>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</si>
  <si>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</si>
  <si>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</si>
  <si>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</si>
  <si>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</si>
  <si>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</si>
  <si>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</si>
  <si>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</si>
  <si>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</si>
  <si>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</si>
  <si>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</si>
  <si>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</si>
  <si>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</si>
  <si>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</si>
  <si>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</si>
  <si>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</si>
  <si>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</si>
  <si>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</si>
  <si>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</si>
  <si>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</si>
  <si>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</si>
  <si>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</si>
  <si>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</si>
  <si>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</si>
  <si>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</si>
  <si>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</si>
  <si>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</si>
  <si>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</si>
  <si>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</si>
  <si>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</si>
  <si>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</si>
  <si>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</si>
  <si>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</si>
  <si>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</si>
  <si>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</si>
  <si>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</si>
  <si>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</si>
  <si>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</si>
  <si>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</si>
  <si>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</si>
  <si>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</si>
  <si>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</si>
  <si>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</si>
  <si>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</si>
  <si>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</si>
  <si>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</si>
  <si>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</si>
  <si>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</si>
  <si>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</si>
  <si>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</si>
  <si>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</si>
  <si>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</si>
  <si>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</si>
  <si>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</si>
  <si>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</si>
  <si>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</si>
  <si>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</si>
  <si>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</si>
  <si>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</si>
  <si>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</si>
  <si>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</si>
  <si>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</si>
  <si>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</si>
  <si>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</si>
  <si>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</si>
  <si>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</si>
  <si>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</si>
  <si>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</si>
  <si>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</si>
  <si>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</si>
  <si>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</si>
  <si>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</si>
  <si>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</si>
  <si>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</si>
  <si>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</si>
  <si>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</si>
  <si>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</si>
  <si>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</si>
  <si>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</si>
  <si>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</si>
  <si>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</si>
  <si>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</si>
  <si>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</si>
  <si>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</si>
  <si>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</si>
  <si>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</si>
  <si>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</si>
  <si>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</si>
  <si>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</si>
  <si>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</si>
  <si>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</si>
  <si>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</si>
  <si>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</si>
  <si>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</si>
  <si>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</si>
  <si>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</si>
  <si>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</si>
  <si>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</si>
  <si>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</si>
  <si>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</si>
  <si>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</si>
  <si>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</si>
  <si>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</si>
  <si>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</si>
  <si>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</si>
  <si>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</si>
  <si>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</si>
  <si>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</si>
  <si>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</si>
  <si>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</si>
  <si>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</si>
  <si>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</si>
  <si>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</si>
  <si>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</si>
  <si>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</si>
  <si>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</si>
  <si>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</si>
  <si>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</si>
  <si>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</si>
  <si>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</si>
  <si>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</si>
  <si>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</si>
  <si>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</si>
  <si>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</si>
  <si>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</si>
  <si>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</si>
  <si>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</si>
  <si>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</si>
  <si>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</si>
  <si>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</si>
  <si>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</si>
  <si>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</si>
  <si>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</si>
  <si>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</si>
  <si>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</si>
  <si>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</si>
  <si>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</si>
  <si>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</si>
  <si>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</si>
  <si>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</si>
  <si>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</si>
  <si>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</si>
  <si>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</si>
  <si>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</si>
  <si>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</si>
  <si>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</si>
  <si>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</si>
  <si>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</si>
  <si>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</si>
  <si>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</si>
  <si>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</si>
  <si>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</si>
  <si>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</si>
  <si>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</si>
  <si>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</si>
  <si>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</si>
  <si>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</si>
  <si>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</si>
  <si>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</si>
  <si>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</si>
  <si>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</si>
  <si>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</si>
  <si>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</si>
  <si>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</si>
  <si>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</si>
  <si>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</si>
  <si>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</si>
  <si>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</si>
  <si>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</si>
  <si>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</si>
  <si>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</si>
  <si>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</si>
  <si>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</si>
  <si>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</si>
  <si>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</si>
  <si>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</si>
  <si>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</si>
  <si>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</si>
  <si>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</si>
  <si>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</si>
  <si>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</si>
  <si>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</si>
  <si>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</si>
  <si>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</si>
  <si>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</si>
  <si>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</si>
  <si>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</si>
  <si>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</si>
  <si>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</si>
  <si>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</si>
  <si>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</si>
  <si>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</si>
  <si>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</si>
  <si>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</si>
  <si>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</si>
  <si>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</si>
  <si>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</si>
  <si>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</si>
  <si>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</si>
  <si>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</si>
  <si>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</si>
  <si>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</si>
  <si>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</si>
  <si>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</si>
  <si>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</si>
  <si>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</si>
  <si>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</si>
  <si>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</si>
  <si>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</si>
  <si>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</si>
  <si>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</si>
  <si>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</si>
  <si>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</si>
  <si>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</si>
  <si>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</si>
  <si>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</si>
  <si>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</si>
  <si>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</si>
  <si>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</si>
  <si>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</si>
  <si>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</si>
  <si>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</si>
  <si>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</si>
  <si>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</si>
  <si>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</si>
  <si>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</si>
  <si>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</si>
  <si>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</si>
  <si>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Съставител:Дафин Средков</t>
  </si>
  <si>
    <t>Дафин Средков</t>
  </si>
  <si>
    <t>Съставител: Дафин Средков</t>
  </si>
  <si>
    <t xml:space="preserve">                                    Съставител: Дафин Средков</t>
  </si>
  <si>
    <t>БОЛКАН ПРОПЪРТИ ИНСТРУМЕНТС АДСИЦ</t>
  </si>
  <si>
    <t>Ръководител: Владимир Върбанов</t>
  </si>
  <si>
    <t>Владимир Върбанов</t>
  </si>
  <si>
    <t>В.Върбанов</t>
  </si>
  <si>
    <t>Дата на съставяне: 27.04.2009</t>
  </si>
  <si>
    <t>01.01.2009-31.03.2009</t>
  </si>
  <si>
    <t xml:space="preserve">Дата на съставяне: 27.04.2009                               </t>
  </si>
  <si>
    <t>Дата  на съставяне: 27.04.2009</t>
  </si>
  <si>
    <t xml:space="preserve">Дата на съставяне: 27.04.2009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</si>
</sst>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">
      <selection activeCell="A13" sqref="A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175323352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500</v>
      </c>
      <c r="D20" s="151">
        <v>500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-120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-115</v>
      </c>
      <c r="H33" s="154">
        <f>H27+H31+H32</f>
        <v>-120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535</v>
      </c>
      <c r="H36" s="154">
        <f>H25+H17+H33</f>
        <v>530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4</v>
      </c>
      <c r="H51" s="152">
        <v>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500</v>
      </c>
      <c r="D55" s="155">
        <f>D19+D20+D21+D27+D32+D45+D51+D53+D54</f>
        <v>500</v>
      </c>
      <c r="E55" s="237" t="s">
        <v>172</v>
      </c>
      <c r="F55" s="261" t="s">
        <v>173</v>
      </c>
      <c r="G55" s="154">
        <f>G49+G51+G52+G53+G54</f>
        <v>4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6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13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</v>
      </c>
      <c r="D75" s="155">
        <f>SUM(D67:D74)</f>
        <v>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</v>
      </c>
      <c r="D93" s="155">
        <f>D64+D75+D84+D91+D92</f>
        <v>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539</v>
      </c>
      <c r="D94" s="164">
        <f>D93+D55</f>
        <v>538</v>
      </c>
      <c r="E94" s="449" t="s">
        <v>270</v>
      </c>
      <c r="F94" s="289" t="s">
        <v>271</v>
      </c>
      <c r="G94" s="165">
        <f>G36+G39+G55+G79</f>
        <v>539</v>
      </c>
      <c r="H94" s="165">
        <f>H36+H39+H55+H79</f>
        <v>538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БОЛКАН ПРОПЪРТИ ИНСТРУМЕНТС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175323352</v>
      </c>
    </row>
    <row r="3" spans="1:8" ht="15">
      <c r="A3" s="467" t="s">
        <v>274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01.01.2009-31.03.2009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</v>
      </c>
      <c r="D10" s="46">
        <v>81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/>
      <c r="D12" s="46">
        <v>35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>
        <v>7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</v>
      </c>
      <c r="D19" s="49">
        <f>SUM(D9:D15)+D16</f>
        <v>123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13</v>
      </c>
      <c r="H23" s="550">
        <v>13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</v>
      </c>
      <c r="D28" s="50">
        <f>D26+D19</f>
        <v>123</v>
      </c>
      <c r="E28" s="127" t="s">
        <v>338</v>
      </c>
      <c r="F28" s="554" t="s">
        <v>339</v>
      </c>
      <c r="G28" s="548">
        <f>G13+G15+G24</f>
        <v>13</v>
      </c>
      <c r="H28" s="548">
        <f>H13+H15+H24</f>
        <v>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</v>
      </c>
      <c r="D33" s="49">
        <f>D28+D31+D32</f>
        <v>123</v>
      </c>
      <c r="E33" s="127" t="s">
        <v>352</v>
      </c>
      <c r="F33" s="554" t="s">
        <v>353</v>
      </c>
      <c r="G33" s="53">
        <f>G32+G31+G28</f>
        <v>13</v>
      </c>
      <c r="H33" s="53">
        <f>H32+H31+H28</f>
        <v>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109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109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</v>
      </c>
      <c r="D42" s="53">
        <f>D33+D35+D39</f>
        <v>123</v>
      </c>
      <c r="E42" s="128" t="s">
        <v>379</v>
      </c>
      <c r="F42" s="129" t="s">
        <v>380</v>
      </c>
      <c r="G42" s="53">
        <f>G39+G33</f>
        <v>13</v>
      </c>
      <c r="H42" s="53">
        <f>H39+H33</f>
        <v>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39930</v>
      </c>
      <c r="C48" s="427" t="s">
        <v>381</v>
      </c>
      <c r="D48" s="587" t="s">
        <v>860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865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БОЛКАН ПРОПЪРТИ ИНСТРУМЕНТС АДСИЦ</v>
      </c>
      <c r="C4" s="541" t="s">
        <v>2</v>
      </c>
      <c r="D4" s="541">
        <f>'справка №1-БАЛАНС'!H3</f>
        <v>175323352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-16</v>
      </c>
      <c r="D11" s="54">
        <v>-74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-118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-500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-500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150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-468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493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24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4" sqref="A4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БОЛКАН ПРОПЪРТИ ИНСТРУМЕНТС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175323352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01.01.2009-31.03.2009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-120</v>
      </c>
      <c r="K11" s="60"/>
      <c r="L11" s="344">
        <f>SUM(C11:K11)</f>
        <v>530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-120</v>
      </c>
      <c r="K15" s="61">
        <f t="shared" si="2"/>
        <v>0</v>
      </c>
      <c r="L15" s="344">
        <f t="shared" si="1"/>
        <v>530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</v>
      </c>
      <c r="J29" s="59">
        <f t="shared" si="6"/>
        <v>-120</v>
      </c>
      <c r="K29" s="59">
        <f t="shared" si="6"/>
        <v>0</v>
      </c>
      <c r="L29" s="344">
        <f t="shared" si="1"/>
        <v>535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</v>
      </c>
      <c r="J32" s="59">
        <f t="shared" si="7"/>
        <v>-120</v>
      </c>
      <c r="K32" s="59">
        <f t="shared" si="7"/>
        <v>0</v>
      </c>
      <c r="L32" s="344">
        <f t="shared" si="1"/>
        <v>535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860</v>
      </c>
      <c r="G38" s="591"/>
      <c r="H38" s="591"/>
      <c r="I38" s="591"/>
      <c r="J38" s="15" t="s">
        <v>853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БОЛКАН ПРОПЪРТИ ИНСТРУМЕНТС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175323352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01.01.2009-31.03.2009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500</v>
      </c>
      <c r="E18" s="187"/>
      <c r="F18" s="187"/>
      <c r="G18" s="74">
        <f t="shared" si="2"/>
        <v>500</v>
      </c>
      <c r="H18" s="63"/>
      <c r="I18" s="63"/>
      <c r="J18" s="74">
        <f t="shared" si="3"/>
        <v>500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500</v>
      </c>
      <c r="H40" s="438">
        <f t="shared" si="13"/>
        <v>0</v>
      </c>
      <c r="I40" s="438">
        <f t="shared" si="13"/>
        <v>0</v>
      </c>
      <c r="J40" s="438">
        <f t="shared" si="13"/>
        <v>500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8"/>
      <c r="L44" s="608"/>
      <c r="M44" s="608"/>
      <c r="N44" s="608"/>
      <c r="O44" s="609" t="s">
        <v>864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89" sqref="C8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БОЛКАН ПРОПЪРТИ ИНСТРУМЕНТС АДСИЦ</v>
      </c>
      <c r="C3" s="620"/>
      <c r="D3" s="526" t="s">
        <v>2</v>
      </c>
      <c r="E3" s="107">
        <f>'справка №1-БАЛАНС'!H3</f>
        <v>175323352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01.01.2009-31.03.2009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</v>
      </c>
      <c r="D28" s="108"/>
      <c r="E28" s="120">
        <f t="shared" si="0"/>
        <v>15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15</v>
      </c>
      <c r="D43" s="104">
        <f>D24+D28+D29+D31+D30+D32+D33+D38</f>
        <v>0</v>
      </c>
      <c r="E43" s="118">
        <f>E24+E28+E29+E31+E30+E32+E33+E38</f>
        <v>15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</v>
      </c>
      <c r="D44" s="103">
        <f>D43+D21+D19+D9</f>
        <v>0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</v>
      </c>
      <c r="D85" s="104">
        <f>SUM(D86:D90)+D94</f>
        <v>0</v>
      </c>
      <c r="E85" s="104">
        <f>SUM(E86:E90)+E94</f>
        <v>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</v>
      </c>
      <c r="D89" s="108">
        <v>0</v>
      </c>
      <c r="E89" s="119">
        <f t="shared" si="1"/>
        <v>4</v>
      </c>
      <c r="F89" s="108">
        <v>0</v>
      </c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</v>
      </c>
      <c r="D96" s="104">
        <f>D85+D80+D75+D71+D95</f>
        <v>0</v>
      </c>
      <c r="E96" s="104">
        <f>E85+E80+E75+E71+E95</f>
        <v>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</v>
      </c>
      <c r="D97" s="104">
        <f>D96+D68+D66</f>
        <v>0</v>
      </c>
      <c r="E97" s="104">
        <f>E96+E68+E66</f>
        <v>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landscape" paperSize="9" scale="74" r:id="rId1"/>
  <headerFooter alignWithMargins="0">
    <oddHeader xml:space="preserve">&amp;R&amp;"Times New Roman Cyr,Regular"&amp;9СПРАВКА   ПО ОБРАЗЕЦ № 6 </oddHeader>
  </headerFooter>
  <rowBreaks count="1" manualBreakCount="1">
    <brk id="5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БОЛКАН ПРОПЪРТИ ИНСТРУМЕНТС АДСИЦ</v>
      </c>
      <c r="C4" s="622"/>
      <c r="D4" s="622"/>
      <c r="E4" s="622"/>
      <c r="F4" s="622"/>
      <c r="G4" s="627" t="s">
        <v>2</v>
      </c>
      <c r="H4" s="627"/>
      <c r="I4" s="500">
        <f>'справка №1-БАЛАНС'!H3</f>
        <v>175323352</v>
      </c>
    </row>
    <row r="5" spans="1:9" ht="15">
      <c r="A5" s="501" t="s">
        <v>5</v>
      </c>
      <c r="B5" s="623" t="str">
        <f>'справка №1-БАЛАНС'!E5</f>
        <v>01.01.2009-31.03.2009</v>
      </c>
      <c r="C5" s="623"/>
      <c r="D5" s="623"/>
      <c r="E5" s="623"/>
      <c r="F5" s="623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817</v>
      </c>
      <c r="E30" s="621" t="s">
        <v>860</v>
      </c>
      <c r="F30" s="621"/>
      <c r="G30" s="621"/>
      <c r="H30" s="420" t="s">
        <v>779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1" t="s">
        <v>866</v>
      </c>
      <c r="I31" s="621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БОЛКАН ПРОПЪРТИ ИНСТРУМЕНТС АДСИЦ</v>
      </c>
      <c r="C5" s="628"/>
      <c r="D5" s="628"/>
      <c r="E5" s="570" t="s">
        <v>2</v>
      </c>
      <c r="F5" s="451">
        <f>'справка №1-БАЛАНС'!H3</f>
        <v>175323352</v>
      </c>
    </row>
    <row r="6" spans="1:13" ht="15" customHeight="1">
      <c r="A6" s="27" t="s">
        <v>820</v>
      </c>
      <c r="B6" s="629" t="str">
        <f>'справка №1-БАЛАНС'!E5</f>
        <v>01.01.2009-31.03.2009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SPeneva</cp:lastModifiedBy>
  <cp:lastPrinted>2009-01-13T17:27:40Z</cp:lastPrinted>
  <dcterms:created xsi:type="dcterms:W3CDTF">2000-06-29T12:02:40Z</dcterms:created>
  <dcterms:modified xsi:type="dcterms:W3CDTF">2009-04-29T16:57:03Z</dcterms:modified>
  <cp:category/>
  <cp:version/>
  <cp:contentType/>
  <cp:contentStatus/>
</cp:coreProperties>
</file>