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<sst xmlns="http://schemas.openxmlformats.org/spreadsheetml/2006/main" count="1062" uniqueCount="879">
  <si>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</si>
  <si>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</si>
  <si>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</si>
  <si>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</si>
  <si>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</si>
  <si>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</si>
  <si>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</si>
  <si>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</si>
  <si>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</si>
  <si>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31.01.2008 г. - 31.03.2008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</si>
  <si>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</si>
  <si>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</si>
  <si>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</si>
  <si>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</si>
  <si>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</si>
  <si>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</si>
  <si>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</si>
  <si>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</si>
  <si>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</si>
  <si>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</si>
  <si>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</si>
  <si>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</si>
  <si>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</si>
  <si>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</si>
  <si>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</si>
  <si>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</si>
  <si>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</si>
  <si>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</si>
  <si>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</si>
  <si>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</si>
  <si>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</si>
  <si>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</si>
  <si>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</si>
  <si>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</si>
  <si>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</si>
  <si>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</si>
  <si>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</si>
  <si>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</si>
  <si>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</si>
  <si>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</si>
  <si>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</si>
  <si>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</si>
  <si>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</si>
  <si>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</si>
  <si>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</si>
  <si>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</si>
  <si>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</si>
  <si>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</si>
  <si>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</si>
  <si>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</si>
  <si>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</si>
  <si>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</si>
  <si>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</si>
  <si>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</si>
  <si>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</si>
  <si>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</si>
  <si>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</si>
  <si>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</si>
  <si>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</si>
  <si>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</si>
  <si>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</si>
  <si>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</si>
  <si>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</si>
  <si>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</si>
  <si>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</si>
  <si>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</si>
  <si>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</si>
  <si>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</si>
  <si>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</si>
  <si>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</si>
  <si>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</si>
  <si>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</si>
  <si>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</si>
  <si>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</si>
  <si>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</si>
  <si>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</si>
  <si>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</si>
  <si>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</si>
  <si>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</si>
  <si>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</si>
  <si>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</si>
  <si>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</si>
  <si>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</si>
  <si>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</si>
  <si>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</si>
  <si>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</si>
  <si>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</si>
  <si>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</si>
  <si>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</si>
  <si>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</si>
  <si>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</si>
  <si>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</si>
  <si>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</si>
  <si>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</si>
  <si>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</si>
  <si>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</si>
  <si>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</si>
  <si>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</si>
  <si>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</si>
  <si>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</si>
  <si>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</si>
  <si>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</si>
  <si>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</si>
  <si>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</si>
  <si>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</si>
  <si>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</si>
  <si>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</si>
  <si>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</si>
  <si>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</si>
  <si>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</si>
  <si>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</si>
  <si>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</si>
  <si>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</si>
  <si>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</si>
  <si>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</si>
  <si>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</si>
  <si>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</si>
  <si>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</si>
  <si>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</si>
  <si>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</si>
  <si>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</si>
  <si>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</si>
  <si>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</si>
  <si>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</si>
  <si>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</si>
  <si>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</si>
  <si>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</si>
  <si>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</si>
  <si>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</si>
  <si>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</si>
  <si>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</si>
  <si>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</si>
  <si>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</si>
  <si>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</si>
  <si>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</si>
  <si>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</si>
  <si>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</si>
  <si>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</si>
  <si>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</si>
  <si>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</si>
  <si>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</si>
  <si>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</si>
  <si>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</si>
  <si>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</si>
  <si>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</si>
  <si>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</si>
  <si>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</si>
  <si>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</si>
  <si>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</si>
  <si>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</si>
  <si>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</si>
  <si>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</si>
  <si>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</si>
  <si>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</si>
  <si>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</si>
  <si>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</si>
  <si>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</si>
  <si>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</si>
  <si>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</si>
  <si>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</si>
  <si>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</si>
  <si>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</si>
  <si>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</si>
  <si>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</si>
  <si>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</si>
  <si>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</si>
  <si>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</si>
  <si>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</si>
  <si>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</si>
  <si>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</si>
  <si>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</si>
  <si>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</si>
  <si>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</si>
  <si>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</si>
  <si>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</si>
  <si>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</si>
  <si>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</si>
  <si>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</si>
  <si>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</si>
  <si>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</si>
  <si>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</si>
  <si>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</si>
  <si>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</si>
  <si>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</si>
  <si>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</si>
  <si>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</si>
  <si>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</si>
  <si>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</si>
  <si>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</si>
  <si>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</si>
  <si>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</si>
  <si>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</si>
  <si>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</si>
  <si>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</si>
  <si>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</si>
  <si>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</si>
  <si>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</si>
  <si>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</si>
  <si>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</si>
  <si>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</si>
  <si>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</si>
  <si>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</si>
  <si>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</si>
  <si>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</si>
  <si>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</si>
  <si>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</si>
  <si>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</si>
  <si>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</si>
  <si>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</si>
  <si>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</si>
  <si>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</si>
  <si>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</si>
  <si>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</si>
  <si>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</si>
  <si>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</si>
  <si>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</si>
  <si>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</si>
  <si>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</si>
  <si>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</si>
  <si>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</si>
  <si>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</si>
  <si>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</si>
  <si>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</si>
  <si>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</si>
  <si>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</si>
  <si>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</si>
  <si>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</si>
  <si>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</si>
  <si>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</si>
  <si>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</si>
  <si>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</si>
  <si>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</si>
  <si>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</si>
  <si>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</si>
  <si>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</si>
  <si>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</si>
  <si>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</si>
  <si>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</si>
  <si>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</si>
  <si>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</si>
  <si>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</si>
  <si>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</si>
  <si>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</si>
  <si>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</si>
  <si>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</si>
  <si>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</si>
  <si>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</si>
  <si>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</si>
  <si>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</si>
  <si>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</si>
  <si>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</si>
  <si>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</si>
  <si>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</si>
  <si>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</si>
  <si>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</si>
  <si>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</si>
  <si>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</si>
  <si>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</si>
  <si>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</si>
  <si>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</si>
  <si>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</si>
  <si>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</si>
  <si>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</si>
  <si>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</si>
  <si>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</si>
  <si>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</si>
  <si>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</si>
  <si>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</si>
  <si>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</si>
  <si>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</si>
  <si>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</si>
  <si>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</si>
  <si>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</si>
  <si>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</si>
  <si>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</si>
  <si>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</si>
  <si>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</si>
  <si>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</si>
  <si>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18.05.2008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</si>
  <si>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</si>
  <si>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</si>
  <si>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</si>
  <si>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</si>
  <si>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</si>
  <si>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</si>
  <si>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</si>
  <si>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</si>
  <si>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</si>
  <si>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</si>
  <si>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</si>
  <si>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</si>
  <si>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</si>
  <si>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</si>
  <si>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</si>
  <si>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</si>
  <si>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</si>
  <si>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</si>
  <si>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</si>
  <si>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</si>
  <si>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</si>
  <si>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</si>
  <si>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</si>
  <si>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</si>
  <si>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</si>
  <si>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</si>
  <si>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</si>
  <si>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</si>
  <si>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</si>
  <si>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</si>
  <si>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</si>
  <si>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</si>
  <si>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</si>
  <si>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</si>
  <si>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</si>
  <si>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</si>
  <si>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</si>
  <si>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</si>
  <si>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</si>
  <si>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</si>
  <si>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</si>
  <si>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</si>
  <si>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</si>
  <si>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</si>
  <si>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</si>
  <si>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</si>
  <si>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</si>
  <si>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</si>
  <si>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</si>
  <si>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</si>
  <si>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</si>
  <si>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</si>
  <si>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</si>
  <si>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</si>
  <si>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</si>
  <si>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</si>
  <si>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</si>
  <si>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</si>
  <si>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</si>
  <si>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</si>
  <si>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</si>
  <si>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</si>
  <si>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</si>
  <si>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</si>
  <si>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</si>
  <si>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</si>
  <si>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</si>
  <si>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</si>
  <si>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</si>
  <si>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</si>
  <si>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</si>
  <si>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</si>
  <si>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</si>
  <si>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</si>
  <si>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</si>
  <si>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</si>
  <si>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</si>
  <si>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</si>
  <si>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</si>
  <si>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</si>
  <si>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</si>
  <si>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</si>
  <si>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</si>
  <si>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</si>
  <si>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</si>
  <si>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</si>
  <si>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</si>
  <si>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</si>
  <si>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</si>
  <si>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</si>
  <si>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</si>
  <si>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</si>
  <si>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</si>
  <si>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</si>
  <si>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</si>
  <si>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</si>
  <si>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</si>
  <si>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</si>
  <si>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</si>
  <si>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</si>
  <si>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</si>
  <si>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</si>
  <si>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</si>
  <si>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</si>
  <si>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</si>
  <si>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</si>
  <si>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</si>
  <si>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</si>
  <si>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</si>
  <si>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</si>
  <si>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</si>
  <si>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</si>
  <si>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</si>
  <si>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</si>
  <si>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18.05.2008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</si>
  <si>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</si>
  <si>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</si>
  <si>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</si>
  <si>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</si>
  <si>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</si>
  <si>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</si>
  <si>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</si>
  <si>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</si>
  <si>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</si>
  <si>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</si>
  <si>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</si>
  <si>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</si>
  <si>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</si>
  <si>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</si>
  <si>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</si>
  <si>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</si>
  <si>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</si>
  <si>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</si>
  <si>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</si>
  <si>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</si>
  <si>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</si>
  <si>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</si>
  <si>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</si>
  <si>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</si>
  <si>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</si>
  <si>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</si>
  <si>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</si>
  <si>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</si>
  <si>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</si>
  <si>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</si>
  <si>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</si>
  <si>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</si>
  <si>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</si>
  <si>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</si>
  <si>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</si>
  <si>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</si>
  <si>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</si>
  <si>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</si>
  <si>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</si>
  <si>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</si>
  <si>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</si>
  <si>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</si>
  <si>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</si>
  <si>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</si>
  <si>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</si>
  <si>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</si>
  <si>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</si>
  <si>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</si>
  <si>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</si>
  <si>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</si>
  <si>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</si>
  <si>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</si>
  <si>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</si>
  <si>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</si>
  <si>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</si>
  <si>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</si>
  <si>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</si>
  <si>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</si>
  <si>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</si>
  <si>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</si>
  <si>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</si>
  <si>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</si>
  <si>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</si>
  <si>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</si>
  <si>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</si>
  <si>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</si>
  <si>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</si>
  <si>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</si>
  <si>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</si>
  <si>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</si>
  <si>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</si>
  <si>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</si>
  <si>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</si>
  <si>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</si>
  <si>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</si>
  <si>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</si>
  <si>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</si>
  <si>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</si>
  <si>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</si>
  <si>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18.05.2008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</si>
  <si>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</si>
  <si>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</si>
  <si>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</si>
  <si>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</si>
  <si>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</si>
  <si>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</si>
  <si>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</si>
  <si>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</si>
  <si>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</si>
  <si>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</si>
  <si>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</si>
  <si>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</si>
  <si>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</si>
  <si>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</si>
  <si>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</si>
  <si>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</si>
  <si>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</si>
  <si>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</si>
  <si>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</si>
  <si>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</si>
  <si>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</si>
  <si>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</si>
  <si>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</si>
  <si>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</si>
  <si>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</si>
  <si>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</si>
  <si>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</si>
  <si>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</si>
  <si>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</si>
  <si>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</si>
  <si>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</si>
  <si>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</si>
  <si>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</si>
  <si>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</si>
  <si>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</si>
  <si>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</si>
  <si>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</si>
  <si>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</si>
  <si>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</si>
  <si>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</si>
  <si>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</si>
  <si>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</si>
  <si>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</si>
  <si>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</si>
  <si>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</si>
  <si>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</si>
  <si>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</si>
  <si>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</si>
  <si>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</si>
  <si>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</si>
  <si>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</si>
  <si>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</si>
  <si>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</si>
  <si>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</si>
  <si>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</si>
  <si>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</si>
  <si>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</si>
  <si>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</si>
  <si>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</si>
  <si>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</si>
  <si>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</si>
  <si>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</si>
  <si>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</si>
  <si>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съставяне:18.05.2008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</si>
  <si>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</si>
  <si>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</si>
  <si>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</si>
  <si>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</si>
  <si>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</si>
  <si>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</si>
  <si>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</si>
  <si>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</si>
  <si>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</si>
  <si>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</si>
  <si>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</si>
  <si>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</si>
  <si>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</si>
  <si>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</si>
  <si>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</si>
  <si>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</si>
  <si>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</si>
  <si>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</si>
  <si>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</si>
  <si>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</si>
  <si>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</si>
  <si>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</si>
  <si>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</si>
  <si>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</si>
  <si>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</si>
  <si>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</si>
  <si>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</si>
  <si>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</si>
  <si>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</si>
  <si>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</si>
  <si>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</si>
  <si>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</si>
  <si>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</si>
  <si>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</si>
  <si>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</si>
  <si>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</si>
  <si>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</si>
  <si>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</si>
  <si>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</si>
  <si>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</si>
  <si>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</si>
  <si>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</si>
  <si>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</si>
  <si>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</si>
  <si>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</si>
  <si>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</si>
  <si>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</si>
  <si>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</si>
  <si>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</si>
  <si>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</si>
  <si>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</si>
  <si>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</si>
  <si>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</si>
  <si>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</si>
  <si>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</si>
  <si>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</si>
  <si>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</si>
  <si>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</si>
  <si>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</si>
  <si>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</si>
  <si>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</si>
  <si>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</si>
  <si>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</si>
  <si>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</si>
  <si>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</si>
  <si>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</si>
  <si>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</si>
  <si>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</si>
  <si>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</si>
  <si>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</si>
  <si>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</si>
  <si>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</si>
  <si>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</si>
  <si>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</si>
  <si>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</si>
  <si>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</si>
  <si>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</si>
  <si>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</si>
  <si>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</si>
  <si>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</si>
  <si>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</si>
  <si>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</si>
  <si>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</si>
  <si>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</si>
  <si>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</si>
  <si>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</si>
  <si>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</si>
  <si>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</si>
  <si>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</si>
  <si>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</si>
  <si>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</si>
  <si>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</si>
  <si>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17.04.2007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</si>
  <si>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</si>
  <si>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</si>
  <si>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</si>
  <si>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</si>
  <si>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</si>
  <si>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</si>
  <si>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</si>
  <si>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</si>
  <si>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</si>
  <si>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</si>
  <si>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</si>
  <si>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</si>
  <si>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</si>
  <si>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</si>
  <si>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</si>
  <si>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</si>
  <si>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</si>
  <si>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</si>
  <si>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</si>
  <si>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</si>
  <si>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</si>
  <si>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</si>
  <si>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</si>
  <si>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</si>
  <si>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</si>
  <si>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</si>
  <si>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</si>
  <si>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</si>
  <si>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</si>
  <si>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</si>
  <si>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</si>
  <si>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</si>
  <si>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</si>
  <si>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</si>
  <si>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</si>
  <si>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</si>
  <si>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</si>
  <si>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</si>
  <si>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</si>
  <si>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</si>
  <si>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</si>
  <si>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</si>
  <si>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</si>
  <si>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</si>
  <si>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</si>
  <si>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</si>
  <si>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</si>
  <si>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</si>
  <si>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</si>
  <si>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</si>
  <si>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</si>
  <si>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</si>
  <si>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</si>
  <si>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</si>
  <si>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</si>
  <si>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</si>
  <si>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</si>
  <si>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</si>
  <si>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</si>
  <si>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</si>
  <si>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</si>
  <si>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</si>
  <si>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</si>
  <si>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</si>
  <si>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</si>
  <si>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</si>
  <si>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</si>
  <si>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</si>
  <si>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</si>
  <si>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</si>
  <si>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</si>
  <si>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</si>
  <si>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</si>
  <si>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</si>
  <si>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</si>
  <si>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</si>
  <si>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</si>
  <si>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</si>
  <si>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</si>
  <si>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</si>
  <si>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</si>
  <si>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</si>
  <si>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</si>
  <si>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</si>
  <si>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</si>
  <si>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</si>
  <si>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</si>
  <si>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</si>
  <si>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</si>
  <si>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</si>
  <si>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</si>
  <si>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</si>
  <si>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</si>
  <si>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</si>
  <si>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</si>
  <si>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</si>
  <si>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</si>
  <si>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</si>
  <si>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</si>
  <si>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</si>
  <si>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</si>
  <si>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</si>
  <si>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</si>
  <si>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</si>
  <si>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</si>
  <si>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</si>
  <si>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</si>
  <si>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</si>
  <si>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</si>
  <si>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</si>
  <si>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</si>
  <si>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</si>
  <si>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</si>
  <si>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</si>
  <si>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</si>
  <si>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</si>
  <si>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</si>
  <si>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</si>
  <si>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</si>
  <si>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</si>
  <si>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</si>
  <si>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</si>
  <si>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</si>
  <si>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</si>
  <si>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</si>
  <si>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</si>
  <si>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</si>
  <si>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</si>
  <si>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</si>
  <si>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</si>
  <si>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</si>
  <si>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</si>
  <si>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</si>
  <si>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</si>
  <si>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</si>
  <si>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</si>
  <si>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</si>
  <si>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</si>
  <si>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</si>
  <si>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</si>
  <si>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</si>
  <si>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</si>
  <si>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</si>
  <si>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</si>
  <si>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</si>
  <si>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</si>
  <si>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</si>
  <si>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</si>
  <si>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</si>
  <si>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</si>
  <si>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</si>
  <si>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</si>
  <si>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</si>
  <si>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</si>
  <si>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</si>
  <si>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</si>
  <si>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</si>
  <si>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</si>
  <si>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</si>
  <si>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</si>
  <si>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</si>
  <si>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</si>
  <si>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</si>
  <si>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</si>
  <si>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</si>
  <si>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</si>
  <si>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</si>
  <si>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</si>
  <si>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</si>
  <si>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</si>
  <si>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</si>
  <si>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</si>
  <si>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</si>
  <si>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съставяне:17.04.2007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</si>
  <si>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</si>
  <si>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</si>
  <si>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</si>
  <si>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</si>
  <si>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</si>
  <si>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</si>
  <si>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</si>
  <si>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</si>
  <si>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</si>
  <si>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</si>
  <si>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</si>
  <si>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</si>
  <si>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</si>
  <si>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</si>
  <si>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</si>
  <si>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</si>
  <si>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</si>
  <si>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</si>
  <si>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</si>
  <si>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</si>
  <si>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</si>
  <si>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</si>
  <si>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</si>
  <si>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</si>
  <si>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</si>
  <si>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</si>
  <si>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</si>
  <si>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</si>
  <si>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</si>
  <si>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</si>
  <si>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</si>
  <si>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</si>
  <si>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</si>
  <si>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</si>
  <si>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</si>
  <si>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</si>
  <si>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</si>
  <si>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</si>
  <si>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</si>
  <si>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</si>
  <si>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</si>
  <si>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</si>
  <si>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</si>
  <si>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</si>
  <si>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</si>
  <si>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</si>
  <si>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</si>
  <si>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</si>
  <si>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</si>
  <si>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</si>
  <si>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</si>
  <si>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</si>
  <si>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</si>
  <si>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</si>
  <si>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</si>
  <si>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</si>
  <si>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</si>
  <si>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</si>
  <si>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</si>
  <si>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</si>
  <si>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</si>
  <si>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</si>
  <si>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</si>
  <si>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</si>
  <si>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</si>
  <si>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</si>
  <si>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</si>
  <si>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</si>
  <si>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</si>
  <si>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</si>
  <si>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</si>
  <si>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17.04.2007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</si>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</sst>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C73">
      <selection activeCell="H96" sqref="H96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4.2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5.75">
      <c r="A11" s="39" t="s">
        <v>24</v>
      </c>
      <c r="B11" s="45" t="s">
        <v>25</v>
      </c>
      <c r="C11" s="46">
        <v>446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5.75">
      <c r="A12" s="39" t="s">
        <v>28</v>
      </c>
      <c r="B12" s="45" t="s">
        <v>29</v>
      </c>
      <c r="C12" s="46">
        <v>174</v>
      </c>
      <c r="D12" s="46">
        <v>178</v>
      </c>
      <c r="E12" s="41" t="s">
        <v>30</v>
      </c>
      <c r="F12" s="47" t="s">
        <v>31</v>
      </c>
      <c r="G12" s="49"/>
      <c r="H12" s="49"/>
    </row>
    <row r="13" spans="1:8" ht="15.75">
      <c r="A13" s="39" t="s">
        <v>32</v>
      </c>
      <c r="B13" s="45" t="s">
        <v>33</v>
      </c>
      <c r="C13" s="46">
        <v>155</v>
      </c>
      <c r="D13" s="46">
        <v>154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5.75">
      <c r="A15" s="39" t="s">
        <v>40</v>
      </c>
      <c r="B15" s="45" t="s">
        <v>41</v>
      </c>
      <c r="C15" s="46">
        <v>37</v>
      </c>
      <c r="D15" s="46">
        <v>34</v>
      </c>
      <c r="E15" s="50" t="s">
        <v>42</v>
      </c>
      <c r="F15" s="47" t="s">
        <v>43</v>
      </c>
      <c r="G15" s="51"/>
      <c r="H15" s="51"/>
    </row>
    <row r="16" spans="1:8" ht="15.75">
      <c r="A16" s="39" t="s">
        <v>44</v>
      </c>
      <c r="B16" s="52" t="s">
        <v>45</v>
      </c>
      <c r="C16" s="46">
        <v>12</v>
      </c>
      <c r="D16" s="46">
        <v>13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824</v>
      </c>
      <c r="D19" s="60">
        <f>SUM(D11:D18)</f>
        <v>825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5.7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96</v>
      </c>
      <c r="H20" s="61">
        <v>96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911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94</v>
      </c>
      <c r="H27" s="54">
        <f>SUM(H28:H30)</f>
        <v>18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89</v>
      </c>
      <c r="F28" s="47" t="s">
        <v>90</v>
      </c>
      <c r="G28" s="48">
        <v>94</v>
      </c>
      <c r="H28" s="48">
        <v>18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5.7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35</v>
      </c>
      <c r="H31" s="48">
        <v>71</v>
      </c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129</v>
      </c>
      <c r="H33" s="54">
        <f>H27+H31+H32</f>
        <v>89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1129</v>
      </c>
      <c r="H36" s="54">
        <f>H25+H17+H33</f>
        <v>1089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824</v>
      </c>
      <c r="D55" s="60">
        <f>D19+D20+D21+D27+D32+D45+D51+D53+D54</f>
        <v>825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5.75">
      <c r="A58" s="39" t="s">
        <v>182</v>
      </c>
      <c r="B58" s="45" t="s">
        <v>183</v>
      </c>
      <c r="C58" s="46">
        <v>432</v>
      </c>
      <c r="D58" s="46">
        <v>347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1247</v>
      </c>
      <c r="H61" s="54">
        <f>SUM(H62:H68)</f>
        <v>1059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1018</v>
      </c>
      <c r="H62" s="48">
        <v>905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5.75">
      <c r="A64" s="39" t="s">
        <v>55</v>
      </c>
      <c r="B64" s="59" t="s">
        <v>204</v>
      </c>
      <c r="C64" s="60">
        <f>SUM(C58:C63)</f>
        <v>432</v>
      </c>
      <c r="D64" s="60">
        <f>SUM(D58:D63)</f>
        <v>347</v>
      </c>
      <c r="E64" s="41" t="s">
        <v>205</v>
      </c>
      <c r="F64" s="47" t="s">
        <v>206</v>
      </c>
      <c r="G64" s="48">
        <v>128</v>
      </c>
      <c r="H64" s="48">
        <v>39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5.7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83</v>
      </c>
      <c r="H66" s="48">
        <v>90</v>
      </c>
    </row>
    <row r="67" spans="1:8" ht="15.7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13</v>
      </c>
      <c r="H67" s="48">
        <v>14</v>
      </c>
    </row>
    <row r="68" spans="1:8" ht="15.75">
      <c r="A68" s="39" t="s">
        <v>216</v>
      </c>
      <c r="B68" s="45" t="s">
        <v>217</v>
      </c>
      <c r="C68" s="46">
        <v>1011</v>
      </c>
      <c r="D68" s="46">
        <v>801</v>
      </c>
      <c r="E68" s="41" t="s">
        <v>218</v>
      </c>
      <c r="F68" s="47" t="s">
        <v>219</v>
      </c>
      <c r="G68" s="48">
        <v>5</v>
      </c>
      <c r="H68" s="48">
        <v>11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5.75">
      <c r="A71" s="39" t="s">
        <v>227</v>
      </c>
      <c r="B71" s="45" t="s">
        <v>228</v>
      </c>
      <c r="C71" s="46">
        <v>18</v>
      </c>
      <c r="D71" s="46">
        <v>20</v>
      </c>
      <c r="E71" s="67" t="s">
        <v>50</v>
      </c>
      <c r="F71" s="94" t="s">
        <v>229</v>
      </c>
      <c r="G71" s="95">
        <f>G59+G60+G61+G69+G70</f>
        <v>1265</v>
      </c>
      <c r="H71" s="95">
        <f>H59+H60+H61+H69+H70</f>
        <v>1081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.75">
      <c r="A72" s="39" t="s">
        <v>230</v>
      </c>
      <c r="B72" s="45" t="s">
        <v>231</v>
      </c>
      <c r="C72" s="46">
        <v>13</v>
      </c>
      <c r="D72" s="46">
        <v>11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6</v>
      </c>
      <c r="D74" s="46">
        <v>8</v>
      </c>
      <c r="E74" s="41" t="s">
        <v>236</v>
      </c>
      <c r="F74" s="103" t="s">
        <v>237</v>
      </c>
      <c r="G74" s="48"/>
      <c r="H74" s="48"/>
    </row>
    <row r="75" spans="1:15" ht="15.75">
      <c r="A75" s="39" t="s">
        <v>80</v>
      </c>
      <c r="B75" s="59" t="s">
        <v>238</v>
      </c>
      <c r="C75" s="60">
        <f>SUM(C67:C74)</f>
        <v>1048</v>
      </c>
      <c r="D75" s="60">
        <f>SUM(D67:D74)</f>
        <v>840</v>
      </c>
      <c r="E75" s="63" t="s">
        <v>165</v>
      </c>
      <c r="F75" s="53" t="s">
        <v>239</v>
      </c>
      <c r="G75" s="48">
        <v>42</v>
      </c>
      <c r="H75" s="48">
        <v>46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1307</v>
      </c>
      <c r="H79" s="107">
        <f>H71+H74+H75+H76</f>
        <v>1127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5.75">
      <c r="A87" s="39" t="s">
        <v>259</v>
      </c>
      <c r="B87" s="45" t="s">
        <v>260</v>
      </c>
      <c r="C87" s="46">
        <v>15</v>
      </c>
      <c r="D87" s="46">
        <v>8</v>
      </c>
      <c r="E87" s="99"/>
      <c r="F87" s="109"/>
      <c r="G87" s="109"/>
      <c r="H87" s="110"/>
      <c r="M87" s="68"/>
    </row>
    <row r="88" spans="1:8" ht="15.75">
      <c r="A88" s="39" t="s">
        <v>261</v>
      </c>
      <c r="B88" s="45" t="s">
        <v>262</v>
      </c>
      <c r="C88" s="46">
        <v>117</v>
      </c>
      <c r="D88" s="46">
        <v>196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132</v>
      </c>
      <c r="D91" s="60">
        <f>SUM(D87:D90)</f>
        <v>204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1612</v>
      </c>
      <c r="D93" s="60">
        <f>D64+D75+D84+D91+D92</f>
        <v>1391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2436</v>
      </c>
      <c r="D94" s="114">
        <f>D93+D55</f>
        <v>2216</v>
      </c>
      <c r="E94" s="115" t="s">
        <v>275</v>
      </c>
      <c r="F94" s="116" t="s">
        <v>276</v>
      </c>
      <c r="G94" s="117">
        <f>G36+G39+G55+G79</f>
        <v>2436</v>
      </c>
      <c r="H94" s="117">
        <f>H36+H39+H55+H79</f>
        <v>2216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5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31.01.2008 г. - 31.03.2008 г.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1054</v>
      </c>
      <c r="D9" s="158">
        <v>904</v>
      </c>
      <c r="E9" s="156" t="s">
        <v>292</v>
      </c>
      <c r="F9" s="159" t="s">
        <v>293</v>
      </c>
      <c r="G9" s="160">
        <v>1304</v>
      </c>
      <c r="H9" s="160">
        <v>1125</v>
      </c>
    </row>
    <row r="10" spans="1:8" ht="13.5">
      <c r="A10" s="156" t="s">
        <v>294</v>
      </c>
      <c r="B10" s="157" t="s">
        <v>295</v>
      </c>
      <c r="C10" s="158">
        <v>150</v>
      </c>
      <c r="D10" s="158">
        <v>147</v>
      </c>
      <c r="E10" s="156" t="s">
        <v>296</v>
      </c>
      <c r="F10" s="159" t="s">
        <v>297</v>
      </c>
      <c r="G10" s="160">
        <v>21</v>
      </c>
      <c r="H10" s="160">
        <v>35</v>
      </c>
    </row>
    <row r="11" spans="1:8" ht="12">
      <c r="A11" s="156" t="s">
        <v>298</v>
      </c>
      <c r="B11" s="157" t="s">
        <v>299</v>
      </c>
      <c r="C11" s="158">
        <v>9</v>
      </c>
      <c r="D11" s="158">
        <v>8</v>
      </c>
      <c r="E11" s="161" t="s">
        <v>300</v>
      </c>
      <c r="F11" s="159" t="s">
        <v>301</v>
      </c>
      <c r="G11" s="160">
        <v>8</v>
      </c>
      <c r="H11" s="160">
        <v>25</v>
      </c>
    </row>
    <row r="12" spans="1:8" ht="13.5">
      <c r="A12" s="156" t="s">
        <v>302</v>
      </c>
      <c r="B12" s="157" t="s">
        <v>303</v>
      </c>
      <c r="C12" s="158">
        <v>60</v>
      </c>
      <c r="D12" s="158">
        <v>51</v>
      </c>
      <c r="E12" s="161" t="s">
        <v>82</v>
      </c>
      <c r="F12" s="159" t="s">
        <v>304</v>
      </c>
      <c r="G12" s="160">
        <v>6</v>
      </c>
      <c r="H12" s="160"/>
    </row>
    <row r="13" spans="1:18" ht="12">
      <c r="A13" s="156" t="s">
        <v>305</v>
      </c>
      <c r="B13" s="157" t="s">
        <v>306</v>
      </c>
      <c r="C13" s="158">
        <v>13</v>
      </c>
      <c r="D13" s="158">
        <v>11</v>
      </c>
      <c r="E13" s="162" t="s">
        <v>55</v>
      </c>
      <c r="F13" s="163" t="s">
        <v>307</v>
      </c>
      <c r="G13" s="152">
        <f>SUM(G9:G12)</f>
        <v>1339</v>
      </c>
      <c r="H13" s="152">
        <f>SUM(H9:H12)</f>
        <v>1185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18</v>
      </c>
      <c r="D14" s="158">
        <v>35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3.5">
      <c r="A16" s="156" t="s">
        <v>314</v>
      </c>
      <c r="B16" s="157" t="s">
        <v>315</v>
      </c>
      <c r="C16" s="166"/>
      <c r="D16" s="166">
        <v>1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1304</v>
      </c>
      <c r="D19" s="172">
        <f>SUM(D9:D15)+D16</f>
        <v>1157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/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1304</v>
      </c>
      <c r="D28" s="155">
        <f>D26+D19</f>
        <v>1157</v>
      </c>
      <c r="E28" s="149" t="s">
        <v>346</v>
      </c>
      <c r="F28" s="167" t="s">
        <v>347</v>
      </c>
      <c r="G28" s="152">
        <f>G13+G15+G24</f>
        <v>1339</v>
      </c>
      <c r="H28" s="152">
        <f>H13+H15+H24</f>
        <v>1185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35</v>
      </c>
      <c r="D30" s="155">
        <f>IF((H28-D28)&gt;0,H28-D28,0)</f>
        <v>28</v>
      </c>
      <c r="E30" s="149" t="s">
        <v>350</v>
      </c>
      <c r="F30" s="167" t="s">
        <v>351</v>
      </c>
      <c r="G30" s="176">
        <f>IF((C28-G28)&gt;0,C28-G28,0)</f>
        <v>0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.7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1304</v>
      </c>
      <c r="D33" s="172">
        <f>D28+D31+D32</f>
        <v>1157</v>
      </c>
      <c r="E33" s="149" t="s">
        <v>362</v>
      </c>
      <c r="F33" s="167" t="s">
        <v>363</v>
      </c>
      <c r="G33" s="176">
        <f>G32+G31+G28</f>
        <v>1339</v>
      </c>
      <c r="H33" s="176">
        <f>H32+H31+H28</f>
        <v>1185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35</v>
      </c>
      <c r="D34" s="155">
        <f>IF((H33-D33)&gt;0,H33-D33,0)</f>
        <v>28</v>
      </c>
      <c r="E34" s="179" t="s">
        <v>366</v>
      </c>
      <c r="F34" s="167" t="s">
        <v>367</v>
      </c>
      <c r="G34" s="152">
        <f>IF((C33-G33)&gt;0,C33-G33,0)</f>
        <v>0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23.25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35</v>
      </c>
      <c r="D39" s="188">
        <f>+IF((H33-D33-D35)&gt;0,H33-D33-D35,0)</f>
        <v>28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35</v>
      </c>
      <c r="D41" s="150">
        <f>IF(H39=0,IF(D39-D40&gt;0,D39-D40+H40,0),IF(H39-H40&lt;0,H40-H39+D39,0))</f>
        <v>28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1339</v>
      </c>
      <c r="D42" s="176">
        <f>D33+D35+D39</f>
        <v>1185</v>
      </c>
      <c r="E42" s="179" t="s">
        <v>389</v>
      </c>
      <c r="F42" s="187" t="s">
        <v>390</v>
      </c>
      <c r="G42" s="176">
        <f>G39+G33</f>
        <v>1339</v>
      </c>
      <c r="H42" s="176">
        <f>H39+H33</f>
        <v>1185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5">
      <selection activeCell="B39" sqref="B3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31.01.2008 г. - 31.03.2008 г.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3.5">
      <c r="A10" s="234" t="s">
        <v>400</v>
      </c>
      <c r="B10" s="235" t="s">
        <v>401</v>
      </c>
      <c r="C10" s="236">
        <v>1425</v>
      </c>
      <c r="D10" s="236">
        <v>1306</v>
      </c>
      <c r="E10" s="233"/>
      <c r="F10" s="233"/>
    </row>
    <row r="11" spans="1:13" ht="13.5">
      <c r="A11" s="234" t="s">
        <v>402</v>
      </c>
      <c r="B11" s="235" t="s">
        <v>403</v>
      </c>
      <c r="C11" s="236">
        <v>-1412</v>
      </c>
      <c r="D11" s="236">
        <v>-1390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-75</v>
      </c>
      <c r="D13" s="236">
        <v>-60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-3</v>
      </c>
      <c r="D14" s="236">
        <v>-4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3.5">
      <c r="A15" s="239" t="s">
        <v>410</v>
      </c>
      <c r="B15" s="235" t="s">
        <v>411</v>
      </c>
      <c r="C15" s="236">
        <v>-7</v>
      </c>
      <c r="D15" s="236">
        <v>-15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3.5">
      <c r="A16" s="234" t="s">
        <v>412</v>
      </c>
      <c r="B16" s="235" t="s">
        <v>413</v>
      </c>
      <c r="C16" s="236">
        <v>-1</v>
      </c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418</v>
      </c>
      <c r="B19" s="235" t="s">
        <v>419</v>
      </c>
      <c r="C19" s="236">
        <v>1</v>
      </c>
      <c r="D19" s="236">
        <v>-5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-72</v>
      </c>
      <c r="D20" s="232">
        <f>SUM(D10:D19)</f>
        <v>-168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-72</v>
      </c>
      <c r="D43" s="232">
        <f>D42+D32+D20</f>
        <v>-168</v>
      </c>
      <c r="E43" s="233"/>
      <c r="F43" s="233"/>
      <c r="G43" s="238"/>
      <c r="H43" s="238"/>
    </row>
    <row r="44" spans="1:8" ht="13.5">
      <c r="A44" s="230" t="s">
        <v>465</v>
      </c>
      <c r="B44" s="243" t="s">
        <v>466</v>
      </c>
      <c r="C44" s="246">
        <v>204</v>
      </c>
      <c r="D44" s="246">
        <v>304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132</v>
      </c>
      <c r="D45" s="232">
        <f>D44+D43</f>
        <v>136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tabSelected="1" zoomScale="75" zoomScaleNormal="75" workbookViewId="0" topLeftCell="A18">
      <selection activeCell="A38" sqref="A38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31.01.2008 г. - 31.03.2008 г.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96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89</v>
      </c>
      <c r="J11" s="305">
        <f>'справка _1_БАЛАНС'!H29+'справка _1_БАЛАНС'!H32</f>
        <v>0</v>
      </c>
      <c r="K11" s="306"/>
      <c r="L11" s="307">
        <f>SUM(C11:K11)</f>
        <v>1089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96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89</v>
      </c>
      <c r="J15" s="313">
        <f t="shared" si="2"/>
        <v>0</v>
      </c>
      <c r="K15" s="313">
        <f t="shared" si="2"/>
        <v>0</v>
      </c>
      <c r="L15" s="307">
        <f t="shared" si="1"/>
        <v>1089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35</v>
      </c>
      <c r="J16" s="319">
        <f>+'справка _1_БАЛАНС'!G32</f>
        <v>0</v>
      </c>
      <c r="K16" s="306"/>
      <c r="L16" s="307">
        <f t="shared" si="1"/>
        <v>35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>
        <v>5</v>
      </c>
      <c r="J28" s="306"/>
      <c r="K28" s="306"/>
      <c r="L28" s="307">
        <f t="shared" si="1"/>
        <v>5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96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129</v>
      </c>
      <c r="J29" s="309">
        <f t="shared" si="6"/>
        <v>0</v>
      </c>
      <c r="K29" s="309">
        <f t="shared" si="6"/>
        <v>0</v>
      </c>
      <c r="L29" s="307">
        <f t="shared" si="1"/>
        <v>1129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96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129</v>
      </c>
      <c r="J32" s="309">
        <f t="shared" si="7"/>
        <v>0</v>
      </c>
      <c r="K32" s="309">
        <f t="shared" si="7"/>
        <v>0</v>
      </c>
      <c r="L32" s="307">
        <f t="shared" si="1"/>
        <v>1129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I1">
      <selection activeCell="S1" sqref="S1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25390625" style="336" customWidth="1"/>
    <col min="4" max="6" width="9.37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375" style="336" customWidth="1"/>
    <col min="11" max="11" width="9.25390625" style="336" customWidth="1"/>
    <col min="12" max="12" width="10.75390625" style="336" customWidth="1"/>
    <col min="13" max="13" width="9.75390625" style="336" customWidth="1"/>
    <col min="14" max="14" width="8.37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25390625" style="336" customWidth="1"/>
    <col min="19" max="16384" width="10.75390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31.01.2008 г. - 31.03.2008 г.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/>
      <c r="E9" s="361"/>
      <c r="F9" s="361"/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3">
      <selection activeCell="C114" sqref="C114"/>
    </sheetView>
  </sheetViews>
  <sheetFormatPr defaultColWidth="11.00390625" defaultRowHeight="12.75"/>
  <cols>
    <col min="1" max="1" width="39.125" style="336" customWidth="1"/>
    <col min="2" max="2" width="10.375" style="417" customWidth="1"/>
    <col min="3" max="3" width="22.75390625" style="336" customWidth="1"/>
    <col min="4" max="4" width="21.2539062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75390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31.01.2008 г. - 31.03.2008 г.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/>
      <c r="D89" s="447"/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E1">
      <selection activeCell="O31" sqref="O31"/>
    </sheetView>
  </sheetViews>
  <sheetFormatPr defaultColWidth="11.00390625" defaultRowHeight="12.75"/>
  <cols>
    <col min="1" max="1" width="52.75390625" style="364" customWidth="1"/>
    <col min="2" max="2" width="9.125" style="491" customWidth="1"/>
    <col min="3" max="3" width="12.875" style="364" customWidth="1"/>
    <col min="4" max="4" width="12.75390625" style="364" customWidth="1"/>
    <col min="5" max="5" width="12.875" style="364" customWidth="1"/>
    <col min="6" max="6" width="11.375" style="364" customWidth="1"/>
    <col min="7" max="7" width="12.375" style="364" customWidth="1"/>
    <col min="8" max="8" width="14.125" style="364" customWidth="1"/>
    <col min="9" max="9" width="14.00390625" style="364" customWidth="1"/>
    <col min="10" max="16384" width="10.75390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31.01.2008 г. - 31.03.2008 г.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804</v>
      </c>
      <c r="B30" s="540"/>
      <c r="C30" s="540"/>
      <c r="D30" s="541" t="s">
        <v>843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30">
      <selection activeCell="D161" sqref="D161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75390625" style="544" customWidth="1"/>
    <col min="4" max="4" width="20.125" style="544" customWidth="1"/>
    <col min="5" max="5" width="23.75390625" style="544" customWidth="1"/>
    <col min="6" max="6" width="19.75390625" style="544" customWidth="1"/>
    <col min="7" max="16384" width="10.75390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844</v>
      </c>
      <c r="B2" s="548"/>
      <c r="C2" s="548"/>
      <c r="D2" s="548"/>
      <c r="E2" s="548"/>
      <c r="F2" s="548"/>
    </row>
    <row r="3" spans="1:6" ht="12.75" customHeight="1">
      <c r="A3" s="548" t="s">
        <v>845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846</v>
      </c>
      <c r="B6" s="556" t="str">
        <f>'справка _1_БАЛАНС'!E5</f>
        <v>31.01.2008 г. - 31.03.2008 г.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847</v>
      </c>
      <c r="B8" s="566" t="s">
        <v>12</v>
      </c>
      <c r="C8" s="567" t="s">
        <v>848</v>
      </c>
      <c r="D8" s="567" t="s">
        <v>849</v>
      </c>
      <c r="E8" s="567" t="s">
        <v>850</v>
      </c>
      <c r="F8" s="567" t="s">
        <v>851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852</v>
      </c>
      <c r="B10" s="571"/>
      <c r="C10" s="572"/>
      <c r="D10" s="572"/>
      <c r="E10" s="572"/>
      <c r="F10" s="572"/>
    </row>
    <row r="11" spans="1:6" ht="18" customHeight="1">
      <c r="A11" s="573" t="s">
        <v>853</v>
      </c>
      <c r="B11" s="574"/>
      <c r="C11" s="572"/>
      <c r="D11" s="572"/>
      <c r="E11" s="572"/>
      <c r="F11" s="572"/>
    </row>
    <row r="12" spans="1:6" ht="14.25" customHeight="1">
      <c r="A12" s="573" t="s">
        <v>854</v>
      </c>
      <c r="B12" s="574"/>
      <c r="C12" s="575"/>
      <c r="D12" s="576"/>
      <c r="E12" s="575"/>
      <c r="F12" s="577">
        <f>C12-E12</f>
        <v>0</v>
      </c>
    </row>
    <row r="13" spans="1:6" ht="12.75">
      <c r="A13" s="573" t="s">
        <v>855</v>
      </c>
      <c r="B13" s="574"/>
      <c r="C13" s="575"/>
      <c r="D13" s="576"/>
      <c r="E13" s="575"/>
      <c r="F13" s="577">
        <f aca="true" t="shared" si="0" ref="F13:F26">C13-E13</f>
        <v>0</v>
      </c>
    </row>
    <row r="14" spans="1:6" ht="12.75">
      <c r="A14" s="573" t="s">
        <v>856</v>
      </c>
      <c r="B14" s="574"/>
      <c r="C14" s="575"/>
      <c r="D14" s="576"/>
      <c r="E14" s="575"/>
      <c r="F14" s="577">
        <f t="shared" si="0"/>
        <v>0</v>
      </c>
    </row>
    <row r="15" spans="1:6" ht="12.75">
      <c r="A15" s="573" t="s">
        <v>570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857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858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859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860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861</v>
      </c>
      <c r="B61" s="579" t="s">
        <v>862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863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864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865</v>
      </c>
      <c r="B79" s="579" t="s">
        <v>866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867</v>
      </c>
      <c r="B80" s="579"/>
      <c r="C80" s="572"/>
      <c r="D80" s="572"/>
      <c r="E80" s="572"/>
      <c r="F80" s="580"/>
    </row>
    <row r="81" spans="1:6" ht="14.25" customHeight="1">
      <c r="A81" s="573" t="s">
        <v>853</v>
      </c>
      <c r="B81" s="582"/>
      <c r="C81" s="572"/>
      <c r="D81" s="572"/>
      <c r="E81" s="572"/>
      <c r="F81" s="580"/>
    </row>
    <row r="82" spans="1:6" ht="12.75">
      <c r="A82" s="573" t="s">
        <v>868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869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870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858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871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860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861</v>
      </c>
      <c r="B131" s="579" t="s">
        <v>872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863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873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874</v>
      </c>
      <c r="B149" s="579" t="s">
        <v>875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876</v>
      </c>
      <c r="B151" s="588"/>
      <c r="C151" s="589" t="s">
        <v>877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878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2007-05-18T08:44:49Z</cp:lastPrinted>
  <dcterms:created xsi:type="dcterms:W3CDTF">2000-06-29T12:02:40Z</dcterms:created>
  <dcterms:modified xsi:type="dcterms:W3CDTF">2007-05-18T08:48:42Z</dcterms:modified>
  <cp:category/>
  <cp:version/>
  <cp:contentType/>
  <cp:contentStatus/>
</cp:coreProperties>
</file>