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6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№4-ОСК'!$A$1:$M$36</definedName>
    <definedName name="_xlnm.Print_Area" localSheetId="7">'справка №8'!$A$1:$F$158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<sst xmlns="http://schemas.openxmlformats.org/spreadsheetml/2006/main" count="1078" uniqueCount="893">
  <si>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</si>
  <si>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</si>
  <si>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</si>
  <si>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</si>
  <si>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</si>
  <si>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</si>
  <si>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</si>
  <si>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</si>
  <si>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</si>
  <si>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</si>
  <si>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</si>
  <si>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</si>
  <si>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</si>
  <si>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</si>
  <si>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</si>
  <si>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</si>
  <si>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</si>
  <si>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</si>
  <si>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</si>
  <si>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</si>
  <si>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</si>
  <si>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</si>
  <si>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</si>
  <si>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</si>
  <si>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</si>
  <si>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</si>
  <si>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</si>
  <si>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</si>
  <si>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</si>
  <si>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</si>
  <si>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</si>
  <si>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</si>
  <si>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</si>
  <si>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</si>
  <si>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</si>
  <si>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</si>
  <si>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</si>
  <si>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</si>
  <si>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</si>
  <si>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</si>
  <si>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</si>
  <si>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</si>
  <si>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</si>
  <si>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</si>
  <si>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</si>
  <si>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</si>
  <si>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</si>
  <si>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</si>
  <si>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</si>
  <si>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</si>
  <si>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</si>
  <si>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</si>
  <si>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</si>
  <si>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</si>
  <si>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</si>
  <si>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</si>
  <si>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</si>
  <si>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</si>
  <si>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</si>
  <si>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</si>
  <si>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</si>
  <si>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</si>
  <si>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</si>
  <si>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</si>
  <si>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</si>
  <si>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</si>
  <si>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</si>
  <si>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</si>
  <si>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</si>
  <si>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</si>
  <si>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</si>
  <si>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</si>
  <si>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</si>
  <si>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</si>
  <si>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</si>
  <si>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</si>
  <si>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</si>
  <si>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</si>
  <si>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</si>
  <si>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</si>
  <si>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</si>
  <si>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</si>
  <si>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</si>
  <si>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</si>
  <si>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</si>
  <si>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</si>
  <si>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</si>
  <si>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</si>
  <si>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</si>
  <si>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</si>
  <si>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</si>
  <si>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</si>
  <si>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</si>
  <si>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</si>
  <si>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</si>
  <si>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</si>
  <si>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</si>
  <si>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</si>
  <si>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</si>
  <si>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</si>
  <si>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</si>
  <si>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</si>
  <si>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</si>
  <si>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</si>
  <si>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</si>
  <si>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</si>
  <si>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</si>
  <si>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</si>
  <si>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</si>
  <si>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</si>
  <si>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</si>
  <si>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</si>
  <si>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</si>
  <si>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</si>
  <si>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</si>
  <si>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</si>
  <si>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</si>
  <si>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</si>
  <si>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</si>
  <si>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</si>
  <si>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</si>
  <si>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</si>
  <si>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</si>
  <si>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</si>
  <si>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</si>
  <si>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</si>
  <si>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</si>
  <si>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</si>
  <si>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</si>
  <si>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</si>
  <si>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</si>
  <si>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</si>
  <si>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</si>
  <si>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</si>
  <si>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</si>
  <si>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</si>
  <si>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</si>
  <si>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</si>
  <si>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</si>
  <si>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</si>
  <si>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</si>
  <si>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</si>
  <si>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</si>
  <si>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</si>
  <si>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</si>
  <si>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</si>
  <si>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</si>
  <si>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</si>
  <si>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</si>
  <si>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</si>
  <si>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</si>
  <si>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</si>
  <si>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</si>
  <si>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</si>
  <si>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</si>
  <si>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</si>
  <si>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</si>
  <si>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</si>
  <si>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</si>
  <si>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</si>
  <si>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</si>
  <si>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</si>
  <si>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</si>
  <si>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</si>
  <si>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</si>
  <si>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</si>
  <si>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</si>
  <si>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</si>
  <si>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</si>
  <si>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</si>
  <si>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</si>
  <si>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</si>
  <si>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</si>
  <si>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</si>
  <si>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</si>
  <si>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</si>
  <si>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</si>
  <si>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</si>
  <si>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</si>
  <si>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</si>
  <si>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</si>
  <si>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</si>
  <si>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</si>
  <si>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</si>
  <si>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</si>
  <si>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</si>
  <si>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</si>
  <si>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</si>
  <si>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</si>
  <si>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</si>
  <si>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</si>
  <si>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</si>
  <si>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</si>
  <si>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</si>
  <si>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</si>
  <si>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</si>
  <si>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</si>
  <si>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</si>
  <si>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</si>
  <si>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</si>
  <si>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</si>
  <si>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</si>
  <si>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</si>
  <si>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</si>
  <si>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</si>
  <si>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</si>
  <si>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</si>
  <si>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</si>
  <si>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</si>
  <si>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</si>
  <si>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</si>
  <si>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</si>
  <si>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</si>
  <si>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</si>
  <si>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</si>
  <si>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</si>
  <si>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</si>
  <si>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</si>
  <si>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</si>
  <si>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</si>
  <si>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</si>
  <si>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</si>
  <si>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</si>
  <si>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</si>
  <si>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</si>
  <si>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</si>
  <si>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</si>
  <si>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</si>
  <si>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</si>
  <si>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</si>
  <si>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</si>
  <si>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</si>
  <si>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</si>
  <si>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</si>
  <si>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</si>
  <si>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</si>
  <si>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</si>
  <si>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</si>
  <si>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</si>
  <si>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</si>
  <si>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</si>
  <si>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</si>
  <si>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</si>
  <si>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</si>
  <si>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</si>
  <si>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</si>
  <si>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</si>
  <si>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</si>
  <si>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</si>
  <si>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</si>
  <si>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</si>
  <si>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</si>
  <si>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</si>
  <si>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</si>
  <si>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</si>
  <si>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</si>
  <si>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</si>
  <si>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</si>
  <si>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</si>
  <si>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</si>
  <si>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</si>
  <si>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</si>
  <si>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</si>
  <si>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</si>
  <si>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</si>
  <si>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</si>
  <si>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</si>
  <si>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</si>
  <si>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</si>
  <si>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</si>
  <si>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</si>
  <si>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</si>
  <si>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</si>
  <si>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</si>
  <si>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</si>
  <si>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</si>
  <si>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</si>
  <si>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</si>
  <si>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</si>
  <si>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</si>
  <si>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</si>
  <si>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</si>
  <si>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</si>
  <si>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</si>
  <si>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</si>
  <si>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</si>
  <si>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</si>
  <si>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</si>
  <si>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</si>
  <si>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</si>
  <si>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</si>
  <si>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</si>
  <si>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</si>
  <si>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</si>
  <si>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</si>
  <si>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</si>
  <si>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</si>
  <si>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</si>
  <si>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</si>
  <si>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</si>
  <si>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</si>
  <si>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</si>
  <si>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</si>
  <si>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</si>
  <si>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</si>
  <si>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</si>
  <si>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</si>
  <si>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</si>
  <si>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</si>
  <si>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</si>
  <si>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</si>
  <si>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</si>
  <si>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</si>
  <si>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</si>
  <si>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</si>
  <si>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</si>
  <si>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</si>
  <si>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</si>
  <si>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</si>
  <si>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</si>
  <si>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</si>
  <si>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</si>
  <si>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</si>
  <si>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</si>
  <si>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</si>
  <si>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</si>
  <si>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</si>
  <si>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</si>
  <si>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</si>
  <si>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</si>
  <si>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</si>
  <si>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</si>
  <si>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</si>
  <si>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</si>
  <si>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</si>
  <si>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</si>
  <si>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</si>
  <si>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</si>
  <si>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</si>
  <si>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</si>
  <si>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</si>
  <si>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</si>
  <si>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</si>
  <si>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</si>
  <si>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</si>
  <si>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</si>
  <si>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</si>
  <si>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</si>
  <si>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</si>
  <si>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</si>
  <si>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</si>
  <si>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</si>
  <si>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</si>
  <si>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</si>
  <si>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</si>
  <si>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</si>
  <si>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</si>
  <si>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</si>
  <si>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</si>
  <si>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</si>
  <si>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</si>
  <si>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</si>
  <si>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</si>
  <si>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</si>
  <si>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</si>
  <si>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</si>
  <si>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</si>
  <si>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</si>
  <si>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</si>
  <si>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</si>
  <si>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</si>
  <si>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</si>
  <si>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</si>
  <si>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</si>
  <si>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</si>
  <si>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</si>
  <si>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</si>
  <si>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</si>
  <si>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</si>
  <si>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</si>
  <si>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</si>
  <si>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</si>
  <si>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</si>
  <si>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</si>
  <si>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</si>
  <si>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</si>
  <si>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</si>
  <si>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</si>
  <si>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</si>
  <si>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</si>
  <si>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</si>
  <si>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</si>
  <si>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</si>
  <si>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</si>
  <si>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</si>
  <si>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</si>
  <si>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</si>
  <si>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</si>
  <si>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</si>
  <si>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</si>
  <si>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</si>
  <si>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</si>
  <si>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</si>
  <si>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</si>
  <si>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</si>
  <si>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</si>
  <si>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</si>
  <si>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</si>
  <si>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</si>
  <si>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</si>
  <si>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</si>
  <si>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</si>
  <si>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</si>
  <si>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</si>
  <si>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</si>
  <si>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</si>
  <si>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</si>
  <si>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</si>
  <si>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</si>
  <si>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</si>
  <si>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</si>
  <si>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</si>
  <si>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</si>
  <si>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</si>
  <si>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</si>
  <si>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</si>
  <si>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</si>
  <si>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</si>
  <si>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</si>
  <si>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</si>
  <si>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</si>
  <si>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</si>
  <si>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</si>
  <si>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</si>
  <si>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</si>
  <si>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</si>
  <si>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</si>
  <si>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</si>
  <si>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</si>
  <si>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</si>
  <si>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</si>
  <si>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</si>
  <si>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</si>
  <si>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</si>
  <si>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</si>
  <si>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</si>
  <si>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</si>
  <si>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</si>
  <si>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</si>
  <si>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</si>
  <si>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</si>
  <si>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</si>
  <si>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</si>
  <si>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</si>
  <si>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</si>
  <si>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</si>
  <si>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</si>
  <si>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</si>
  <si>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</si>
  <si>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</si>
  <si>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</si>
  <si>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</si>
  <si>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</si>
  <si>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</si>
  <si>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</si>
  <si>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</si>
  <si>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</si>
  <si>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</si>
  <si>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</si>
  <si>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</si>
  <si>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</si>
  <si>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</si>
  <si>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</si>
  <si>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</si>
  <si>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</si>
  <si>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</si>
  <si>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</si>
  <si>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</si>
  <si>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</si>
  <si>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</si>
  <si>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</si>
  <si>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</si>
  <si>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</si>
  <si>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</si>
  <si>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</si>
  <si>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</si>
  <si>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</si>
  <si>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</si>
  <si>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</si>
  <si>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</si>
  <si>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</si>
  <si>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</si>
  <si>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</si>
  <si>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</si>
  <si>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</si>
  <si>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</si>
  <si>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</si>
  <si>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</si>
  <si>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</si>
  <si>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</si>
  <si>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</si>
  <si>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</si>
  <si>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</si>
  <si>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</si>
  <si>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</si>
  <si>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</si>
  <si>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</si>
  <si>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</si>
  <si>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</si>
  <si>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</si>
  <si>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</si>
  <si>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</si>
  <si>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</si>
  <si>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</si>
  <si>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</si>
  <si>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</si>
  <si>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</si>
  <si>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</si>
  <si>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</si>
  <si>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</si>
  <si>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</si>
  <si>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</si>
  <si>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</si>
  <si>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</si>
  <si>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</si>
  <si>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</si>
  <si>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</si>
  <si>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</si>
  <si>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</si>
  <si>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</si>
  <si>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</si>
  <si>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</si>
  <si>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</si>
  <si>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</si>
  <si>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</si>
  <si>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</si>
  <si>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</si>
  <si>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</si>
  <si>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</si>
  <si>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</si>
  <si>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</si>
  <si>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</si>
  <si>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</si>
  <si>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</si>
  <si>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</si>
  <si>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</si>
  <si>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</si>
  <si>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</si>
  <si>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</si>
  <si>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</si>
  <si>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</si>
  <si>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</si>
  <si>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</si>
  <si>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</si>
  <si>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</si>
  <si>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</si>
  <si>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</si>
  <si>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</si>
  <si>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</si>
  <si>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</si>
  <si>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</si>
  <si>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</si>
  <si>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</si>
  <si>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</si>
  <si>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</si>
  <si>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</si>
  <si>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</si>
  <si>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</si>
  <si>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</si>
  <si>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</si>
  <si>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</si>
  <si>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</si>
  <si>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</si>
  <si>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</si>
  <si>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</si>
  <si>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</si>
  <si>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</si>
  <si>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</si>
  <si>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</si>
  <si>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</si>
  <si>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</si>
  <si>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</si>
  <si>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</si>
  <si>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</si>
  <si>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</si>
  <si>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</si>
  <si>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</si>
  <si>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</si>
  <si>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</si>
  <si>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</si>
  <si>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</si>
  <si>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</si>
  <si>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</si>
  <si>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</si>
  <si>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</si>
  <si>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</si>
  <si>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</si>
  <si>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</si>
  <si>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</si>
  <si>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</si>
  <si>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</si>
  <si>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</si>
  <si>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</si>
  <si>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</si>
  <si>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</si>
  <si>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</si>
  <si>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</si>
  <si>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</si>
  <si>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</si>
  <si>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</si>
  <si>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</si>
  <si>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</si>
  <si>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</si>
  <si>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</si>
  <si>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</si>
  <si>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</si>
  <si>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</si>
  <si>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</si>
  <si>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</si>
  <si>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</si>
  <si>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</si>
  <si>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</si>
  <si>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</si>
  <si>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</si>
  <si>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</si>
  <si>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</si>
  <si>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</si>
  <si>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</si>
  <si>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</si>
  <si>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</si>
  <si>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</si>
  <si>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</si>
  <si>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</si>
  <si>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</si>
  <si>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</si>
  <si>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</si>
  <si>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</si>
  <si>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</si>
  <si>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</si>
  <si>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</si>
  <si>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</si>
  <si>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</si>
  <si>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</si>
  <si>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</si>
  <si>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</si>
  <si>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</si>
  <si>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</si>
  <si>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</si>
  <si>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</si>
  <si>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</si>
  <si>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</si>
  <si>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</si>
  <si>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</si>
  <si>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</si>
  <si>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</si>
  <si>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</si>
  <si>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</si>
  <si>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</si>
  <si>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</si>
  <si>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</si>
  <si>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</si>
  <si>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</si>
  <si>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</si>
  <si>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</si>
  <si>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</si>
  <si>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</si>
  <si>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</si>
  <si>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</si>
  <si>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</si>
  <si>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</si>
  <si>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</si>
  <si>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</si>
  <si>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</si>
  <si>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</si>
  <si>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</si>
  <si>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</si>
  <si>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</si>
  <si>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</si>
  <si>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</si>
  <si>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</si>
  <si>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</si>
  <si>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</si>
  <si>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</si>
  <si>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</si>
  <si>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</si>
  <si>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</si>
  <si>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</si>
  <si>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</si>
  <si>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</si>
  <si>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</si>
  <si>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</si>
  <si>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</si>
  <si>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</si>
  <si>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</si>
  <si>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</si>
  <si>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</si>
  <si>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</si>
  <si>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</si>
  <si>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</si>
  <si>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</si>
  <si>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</si>
  <si>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</si>
  <si>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</si>
  <si>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</si>
  <si>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</si>
  <si>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</si>
  <si>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</si>
  <si>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</si>
  <si>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</si>
  <si>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</si>
  <si>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</si>
  <si>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</si>
  <si>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</si>
  <si>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</si>
  <si>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</si>
  <si>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</si>
  <si>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</si>
  <si>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</si>
  <si>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</si>
  <si>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</si>
  <si>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</si>
  <si>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</si>
  <si>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</si>
  <si>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</si>
  <si>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</si>
  <si>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</si>
  <si>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</si>
  <si>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</si>
  <si>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</si>
  <si>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</si>
  <si>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</si>
  <si>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</si>
  <si>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</si>
  <si>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</si>
  <si>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</si>
  <si>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</si>
  <si>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</si>
  <si>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</si>
  <si>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</si>
  <si>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</si>
  <si>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</si>
  <si>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</si>
  <si>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</si>
  <si>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</si>
  <si>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</si>
  <si>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</si>
  <si>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</si>
  <si>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</si>
  <si>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</si>
  <si>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</si>
  <si>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</si>
  <si>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</si>
  <si>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</si>
  <si>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</si>
  <si>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</si>
  <si>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</si>
  <si>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</si>
  <si>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</si>
  <si>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</si>
  <si>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</si>
  <si>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</si>
  <si>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</si>
  <si>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</si>
  <si>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</si>
  <si>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</si>
  <si>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</si>
  <si>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</si>
  <si>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</si>
  <si>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</si>
  <si>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</si>
  <si>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</si>
  <si>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</si>
  <si>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</si>
  <si>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</si>
  <si>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</si>
  <si>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</si>
  <si>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</si>
  <si>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</si>
  <si>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</si>
  <si>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</si>
  <si>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</si>
  <si>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</si>
  <si>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</si>
  <si>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</si>
  <si>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</si>
  <si>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</si>
  <si>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</si>
  <si>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</si>
  <si>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</si>
  <si>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</si>
  <si>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</si>
  <si>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</si>
  <si>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</si>
  <si>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</si>
  <si>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</si>
  <si>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</si>
  <si>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</si>
  <si>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</si>
  <si>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</si>
  <si>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</si>
  <si>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</si>
  <si>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</si>
  <si>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</si>
  <si>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</si>
  <si>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</si>
  <si>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</si>
  <si>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</si>
  <si>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</si>
  <si>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</si>
  <si>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</si>
  <si>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</si>
  <si>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</si>
  <si>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</si>
  <si>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</si>
  <si>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</si>
  <si>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</si>
  <si>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</si>
  <si>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</si>
  <si>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</si>
  <si>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</si>
  <si>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</si>
  <si>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</si>
  <si>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</si>
  <si>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</si>
  <si>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</si>
  <si>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</si>
  <si>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</si>
  <si>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</si>
  <si>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</si>
  <si>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</si>
  <si>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</si>
  <si>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</si>
  <si>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</si>
  <si>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</si>
  <si>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</si>
  <si>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</si>
  <si>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</si>
  <si>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</si>
  <si>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</si>
  <si>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</si>
  <si>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</si>
  <si>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</si>
  <si>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</si>
  <si>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</si>
  <si>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</si>
  <si>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</si>
  <si>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</si>
  <si>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</si>
  <si>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</si>
  <si>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</si>
  <si>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</si>
  <si>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</si>
  <si>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</si>
  <si>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</si>
  <si>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ЯВОР  АД</t>
  </si>
  <si>
    <t xml:space="preserve">Вид на отчета: </t>
  </si>
  <si>
    <t>неконсолидиран</t>
  </si>
  <si>
    <t xml:space="preserve">     ( в хил. лв.)</t>
  </si>
  <si>
    <t>(М.Манолов)</t>
  </si>
  <si>
    <t>……………………….</t>
  </si>
  <si>
    <t>Съставител: …………………………………..</t>
  </si>
  <si>
    <t>Ръководител: …………………………………</t>
  </si>
  <si>
    <t>Съставител:……………………….</t>
  </si>
  <si>
    <t>Ръководител:……………………...........</t>
  </si>
  <si>
    <t xml:space="preserve">       Ръководител:……………...............…..</t>
  </si>
  <si>
    <t xml:space="preserve">                                                                                                                     Съставител:……………...........…</t>
  </si>
  <si>
    <t xml:space="preserve">Съставител: ……...............… </t>
  </si>
  <si>
    <t>.................</t>
  </si>
  <si>
    <t xml:space="preserve"> Ръководител…….................</t>
  </si>
  <si>
    <t>...................</t>
  </si>
  <si>
    <t xml:space="preserve">             (М.Манолов)</t>
  </si>
  <si>
    <t>Ръководител:…………….........………</t>
  </si>
  <si>
    <t xml:space="preserve">   (М.Манолов)</t>
  </si>
  <si>
    <t xml:space="preserve">                                                 Съставител: ………..........…………..                         </t>
  </si>
  <si>
    <t>Ръководител:……………........……..</t>
  </si>
  <si>
    <t>Съставител:…..........………………</t>
  </si>
  <si>
    <t xml:space="preserve">    (М.Манолов)</t>
  </si>
  <si>
    <t>………………………</t>
  </si>
  <si>
    <t xml:space="preserve">                           Ръководител:...................</t>
  </si>
  <si>
    <t>Съставител:..................................</t>
  </si>
  <si>
    <t xml:space="preserve">                                                                                          (М. Манолов)</t>
  </si>
  <si>
    <t xml:space="preserve">                               (М.Манолов)</t>
  </si>
  <si>
    <t xml:space="preserve">                         (И. Михова)</t>
  </si>
  <si>
    <t xml:space="preserve">       (И. Михова)</t>
  </si>
  <si>
    <t>(И. Михова)</t>
  </si>
  <si>
    <t xml:space="preserve">      (И. Михова)</t>
  </si>
  <si>
    <t xml:space="preserve">                   (И. Михова)</t>
  </si>
  <si>
    <t xml:space="preserve">     (И. Михова)</t>
  </si>
  <si>
    <t xml:space="preserve">Дата  на съставяне: 26.02.2014 г.                                                                                                                              </t>
  </si>
  <si>
    <t>2014 г.</t>
  </si>
  <si>
    <t>Дата на съставяне: 25.02.2015 г.</t>
  </si>
  <si>
    <t xml:space="preserve">Дата на съставяне:25.02.2015г.                       </t>
  </si>
  <si>
    <t xml:space="preserve">Дата на съставяне: 25.02.2015 г.                                   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</si>
</sst>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</cellStyleXfs>
  <cellXfs count="642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 applyAlignment="1">
      <alignment horizontal="centerContinuous"/>
      <protection/>
    </xf>
    <xf numFmtId="0" fontId="12" fillId="0" borderId="0" xfId="42" applyFont="1">
      <alignment/>
      <protection/>
    </xf>
    <xf numFmtId="0" fontId="11" fillId="0" borderId="0" xfId="42" applyFont="1" applyAlignment="1">
      <alignment horizontal="centerContinuous" wrapText="1"/>
      <protection/>
    </xf>
    <xf numFmtId="0" fontId="13" fillId="0" borderId="0" xfId="42" applyFont="1">
      <alignment/>
      <protection/>
    </xf>
    <xf numFmtId="0" fontId="11" fillId="0" borderId="0" xfId="39" applyFont="1" applyBorder="1" applyAlignment="1" applyProtection="1">
      <alignment vertical="top" wrapText="1"/>
      <protection locked="0"/>
    </xf>
    <xf numFmtId="0" fontId="11" fillId="0" borderId="0" xfId="42" applyFont="1" applyAlignment="1">
      <alignment/>
      <protection/>
    </xf>
    <xf numFmtId="0" fontId="13" fillId="0" borderId="0" xfId="42" applyFont="1" applyAlignment="1">
      <alignment/>
      <protection/>
    </xf>
    <xf numFmtId="0" fontId="11" fillId="0" borderId="0" xfId="42" applyFont="1">
      <alignment/>
      <protection/>
    </xf>
    <xf numFmtId="0" fontId="11" fillId="0" borderId="0" xfId="40" applyFont="1" applyAlignment="1">
      <alignment wrapText="1"/>
      <protection/>
    </xf>
    <xf numFmtId="0" fontId="11" fillId="0" borderId="0" xfId="40" applyFont="1" applyAlignment="1">
      <alignment horizontal="right" wrapText="1"/>
      <protection/>
    </xf>
    <xf numFmtId="0" fontId="11" fillId="0" borderId="10" xfId="42" applyFont="1" applyBorder="1" applyAlignment="1">
      <alignment horizontal="center" vertical="center" wrapText="1"/>
      <protection/>
    </xf>
    <xf numFmtId="0" fontId="11" fillId="0" borderId="10" xfId="42" applyFont="1" applyBorder="1" applyAlignment="1">
      <alignment horizontal="centerContinuous" vertical="center" wrapText="1"/>
      <protection/>
    </xf>
    <xf numFmtId="0" fontId="11" fillId="0" borderId="0" xfId="42" applyFont="1" applyBorder="1" applyAlignment="1">
      <alignment horizontal="center" vertical="center" wrapText="1"/>
      <protection/>
    </xf>
    <xf numFmtId="0" fontId="13" fillId="0" borderId="0" xfId="42" applyFont="1" applyAlignment="1">
      <alignment horizontal="center" vertical="center" wrapText="1"/>
      <protection/>
    </xf>
    <xf numFmtId="49" fontId="12" fillId="0" borderId="10" xfId="42" applyNumberFormat="1" applyFont="1" applyBorder="1" applyAlignment="1">
      <alignment horizontal="center" vertical="center" wrapText="1"/>
      <protection/>
    </xf>
    <xf numFmtId="49" fontId="12" fillId="0" borderId="10" xfId="42" applyNumberFormat="1" applyFont="1" applyFill="1" applyBorder="1" applyAlignment="1">
      <alignment horizontal="center" vertical="center" wrapText="1"/>
      <protection/>
    </xf>
    <xf numFmtId="0" fontId="11" fillId="0" borderId="10" xfId="42" applyFont="1" applyBorder="1" applyAlignment="1">
      <alignment vertical="center" wrapText="1"/>
      <protection/>
    </xf>
    <xf numFmtId="0" fontId="12" fillId="0" borderId="0" xfId="42" applyFont="1" applyBorder="1">
      <alignment/>
      <protection/>
    </xf>
    <xf numFmtId="0" fontId="10" fillId="0" borderId="0" xfId="42" applyFont="1">
      <alignment/>
      <protection/>
    </xf>
    <xf numFmtId="0" fontId="12" fillId="0" borderId="10" xfId="42" applyFont="1" applyBorder="1" applyAlignment="1">
      <alignment vertical="center" wrapText="1"/>
      <protection/>
    </xf>
    <xf numFmtId="0" fontId="12" fillId="0" borderId="10" xfId="42" applyFont="1" applyBorder="1" applyAlignment="1">
      <alignment wrapText="1"/>
      <protection/>
    </xf>
    <xf numFmtId="3" fontId="12" fillId="0" borderId="0" xfId="42" applyNumberFormat="1" applyFont="1" applyBorder="1" applyAlignment="1" applyProtection="1">
      <alignment vertical="center"/>
      <protection locked="0"/>
    </xf>
    <xf numFmtId="0" fontId="11" fillId="0" borderId="0" xfId="42" applyFont="1" applyBorder="1" applyProtection="1">
      <alignment/>
      <protection locked="0"/>
    </xf>
    <xf numFmtId="0" fontId="10" fillId="0" borderId="0" xfId="42" applyFont="1" applyAlignment="1">
      <alignment wrapText="1"/>
      <protection/>
    </xf>
    <xf numFmtId="0" fontId="10" fillId="0" borderId="0" xfId="42" applyFont="1" applyBorder="1">
      <alignment/>
      <protection/>
    </xf>
    <xf numFmtId="0" fontId="10" fillId="0" borderId="0" xfId="41" applyFont="1">
      <alignment/>
      <protection/>
    </xf>
    <xf numFmtId="0" fontId="12" fillId="0" borderId="0" xfId="41" applyFont="1" applyBorder="1" applyAlignment="1" applyProtection="1">
      <alignment horizontal="centerContinuous"/>
      <protection locked="0"/>
    </xf>
    <xf numFmtId="0" fontId="10" fillId="0" borderId="0" xfId="41" applyFont="1" applyBorder="1" applyAlignment="1">
      <alignment wrapText="1"/>
      <protection/>
    </xf>
    <xf numFmtId="0" fontId="10" fillId="0" borderId="0" xfId="41" applyFont="1" applyBorder="1">
      <alignment/>
      <protection/>
    </xf>
    <xf numFmtId="0" fontId="18" fillId="0" borderId="0" xfId="41" applyFont="1" applyBorder="1" applyAlignment="1">
      <alignment vertical="center" wrapText="1"/>
      <protection/>
    </xf>
    <xf numFmtId="0" fontId="10" fillId="0" borderId="0" xfId="41" applyFont="1" applyAlignment="1">
      <alignment wrapText="1"/>
      <protection/>
    </xf>
    <xf numFmtId="49" fontId="11" fillId="0" borderId="11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0" xfId="42" applyNumberFormat="1" applyFont="1" applyAlignment="1">
      <alignment horizontal="center" wrapText="1"/>
      <protection/>
    </xf>
    <xf numFmtId="49" fontId="12" fillId="0" borderId="10" xfId="42" applyNumberFormat="1" applyFont="1" applyBorder="1" applyAlignment="1">
      <alignment horizontal="center" wrapText="1"/>
      <protection/>
    </xf>
    <xf numFmtId="49" fontId="11" fillId="0" borderId="0" xfId="42" applyNumberFormat="1" applyFont="1" applyBorder="1" applyAlignment="1" applyProtection="1">
      <alignment horizontal="center" wrapText="1"/>
      <protection locked="0"/>
    </xf>
    <xf numFmtId="49" fontId="10" fillId="0" borderId="0" xfId="42" applyNumberFormat="1" applyFont="1" applyAlignment="1">
      <alignment horizontal="center" wrapText="1"/>
      <protection/>
    </xf>
    <xf numFmtId="49" fontId="12" fillId="33" borderId="10" xfId="42" applyNumberFormat="1" applyFont="1" applyFill="1" applyBorder="1" applyAlignment="1">
      <alignment horizontal="center" vertical="center" wrapText="1"/>
      <protection/>
    </xf>
    <xf numFmtId="0" fontId="11" fillId="0" borderId="0" xfId="39" applyFont="1" applyFill="1" applyBorder="1" applyAlignment="1" applyProtection="1">
      <alignment vertical="top" wrapText="1"/>
      <protection locked="0"/>
    </xf>
    <xf numFmtId="49" fontId="11" fillId="0" borderId="12" xfId="42" applyNumberFormat="1" applyFont="1" applyBorder="1" applyAlignment="1">
      <alignment horizontal="center" vertical="center" wrapText="1"/>
      <protection/>
    </xf>
    <xf numFmtId="0" fontId="12" fillId="0" borderId="0" xfId="38" applyFont="1">
      <alignment/>
      <protection/>
    </xf>
    <xf numFmtId="0" fontId="20" fillId="0" borderId="0" xfId="38" applyFont="1">
      <alignment/>
      <protection/>
    </xf>
    <xf numFmtId="0" fontId="21" fillId="0" borderId="0" xfId="38" applyFont="1">
      <alignment/>
      <protection/>
    </xf>
    <xf numFmtId="0" fontId="12" fillId="0" borderId="0" xfId="37" applyFont="1" applyAlignment="1">
      <alignment horizontal="center"/>
      <protection/>
    </xf>
    <xf numFmtId="0" fontId="20" fillId="0" borderId="0" xfId="38" applyFont="1" applyBorder="1">
      <alignment/>
      <protection/>
    </xf>
    <xf numFmtId="49" fontId="20" fillId="0" borderId="0" xfId="38" applyNumberFormat="1" applyFont="1">
      <alignment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0" fillId="0" borderId="0" xfId="36" applyFont="1" applyAlignment="1">
      <alignment horizontal="left" vertical="center" wrapText="1"/>
      <protection/>
    </xf>
    <xf numFmtId="49" fontId="0" fillId="0" borderId="0" xfId="36" applyNumberFormat="1" applyFont="1" applyAlignment="1">
      <alignment horizontal="left" vertical="center" wrapText="1"/>
      <protection/>
    </xf>
    <xf numFmtId="0" fontId="19" fillId="0" borderId="0" xfId="38" applyFont="1">
      <alignment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0" fontId="0" fillId="0" borderId="0" xfId="37" applyFont="1" applyAlignment="1">
      <alignment horizontal="center"/>
      <protection/>
    </xf>
    <xf numFmtId="0" fontId="19" fillId="0" borderId="0" xfId="38" applyFont="1" applyAlignment="1">
      <alignment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23" fillId="0" borderId="0" xfId="38" applyFont="1" applyBorder="1">
      <alignment/>
      <protection/>
    </xf>
    <xf numFmtId="0" fontId="23" fillId="0" borderId="0" xfId="38" applyFont="1">
      <alignment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4" fillId="0" borderId="10" xfId="36" applyNumberFormat="1" applyFont="1" applyBorder="1" applyAlignment="1">
      <alignment horizontal="center" vertical="center" wrapText="1"/>
      <protection/>
    </xf>
    <xf numFmtId="49" fontId="22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0" fillId="0" borderId="0" xfId="36" applyFont="1">
      <alignment/>
      <protection/>
    </xf>
    <xf numFmtId="49" fontId="0" fillId="0" borderId="0" xfId="36" applyNumberFormat="1" applyFont="1">
      <alignment/>
      <protection/>
    </xf>
    <xf numFmtId="49" fontId="19" fillId="0" borderId="0" xfId="38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41" applyNumberFormat="1" applyFont="1" applyFill="1" applyBorder="1" applyAlignment="1" applyProtection="1">
      <alignment vertical="center"/>
      <protection locked="0"/>
    </xf>
    <xf numFmtId="1" fontId="12" fillId="35" borderId="10" xfId="41" applyNumberFormat="1" applyFont="1" applyFill="1" applyBorder="1" applyAlignment="1" applyProtection="1">
      <alignment vertical="center"/>
      <protection locked="0"/>
    </xf>
    <xf numFmtId="1" fontId="12" fillId="36" borderId="10" xfId="41" applyNumberFormat="1" applyFont="1" applyFill="1" applyBorder="1" applyAlignment="1" applyProtection="1">
      <alignment vertical="center"/>
      <protection locked="0"/>
    </xf>
    <xf numFmtId="3" fontId="12" fillId="0" borderId="10" xfId="41" applyNumberFormat="1" applyFont="1" applyBorder="1" applyAlignment="1" applyProtection="1">
      <alignment vertical="center"/>
      <protection/>
    </xf>
    <xf numFmtId="3" fontId="12" fillId="0" borderId="10" xfId="41" applyNumberFormat="1" applyFont="1" applyFill="1" applyBorder="1" applyAlignment="1" applyProtection="1">
      <alignment vertical="center"/>
      <protection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2" fillId="0" borderId="10" xfId="41" applyNumberFormat="1" applyFont="1" applyBorder="1" applyProtection="1">
      <alignment/>
      <protection/>
    </xf>
    <xf numFmtId="1" fontId="10" fillId="34" borderId="10" xfId="41" applyNumberFormat="1" applyFont="1" applyFill="1" applyBorder="1" applyProtection="1">
      <alignment/>
      <protection locked="0"/>
    </xf>
    <xf numFmtId="0" fontId="10" fillId="0" borderId="10" xfId="41" applyFont="1" applyBorder="1" applyProtection="1">
      <alignment/>
      <protection/>
    </xf>
    <xf numFmtId="1" fontId="10" fillId="36" borderId="10" xfId="41" applyNumberFormat="1" applyFont="1" applyFill="1" applyBorder="1" applyProtection="1">
      <alignment/>
      <protection locked="0"/>
    </xf>
    <xf numFmtId="3" fontId="10" fillId="0" borderId="10" xfId="41" applyNumberFormat="1" applyFont="1" applyBorder="1" applyProtection="1">
      <alignment/>
      <protection/>
    </xf>
    <xf numFmtId="3" fontId="10" fillId="0" borderId="10" xfId="41" applyNumberFormat="1" applyFont="1" applyFill="1" applyBorder="1" applyProtection="1">
      <alignment/>
      <protection/>
    </xf>
    <xf numFmtId="1" fontId="12" fillId="35" borderId="10" xfId="40" applyNumberFormat="1" applyFont="1" applyFill="1" applyBorder="1" applyAlignment="1" applyProtection="1">
      <alignment wrapText="1"/>
      <protection locked="0"/>
    </xf>
    <xf numFmtId="3" fontId="12" fillId="0" borderId="10" xfId="40" applyNumberFormat="1" applyFont="1" applyFill="1" applyBorder="1" applyAlignment="1" applyProtection="1">
      <alignment wrapText="1"/>
      <protection/>
    </xf>
    <xf numFmtId="1" fontId="12" fillId="36" borderId="10" xfId="40" applyNumberFormat="1" applyFont="1" applyFill="1" applyBorder="1" applyAlignment="1" applyProtection="1">
      <alignment wrapText="1"/>
      <protection locked="0"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3" fontId="12" fillId="0" borderId="10" xfId="42" applyNumberFormat="1" applyFont="1" applyFill="1" applyBorder="1" applyAlignment="1" applyProtection="1">
      <alignment vertical="center"/>
      <protection/>
    </xf>
    <xf numFmtId="3" fontId="12" fillId="0" borderId="10" xfId="42" applyNumberFormat="1" applyFont="1" applyBorder="1" applyAlignment="1" applyProtection="1">
      <alignment vertical="center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3" fontId="12" fillId="0" borderId="13" xfId="42" applyNumberFormat="1" applyFont="1" applyBorder="1" applyAlignment="1" applyProtection="1">
      <alignment vertical="center"/>
      <protection/>
    </xf>
    <xf numFmtId="3" fontId="12" fillId="0" borderId="11" xfId="42" applyNumberFormat="1" applyFont="1" applyBorder="1" applyAlignment="1" applyProtection="1">
      <alignment vertical="center"/>
      <protection/>
    </xf>
    <xf numFmtId="1" fontId="14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37" applyFont="1" applyBorder="1" applyAlignment="1" applyProtection="1">
      <alignment horizontal="center" vertical="center" wrapText="1"/>
      <protection/>
    </xf>
    <xf numFmtId="0" fontId="12" fillId="0" borderId="13" xfId="37" applyFont="1" applyFill="1" applyBorder="1" applyAlignment="1" applyProtection="1">
      <alignment horizontal="center" vertical="center" wrapText="1"/>
      <protection/>
    </xf>
    <xf numFmtId="0" fontId="20" fillId="0" borderId="0" xfId="38" applyFont="1" applyProtection="1">
      <alignment/>
      <protection/>
    </xf>
    <xf numFmtId="1" fontId="12" fillId="33" borderId="14" xfId="37" applyNumberFormat="1" applyFont="1" applyFill="1" applyBorder="1" applyAlignment="1" applyProtection="1">
      <alignment horizontal="left" vertical="center" wrapText="1"/>
      <protection/>
    </xf>
    <xf numFmtId="1" fontId="12" fillId="33" borderId="14" xfId="37" applyNumberFormat="1" applyFont="1" applyFill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2" fillId="0" borderId="11" xfId="37" applyFont="1" applyFill="1" applyBorder="1" applyAlignment="1" applyProtection="1">
      <alignment horizontal="center" vertical="center" wrapText="1"/>
      <protection/>
    </xf>
    <xf numFmtId="1" fontId="12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center" vertical="center" wrapText="1"/>
      <protection/>
    </xf>
    <xf numFmtId="0" fontId="20" fillId="0" borderId="0" xfId="38" applyFont="1" applyBorder="1" applyProtection="1">
      <alignment/>
      <protection/>
    </xf>
    <xf numFmtId="1" fontId="20" fillId="0" borderId="0" xfId="38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1" fontId="12" fillId="0" borderId="0" xfId="35" applyNumberFormat="1" applyFont="1" applyBorder="1" applyAlignment="1" applyProtection="1">
      <alignment horizontal="left" vertical="center" wrapText="1"/>
      <protection/>
    </xf>
    <xf numFmtId="49" fontId="11" fillId="0" borderId="13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0" fontId="21" fillId="0" borderId="0" xfId="38" applyFont="1" applyBorder="1" applyProtection="1">
      <alignment/>
      <protection/>
    </xf>
    <xf numFmtId="49" fontId="11" fillId="0" borderId="15" xfId="35" applyNumberFormat="1" applyFont="1" applyBorder="1" applyAlignment="1" applyProtection="1">
      <alignment horizontal="center" vertical="center" wrapText="1"/>
      <protection/>
    </xf>
    <xf numFmtId="0" fontId="11" fillId="0" borderId="13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1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lef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4" fillId="0" borderId="10" xfId="35" applyFont="1" applyBorder="1" applyAlignment="1" applyProtection="1">
      <alignment horizontal="right" vertical="center" wrapText="1"/>
      <protection/>
    </xf>
    <xf numFmtId="49" fontId="14" fillId="0" borderId="10" xfId="35" applyNumberFormat="1" applyFont="1" applyBorder="1" applyAlignment="1" applyProtection="1">
      <alignment horizontal="center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Fill="1" applyBorder="1" applyAlignment="1" applyProtection="1">
      <alignment vertical="center" wrapText="1"/>
      <protection/>
    </xf>
    <xf numFmtId="49" fontId="12" fillId="0" borderId="10" xfId="35" applyNumberFormat="1" applyFont="1" applyFill="1" applyBorder="1" applyAlignment="1" applyProtection="1">
      <alignment horizontal="center" vertical="center" wrapText="1"/>
      <protection/>
    </xf>
    <xf numFmtId="0" fontId="11" fillId="0" borderId="0" xfId="35" applyFont="1" applyBorder="1" applyAlignment="1" applyProtection="1">
      <alignment horizontal="right" vertical="center" wrapText="1"/>
      <protection/>
    </xf>
    <xf numFmtId="49" fontId="11" fillId="0" borderId="0" xfId="35" applyNumberFormat="1" applyFont="1" applyBorder="1" applyAlignment="1" applyProtection="1">
      <alignment horizontal="right" vertical="center" wrapText="1"/>
      <protection/>
    </xf>
    <xf numFmtId="49" fontId="20" fillId="0" borderId="0" xfId="38" applyNumberFormat="1" applyFont="1" applyProtection="1">
      <alignment/>
      <protection/>
    </xf>
    <xf numFmtId="1" fontId="12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4" applyFont="1" applyAlignment="1">
      <alignment/>
      <protection/>
    </xf>
    <xf numFmtId="0" fontId="12" fillId="0" borderId="0" xfId="34" applyFont="1">
      <alignment/>
      <protection/>
    </xf>
    <xf numFmtId="0" fontId="11" fillId="0" borderId="0" xfId="38" applyFont="1">
      <alignment/>
      <protection/>
    </xf>
    <xf numFmtId="0" fontId="12" fillId="0" borderId="0" xfId="38" applyFont="1" applyBorder="1">
      <alignment/>
      <protection/>
    </xf>
    <xf numFmtId="0" fontId="21" fillId="0" borderId="0" xfId="38" applyFont="1" applyAlignment="1">
      <alignment horizontal="center"/>
      <protection/>
    </xf>
    <xf numFmtId="49" fontId="12" fillId="0" borderId="0" xfId="38" applyNumberFormat="1" applyFont="1">
      <alignment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1" fontId="12" fillId="0" borderId="10" xfId="34" applyNumberFormat="1" applyFont="1" applyBorder="1" applyAlignment="1" applyProtection="1">
      <alignment horizontal="right" vertical="center" wrapText="1"/>
      <protection/>
    </xf>
    <xf numFmtId="0" fontId="12" fillId="0" borderId="10" xfId="34" applyFont="1" applyFill="1" applyBorder="1" applyAlignment="1" applyProtection="1">
      <alignment horizontal="right" vertical="center" wrapText="1"/>
      <protection/>
    </xf>
    <xf numFmtId="0" fontId="12" fillId="0" borderId="0" xfId="34" applyFont="1" applyBorder="1" applyProtection="1">
      <alignment/>
      <protection/>
    </xf>
    <xf numFmtId="0" fontId="12" fillId="0" borderId="0" xfId="38" applyFont="1" applyProtection="1">
      <alignment/>
      <protection/>
    </xf>
    <xf numFmtId="1" fontId="12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4" applyNumberFormat="1" applyFont="1" applyFill="1" applyBorder="1" applyAlignment="1" applyProtection="1">
      <alignment horizontal="right"/>
      <protection locked="0"/>
    </xf>
    <xf numFmtId="1" fontId="12" fillId="36" borderId="10" xfId="34" applyNumberFormat="1" applyFont="1" applyFill="1" applyBorder="1" applyAlignment="1" applyProtection="1">
      <alignment horizontal="right"/>
      <protection locked="0"/>
    </xf>
    <xf numFmtId="1" fontId="12" fillId="0" borderId="10" xfId="34" applyNumberFormat="1" applyFont="1" applyBorder="1" applyAlignment="1" applyProtection="1">
      <alignment horizontal="right"/>
      <protection/>
    </xf>
    <xf numFmtId="1" fontId="12" fillId="0" borderId="0" xfId="34" applyNumberFormat="1" applyFont="1" applyBorder="1" applyAlignment="1" applyProtection="1">
      <alignment horizontal="left" vertical="center" wrapText="1"/>
      <protection/>
    </xf>
    <xf numFmtId="1" fontId="12" fillId="0" borderId="0" xfId="34" applyNumberFormat="1" applyFont="1" applyBorder="1" applyProtection="1">
      <alignment/>
      <protection/>
    </xf>
    <xf numFmtId="0" fontId="11" fillId="0" borderId="10" xfId="34" applyFont="1" applyBorder="1" applyAlignment="1" applyProtection="1">
      <alignment horizontal="center" vertical="center" wrapText="1"/>
      <protection/>
    </xf>
    <xf numFmtId="0" fontId="11" fillId="0" borderId="0" xfId="38" applyFont="1" applyAlignment="1" applyProtection="1">
      <alignment horizontal="center"/>
      <protection/>
    </xf>
    <xf numFmtId="0" fontId="21" fillId="0" borderId="0" xfId="38" applyFont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center"/>
      <protection/>
    </xf>
    <xf numFmtId="1" fontId="12" fillId="0" borderId="10" xfId="34" applyNumberFormat="1" applyFont="1" applyBorder="1" applyAlignment="1" applyProtection="1">
      <alignment horizontal="center" vertical="center" wrapText="1"/>
      <protection/>
    </xf>
    <xf numFmtId="1" fontId="12" fillId="0" borderId="10" xfId="34" applyNumberFormat="1" applyFont="1" applyFill="1" applyBorder="1" applyAlignment="1" applyProtection="1">
      <alignment horizontal="right" vertical="center" wrapText="1"/>
      <protection/>
    </xf>
    <xf numFmtId="1" fontId="12" fillId="0" borderId="10" xfId="34" applyNumberFormat="1" applyFont="1" applyFill="1" applyBorder="1" applyAlignment="1" applyProtection="1">
      <alignment horizontal="center" vertical="center" wrapText="1"/>
      <protection/>
    </xf>
    <xf numFmtId="0" fontId="12" fillId="0" borderId="10" xfId="34" applyFont="1" applyFill="1" applyBorder="1" applyAlignment="1" applyProtection="1">
      <alignment horizontal="center" vertical="center" wrapText="1"/>
      <protection/>
    </xf>
    <xf numFmtId="1" fontId="20" fillId="0" borderId="0" xfId="38" applyNumberFormat="1" applyFont="1" applyProtection="1">
      <alignment/>
      <protection/>
    </xf>
    <xf numFmtId="0" fontId="11" fillId="0" borderId="0" xfId="34" applyFont="1" applyBorder="1" applyProtection="1">
      <alignment/>
      <protection/>
    </xf>
    <xf numFmtId="0" fontId="11" fillId="0" borderId="0" xfId="38" applyFont="1" applyProtection="1">
      <alignment/>
      <protection/>
    </xf>
    <xf numFmtId="0" fontId="11" fillId="0" borderId="10" xfId="34" applyFont="1" applyBorder="1" applyProtection="1">
      <alignment/>
      <protection/>
    </xf>
    <xf numFmtId="1" fontId="12" fillId="0" borderId="10" xfId="34" applyNumberFormat="1" applyFont="1" applyFill="1" applyBorder="1" applyAlignment="1" applyProtection="1">
      <alignment horizontal="right"/>
      <protection/>
    </xf>
    <xf numFmtId="1" fontId="11" fillId="34" borderId="16" xfId="41" applyNumberFormat="1" applyFont="1" applyFill="1" applyBorder="1" applyAlignment="1" applyProtection="1">
      <alignment vertical="center"/>
      <protection locked="0"/>
    </xf>
    <xf numFmtId="0" fontId="11" fillId="0" borderId="10" xfId="41" applyFont="1" applyBorder="1" applyAlignment="1" applyProtection="1">
      <alignment vertical="center" wrapText="1"/>
      <protection/>
    </xf>
    <xf numFmtId="49" fontId="13" fillId="0" borderId="10" xfId="41" applyNumberFormat="1" applyFont="1" applyBorder="1" applyAlignment="1" applyProtection="1">
      <alignment horizontal="centerContinuous" wrapText="1"/>
      <protection/>
    </xf>
    <xf numFmtId="0" fontId="10" fillId="0" borderId="0" xfId="41" applyFont="1" applyProtection="1">
      <alignment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49" fontId="11" fillId="0" borderId="10" xfId="41" applyNumberFormat="1" applyFont="1" applyBorder="1" applyAlignment="1" applyProtection="1">
      <alignment horizontal="center" vertical="center" wrapText="1"/>
      <protection/>
    </xf>
    <xf numFmtId="1" fontId="10" fillId="0" borderId="0" xfId="41" applyNumberFormat="1" applyFont="1" applyBorder="1">
      <alignment/>
      <protection/>
    </xf>
    <xf numFmtId="1" fontId="10" fillId="0" borderId="0" xfId="41" applyNumberFormat="1" applyFont="1">
      <alignment/>
      <protection/>
    </xf>
    <xf numFmtId="0" fontId="12" fillId="0" borderId="0" xfId="40" applyFont="1" applyBorder="1" applyAlignment="1" applyProtection="1">
      <alignment wrapText="1"/>
      <protection/>
    </xf>
    <xf numFmtId="0" fontId="12" fillId="0" borderId="0" xfId="40" applyFont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2" fillId="34" borderId="10" xfId="40" applyNumberFormat="1" applyFont="1" applyFill="1" applyBorder="1" applyAlignment="1" applyProtection="1">
      <alignment wrapText="1"/>
      <protection locked="0"/>
    </xf>
    <xf numFmtId="1" fontId="12" fillId="0" borderId="0" xfId="40" applyNumberFormat="1" applyFont="1" applyAlignment="1" applyProtection="1">
      <alignment wrapText="1"/>
      <protection/>
    </xf>
    <xf numFmtId="1" fontId="10" fillId="0" borderId="0" xfId="40" applyNumberFormat="1" applyFont="1" applyAlignment="1" applyProtection="1">
      <alignment wrapText="1"/>
      <protection/>
    </xf>
    <xf numFmtId="0" fontId="12" fillId="0" borderId="0" xfId="42" applyFont="1" applyBorder="1" applyProtection="1">
      <alignment/>
      <protection/>
    </xf>
    <xf numFmtId="0" fontId="10" fillId="0" borderId="0" xfId="42" applyFont="1" applyProtection="1">
      <alignment/>
      <protection/>
    </xf>
    <xf numFmtId="0" fontId="11" fillId="0" borderId="0" xfId="42" applyFont="1" applyBorder="1" applyAlignment="1">
      <alignment horizontal="centerContinuous" vertical="center" wrapText="1"/>
      <protection/>
    </xf>
    <xf numFmtId="0" fontId="11" fillId="0" borderId="0" xfId="42" applyFont="1" applyBorder="1" applyAlignment="1">
      <alignment horizontal="left" vertical="top" wrapText="1"/>
      <protection/>
    </xf>
    <xf numFmtId="0" fontId="12" fillId="0" borderId="0" xfId="34" applyFont="1" applyAlignment="1">
      <alignment horizontal="centerContinuous" vertical="center" wrapText="1"/>
      <protection/>
    </xf>
    <xf numFmtId="0" fontId="11" fillId="0" borderId="10" xfId="34" applyFont="1" applyBorder="1" applyAlignment="1" applyProtection="1">
      <alignment horizontal="centerContinuous" vertical="center" wrapText="1"/>
      <protection/>
    </xf>
    <xf numFmtId="1" fontId="12" fillId="0" borderId="0" xfId="37" applyNumberFormat="1" applyFont="1" applyBorder="1" applyAlignment="1">
      <alignment vertical="justify" wrapText="1"/>
      <protection/>
    </xf>
    <xf numFmtId="0" fontId="11" fillId="0" borderId="12" xfId="35" applyFont="1" applyBorder="1" applyAlignment="1" applyProtection="1">
      <alignment horizontal="centerContinuous" vertical="center" wrapText="1"/>
      <protection/>
    </xf>
    <xf numFmtId="0" fontId="11" fillId="0" borderId="14" xfId="35" applyFont="1" applyBorder="1" applyAlignment="1" applyProtection="1">
      <alignment horizontal="centerContinuous" vertical="center" wrapText="1"/>
      <protection/>
    </xf>
    <xf numFmtId="0" fontId="11" fillId="0" borderId="16" xfId="35" applyFont="1" applyBorder="1" applyAlignment="1" applyProtection="1">
      <alignment horizontal="centerContinuous" vertical="center" wrapText="1"/>
      <protection/>
    </xf>
    <xf numFmtId="0" fontId="11" fillId="0" borderId="10" xfId="35" applyFont="1" applyBorder="1" applyAlignment="1" applyProtection="1">
      <alignment horizontal="centerContinuous" vertical="center" wrapText="1"/>
      <protection/>
    </xf>
    <xf numFmtId="164" fontId="11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7" xfId="39" applyNumberFormat="1" applyFont="1" applyFill="1" applyBorder="1" applyAlignment="1" applyProtection="1">
      <alignment vertical="top" wrapText="1"/>
      <protection locked="0"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7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9" fillId="35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9" fillId="36" borderId="19" xfId="39" applyNumberFormat="1" applyFont="1" applyFill="1" applyBorder="1" applyAlignment="1" applyProtection="1">
      <alignment vertical="top" wrapText="1"/>
      <protection locked="0"/>
    </xf>
    <xf numFmtId="1" fontId="9" fillId="0" borderId="20" xfId="39" applyNumberFormat="1" applyFont="1" applyBorder="1" applyAlignment="1" applyProtection="1">
      <alignment vertical="top" wrapText="1"/>
      <protection/>
    </xf>
    <xf numFmtId="1" fontId="7" fillId="0" borderId="17" xfId="39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39" applyNumberFormat="1" applyFont="1" applyBorder="1" applyAlignment="1" applyProtection="1">
      <alignment vertical="top" wrapText="1"/>
      <protection/>
    </xf>
    <xf numFmtId="1" fontId="9" fillId="0" borderId="22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11" fillId="0" borderId="13" xfId="42" applyFont="1" applyBorder="1" applyAlignment="1">
      <alignment horizontal="centerContinuous" vertical="center" wrapText="1"/>
      <protection/>
    </xf>
    <xf numFmtId="0" fontId="11" fillId="0" borderId="15" xfId="42" applyFont="1" applyBorder="1" applyAlignment="1">
      <alignment horizontal="centerContinuous" vertical="center" wrapText="1"/>
      <protection/>
    </xf>
    <xf numFmtId="0" fontId="11" fillId="0" borderId="11" xfId="42" applyFont="1" applyBorder="1" applyAlignment="1">
      <alignment horizontal="centerContinuous" vertical="center" wrapText="1"/>
      <protection/>
    </xf>
    <xf numFmtId="0" fontId="11" fillId="33" borderId="13" xfId="42" applyFont="1" applyFill="1" applyBorder="1" applyAlignment="1">
      <alignment horizontal="centerContinuous" vertical="center" wrapText="1"/>
      <protection/>
    </xf>
    <xf numFmtId="0" fontId="11" fillId="33" borderId="11" xfId="42" applyFont="1" applyFill="1" applyBorder="1" applyAlignment="1">
      <alignment horizontal="centerContinuous" vertical="center" wrapText="1"/>
      <protection/>
    </xf>
    <xf numFmtId="1" fontId="12" fillId="33" borderId="12" xfId="42" applyNumberFormat="1" applyFont="1" applyFill="1" applyBorder="1" applyAlignment="1" applyProtection="1">
      <alignment vertical="center"/>
      <protection locked="0"/>
    </xf>
    <xf numFmtId="1" fontId="12" fillId="33" borderId="14" xfId="42" applyNumberFormat="1" applyFont="1" applyFill="1" applyBorder="1" applyAlignment="1" applyProtection="1">
      <alignment vertical="center"/>
      <protection locked="0"/>
    </xf>
    <xf numFmtId="1" fontId="12" fillId="33" borderId="16" xfId="42" applyNumberFormat="1" applyFont="1" applyFill="1" applyBorder="1" applyAlignment="1" applyProtection="1">
      <alignment vertical="center"/>
      <protection locked="0"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0" fontId="11" fillId="0" borderId="13" xfId="42" applyFont="1" applyBorder="1" applyAlignment="1">
      <alignment horizontal="left" vertical="center" wrapText="1"/>
      <protection/>
    </xf>
    <xf numFmtId="1" fontId="14" fillId="34" borderId="10" xfId="37" applyNumberFormat="1" applyFont="1" applyFill="1" applyBorder="1" applyAlignment="1" applyProtection="1">
      <alignment vertical="center" wrapText="1"/>
      <protection locked="0"/>
    </xf>
    <xf numFmtId="1" fontId="12" fillId="0" borderId="10" xfId="37" applyNumberFormat="1" applyFont="1" applyBorder="1" applyAlignment="1" applyProtection="1">
      <alignment vertical="center" wrapText="1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0" fontId="14" fillId="0" borderId="13" xfId="37" applyFont="1" applyBorder="1" applyAlignment="1" applyProtection="1">
      <alignment vertical="center" wrapText="1"/>
      <protection/>
    </xf>
    <xf numFmtId="1" fontId="12" fillId="33" borderId="14" xfId="37" applyNumberFormat="1" applyFont="1" applyFill="1" applyBorder="1" applyAlignment="1" applyProtection="1">
      <alignment vertical="center" wrapText="1"/>
      <protection/>
    </xf>
    <xf numFmtId="0" fontId="12" fillId="0" borderId="11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0" fontId="14" fillId="0" borderId="10" xfId="37" applyFont="1" applyBorder="1" applyAlignment="1" applyProtection="1">
      <alignment vertical="center" wrapText="1"/>
      <protection/>
    </xf>
    <xf numFmtId="0" fontId="20" fillId="0" borderId="0" xfId="38" applyFont="1" applyAlignment="1">
      <alignment/>
      <protection/>
    </xf>
    <xf numFmtId="1" fontId="12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5" applyNumberFormat="1" applyFont="1" applyAlignment="1" applyProtection="1">
      <alignment horizontal="centerContinuous" vertical="center" wrapText="1"/>
      <protection/>
    </xf>
    <xf numFmtId="1" fontId="12" fillId="0" borderId="12" xfId="42" applyNumberFormat="1" applyFont="1" applyFill="1" applyBorder="1" applyAlignment="1" applyProtection="1">
      <alignment vertical="center"/>
      <protection locked="0"/>
    </xf>
    <xf numFmtId="3" fontId="12" fillId="0" borderId="0" xfId="42" applyNumberFormat="1" applyFont="1" applyBorder="1" applyProtection="1">
      <alignment/>
      <protection/>
    </xf>
    <xf numFmtId="0" fontId="11" fillId="0" borderId="12" xfId="42" applyFont="1" applyBorder="1" applyAlignment="1">
      <alignment horizontal="centerContinuous" vertical="center" wrapText="1"/>
      <protection/>
    </xf>
    <xf numFmtId="0" fontId="11" fillId="0" borderId="18" xfId="42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42" applyFont="1" applyBorder="1" applyAlignment="1">
      <alignment horizontal="center" vertical="center" wrapText="1"/>
      <protection/>
    </xf>
    <xf numFmtId="0" fontId="11" fillId="0" borderId="11" xfId="42" applyFont="1" applyFill="1" applyBorder="1" applyAlignment="1">
      <alignment horizontal="center" vertical="center" wrapText="1"/>
      <protection/>
    </xf>
    <xf numFmtId="0" fontId="11" fillId="0" borderId="23" xfId="42" applyFont="1" applyBorder="1" applyAlignment="1">
      <alignment horizontal="centerContinuous" vertical="center" wrapText="1"/>
      <protection/>
    </xf>
    <xf numFmtId="0" fontId="11" fillId="33" borderId="15" xfId="42" applyFont="1" applyFill="1" applyBorder="1" applyAlignment="1">
      <alignment horizontal="center" vertical="center" wrapText="1"/>
      <protection/>
    </xf>
    <xf numFmtId="0" fontId="11" fillId="0" borderId="18" xfId="42" applyFont="1" applyBorder="1" applyAlignment="1">
      <alignment horizontal="centerContinuous" vertical="center" wrapText="1"/>
      <protection/>
    </xf>
    <xf numFmtId="0" fontId="11" fillId="0" borderId="19" xfId="42" applyFont="1" applyBorder="1" applyAlignment="1">
      <alignment horizontal="center" vertical="center" wrapText="1"/>
      <protection/>
    </xf>
    <xf numFmtId="0" fontId="11" fillId="0" borderId="24" xfId="42" applyFont="1" applyBorder="1" applyAlignment="1">
      <alignment horizontal="centerContinuous" vertical="center" wrapText="1"/>
      <protection/>
    </xf>
    <xf numFmtId="0" fontId="11" fillId="0" borderId="25" xfId="42" applyFont="1" applyBorder="1" applyAlignment="1">
      <alignment horizontal="centerContinuous" vertical="center" wrapText="1"/>
      <protection/>
    </xf>
    <xf numFmtId="49" fontId="11" fillId="0" borderId="18" xfId="42" applyNumberFormat="1" applyFont="1" applyBorder="1" applyAlignment="1">
      <alignment horizontal="centerContinuous" vertical="center" wrapText="1"/>
      <protection/>
    </xf>
    <xf numFmtId="49" fontId="11" fillId="0" borderId="19" xfId="42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7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25" fillId="37" borderId="10" xfId="3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25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25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25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7" fillId="0" borderId="18" xfId="39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39" applyNumberFormat="1" applyFont="1" applyFill="1" applyBorder="1" applyAlignment="1" applyProtection="1">
      <alignment vertical="top"/>
      <protection/>
    </xf>
    <xf numFmtId="0" fontId="25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5" fillId="0" borderId="13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4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49" fontId="3" fillId="0" borderId="36" xfId="39" applyNumberFormat="1" applyFont="1" applyBorder="1" applyAlignment="1" applyProtection="1">
      <alignment horizontal="right" vertical="top" wrapText="1"/>
      <protection/>
    </xf>
    <xf numFmtId="1" fontId="3" fillId="0" borderId="36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11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35" xfId="41" applyFont="1" applyBorder="1" applyAlignment="1" applyProtection="1">
      <alignment horizontal="centerContinuous"/>
      <protection locked="0"/>
    </xf>
    <xf numFmtId="0" fontId="12" fillId="0" borderId="0" xfId="41" applyFont="1" applyAlignment="1" applyProtection="1">
      <alignment horizontal="centerContinuous" wrapText="1"/>
      <protection locked="0"/>
    </xf>
    <xf numFmtId="0" fontId="10" fillId="0" borderId="0" xfId="41" applyFont="1" applyAlignment="1" applyProtection="1">
      <alignment horizontal="centerContinuous" wrapText="1"/>
      <protection locked="0"/>
    </xf>
    <xf numFmtId="0" fontId="10" fillId="0" borderId="0" xfId="41" applyFont="1" applyProtection="1">
      <alignment/>
      <protection locked="0"/>
    </xf>
    <xf numFmtId="0" fontId="6" fillId="0" borderId="0" xfId="39" applyFont="1" applyAlignment="1" applyProtection="1">
      <alignment vertical="top"/>
      <protection locked="0"/>
    </xf>
    <xf numFmtId="0" fontId="6" fillId="0" borderId="0" xfId="39" applyFont="1" applyAlignment="1" applyProtection="1">
      <alignment vertical="top" wrapText="1"/>
      <protection locked="0"/>
    </xf>
    <xf numFmtId="0" fontId="13" fillId="0" borderId="0" xfId="41" applyFont="1" applyAlignment="1" applyProtection="1">
      <alignment horizontal="right"/>
      <protection locked="0"/>
    </xf>
    <xf numFmtId="0" fontId="11" fillId="0" borderId="10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2" xfId="41" applyFont="1" applyBorder="1" applyAlignment="1" applyProtection="1">
      <alignment horizontal="center" vertical="center" wrapText="1"/>
      <protection/>
    </xf>
    <xf numFmtId="0" fontId="11" fillId="0" borderId="11" xfId="4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2" fillId="0" borderId="10" xfId="41" applyFont="1" applyFill="1" applyBorder="1" applyProtection="1">
      <alignment/>
      <protection/>
    </xf>
    <xf numFmtId="0" fontId="12" fillId="0" borderId="10" xfId="41" applyFont="1" applyBorder="1" applyAlignment="1" applyProtection="1">
      <alignment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0" fontId="12" fillId="0" borderId="10" xfId="41" applyFont="1" applyFill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horizontal="right" vertic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center" wrapText="1"/>
      <protection/>
    </xf>
    <xf numFmtId="0" fontId="15" fillId="0" borderId="10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left" vertical="center" wrapText="1"/>
      <protection/>
    </xf>
    <xf numFmtId="3" fontId="14" fillId="0" borderId="10" xfId="41" applyNumberFormat="1" applyFont="1" applyBorder="1" applyAlignment="1" applyProtection="1">
      <alignment horizontal="center" vertical="center"/>
      <protection/>
    </xf>
    <xf numFmtId="0" fontId="12" fillId="0" borderId="10" xfId="4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4" fillId="0" borderId="16" xfId="41" applyFont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horizontal="left" vertical="center" wrapText="1"/>
      <protection/>
    </xf>
    <xf numFmtId="0" fontId="14" fillId="0" borderId="16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horizontal="left" vertical="center" wrapText="1"/>
      <protection/>
    </xf>
    <xf numFmtId="0" fontId="16" fillId="0" borderId="10" xfId="41" applyFont="1" applyBorder="1" applyAlignment="1" applyProtection="1">
      <alignment vertical="center" wrapText="1"/>
      <protection/>
    </xf>
    <xf numFmtId="0" fontId="12" fillId="0" borderId="29" xfId="41" applyFont="1" applyBorder="1" applyAlignment="1" applyProtection="1">
      <alignment vertical="center" wrapText="1"/>
      <protection/>
    </xf>
    <xf numFmtId="49" fontId="12" fillId="0" borderId="16" xfId="41" applyNumberFormat="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horizontal="centerContinuous" wrapText="1"/>
      <protection/>
    </xf>
    <xf numFmtId="0" fontId="12" fillId="0" borderId="14" xfId="41" applyFont="1" applyBorder="1" applyAlignment="1" applyProtection="1">
      <alignment vertical="center" wrapText="1"/>
      <protection/>
    </xf>
    <xf numFmtId="0" fontId="11" fillId="0" borderId="12" xfId="41" applyFont="1" applyBorder="1" applyAlignment="1" applyProtection="1">
      <alignment vertical="center" wrapText="1"/>
      <protection/>
    </xf>
    <xf numFmtId="0" fontId="17" fillId="0" borderId="10" xfId="41" applyFont="1" applyBorder="1" applyAlignment="1" applyProtection="1">
      <alignment vertical="center" wrapText="1"/>
      <protection/>
    </xf>
    <xf numFmtId="0" fontId="12" fillId="0" borderId="0" xfId="41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41" applyNumberFormat="1" applyFont="1" applyBorder="1" applyAlignment="1" applyProtection="1">
      <alignment vertical="center"/>
      <protection/>
    </xf>
    <xf numFmtId="1" fontId="10" fillId="0" borderId="10" xfId="41" applyNumberFormat="1" applyFont="1" applyBorder="1" applyProtection="1">
      <alignment/>
      <protection/>
    </xf>
    <xf numFmtId="1" fontId="9" fillId="38" borderId="17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2" fillId="0" borderId="0" xfId="40" applyFont="1" applyAlignment="1" applyProtection="1">
      <alignment wrapText="1"/>
      <protection locked="0"/>
    </xf>
    <xf numFmtId="0" fontId="12" fillId="0" borderId="0" xfId="40" applyFont="1" applyFill="1" applyAlignment="1" applyProtection="1">
      <alignment wrapText="1"/>
      <protection locked="0"/>
    </xf>
    <xf numFmtId="0" fontId="11" fillId="0" borderId="0" xfId="40" applyFont="1" applyBorder="1" applyAlignment="1" applyProtection="1">
      <alignment horizontal="centerContinuous" vertical="center" wrapText="1"/>
      <protection locked="0"/>
    </xf>
    <xf numFmtId="0" fontId="11" fillId="0" borderId="0" xfId="40" applyFont="1" applyFill="1" applyBorder="1" applyAlignment="1" applyProtection="1">
      <alignment horizontal="centerContinuous" vertical="center" wrapText="1"/>
      <protection locked="0"/>
    </xf>
    <xf numFmtId="0" fontId="6" fillId="0" borderId="0" xfId="39" applyFont="1" applyFill="1" applyAlignment="1" applyProtection="1">
      <alignment vertical="top"/>
      <protection locked="0"/>
    </xf>
    <xf numFmtId="0" fontId="6" fillId="0" borderId="0" xfId="39" applyFont="1" applyFill="1" applyAlignment="1" applyProtection="1">
      <alignment vertical="top" wrapText="1"/>
      <protection locked="0"/>
    </xf>
    <xf numFmtId="0" fontId="11" fillId="0" borderId="0" xfId="40" applyFont="1" applyFill="1" applyBorder="1" applyAlignment="1" applyProtection="1">
      <alignment horizontal="right" vertical="center" wrapText="1"/>
      <protection locked="0"/>
    </xf>
    <xf numFmtId="1" fontId="12" fillId="0" borderId="0" xfId="40" applyNumberFormat="1" applyFont="1" applyBorder="1" applyAlignment="1" applyProtection="1">
      <alignment wrapText="1"/>
      <protection/>
    </xf>
    <xf numFmtId="0" fontId="12" fillId="0" borderId="0" xfId="40" applyFont="1" applyAlignment="1" applyProtection="1">
      <alignment horizontal="centerContinuous" wrapText="1"/>
      <protection/>
    </xf>
    <xf numFmtId="0" fontId="12" fillId="0" borderId="0" xfId="40" applyFont="1" applyAlignment="1" applyProtection="1">
      <alignment horizontal="center" wrapText="1"/>
      <protection/>
    </xf>
    <xf numFmtId="0" fontId="11" fillId="0" borderId="0" xfId="40" applyFont="1" applyAlignment="1" applyProtection="1">
      <alignment wrapText="1"/>
      <protection/>
    </xf>
    <xf numFmtId="0" fontId="11" fillId="0" borderId="10" xfId="40" applyFont="1" applyBorder="1" applyAlignment="1" applyProtection="1">
      <alignment horizontal="center" vertical="center" wrapText="1"/>
      <protection/>
    </xf>
    <xf numFmtId="14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0" xfId="40" applyFont="1" applyBorder="1" applyAlignment="1" applyProtection="1">
      <alignment horizontal="center" wrapText="1"/>
      <protection/>
    </xf>
    <xf numFmtId="49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4" fillId="0" borderId="10" xfId="40" applyFont="1" applyBorder="1" applyAlignment="1" applyProtection="1">
      <alignment wrapText="1"/>
      <protection/>
    </xf>
    <xf numFmtId="49" fontId="14" fillId="0" borderId="10" xfId="40" applyNumberFormat="1" applyFont="1" applyBorder="1" applyAlignment="1" applyProtection="1">
      <alignment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0" fontId="12" fillId="0" borderId="10" xfId="40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2" fillId="0" borderId="10" xfId="40" applyNumberFormat="1" applyFont="1" applyFill="1" applyBorder="1" applyAlignment="1" applyProtection="1">
      <alignment horizontal="center" wrapText="1"/>
      <protection/>
    </xf>
    <xf numFmtId="0" fontId="11" fillId="0" borderId="10" xfId="40" applyFont="1" applyBorder="1" applyAlignment="1" applyProtection="1">
      <alignment horizontal="right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49" fontId="14" fillId="0" borderId="10" xfId="40" applyNumberFormat="1" applyFont="1" applyBorder="1" applyAlignment="1" applyProtection="1">
      <alignment horizontal="center" wrapText="1"/>
      <protection/>
    </xf>
    <xf numFmtId="1" fontId="12" fillId="0" borderId="10" xfId="40" applyNumberFormat="1" applyFont="1" applyFill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2" fillId="0" borderId="0" xfId="40" applyNumberFormat="1" applyFont="1" applyBorder="1" applyAlignment="1" applyProtection="1">
      <alignment wrapText="1"/>
      <protection/>
    </xf>
    <xf numFmtId="1" fontId="12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Fill="1" applyAlignment="1" applyProtection="1">
      <alignment wrapText="1"/>
      <protection/>
    </xf>
    <xf numFmtId="0" fontId="11" fillId="0" borderId="0" xfId="40" applyFont="1" applyAlignment="1" applyProtection="1">
      <alignment horizontal="center"/>
      <protection/>
    </xf>
    <xf numFmtId="1" fontId="12" fillId="0" borderId="10" xfId="42" applyNumberFormat="1" applyFont="1" applyFill="1" applyBorder="1" applyAlignment="1" applyProtection="1">
      <alignment vertical="center"/>
      <protection/>
    </xf>
    <xf numFmtId="1" fontId="12" fillId="0" borderId="12" xfId="42" applyNumberFormat="1" applyFont="1" applyFill="1" applyBorder="1" applyAlignment="1" applyProtection="1">
      <alignment vertical="center"/>
      <protection/>
    </xf>
    <xf numFmtId="0" fontId="11" fillId="0" borderId="0" xfId="42" applyFont="1" applyBorder="1" applyAlignment="1" applyProtection="1">
      <alignment vertical="center" wrapText="1"/>
      <protection locked="0"/>
    </xf>
    <xf numFmtId="49" fontId="11" fillId="0" borderId="0" xfId="42" applyNumberFormat="1" applyFont="1" applyBorder="1" applyAlignment="1" applyProtection="1">
      <alignment horizontal="center" vertical="center" wrapText="1"/>
      <protection locked="0"/>
    </xf>
    <xf numFmtId="0" fontId="12" fillId="0" borderId="0" xfId="42" applyFont="1" applyBorder="1" applyProtection="1">
      <alignment/>
      <protection locked="0"/>
    </xf>
    <xf numFmtId="3" fontId="12" fillId="0" borderId="0" xfId="42" applyNumberFormat="1" applyFont="1" applyBorder="1" applyProtection="1">
      <alignment/>
      <protection locked="0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Border="1" applyProtection="1">
      <alignment/>
      <protection locked="0"/>
    </xf>
    <xf numFmtId="0" fontId="12" fillId="0" borderId="0" xfId="38" applyFont="1" applyProtection="1">
      <alignment/>
      <protection locked="0"/>
    </xf>
    <xf numFmtId="0" fontId="11" fillId="0" borderId="0" xfId="37" applyFont="1" applyAlignment="1" applyProtection="1">
      <alignment horizontal="centerContinuous"/>
      <protection locked="0"/>
    </xf>
    <xf numFmtId="0" fontId="12" fillId="0" borderId="0" xfId="37" applyFont="1" applyProtection="1">
      <alignment/>
      <protection locked="0"/>
    </xf>
    <xf numFmtId="0" fontId="20" fillId="0" borderId="0" xfId="38" applyFont="1" applyProtection="1">
      <alignment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2" fillId="0" borderId="0" xfId="37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justify"/>
      <protection locked="0"/>
    </xf>
    <xf numFmtId="0" fontId="11" fillId="0" borderId="0" xfId="37" applyFont="1" applyAlignment="1" applyProtection="1">
      <alignment horizontal="center"/>
      <protection locked="0"/>
    </xf>
    <xf numFmtId="0" fontId="11" fillId="0" borderId="0" xfId="37" applyFont="1" applyBorder="1" applyAlignment="1" applyProtection="1">
      <alignment vertical="justify" wrapText="1"/>
      <protection locked="0"/>
    </xf>
    <xf numFmtId="0" fontId="12" fillId="0" borderId="0" xfId="37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0" fontId="11" fillId="0" borderId="0" xfId="37" applyFont="1" applyProtection="1">
      <alignment/>
      <protection locked="0"/>
    </xf>
    <xf numFmtId="0" fontId="12" fillId="0" borderId="0" xfId="37" applyFont="1" applyAlignment="1" applyProtection="1">
      <alignment/>
      <protection locked="0"/>
    </xf>
    <xf numFmtId="0" fontId="11" fillId="0" borderId="0" xfId="37" applyFont="1" applyBorder="1" applyAlignment="1" applyProtection="1">
      <alignment horizontal="centerContinuous"/>
      <protection locked="0"/>
    </xf>
    <xf numFmtId="0" fontId="20" fillId="0" borderId="0" xfId="38" applyFont="1" applyAlignment="1" applyProtection="1">
      <alignment/>
      <protection locked="0"/>
    </xf>
    <xf numFmtId="0" fontId="11" fillId="0" borderId="10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Continuous"/>
      <protection/>
    </xf>
    <xf numFmtId="0" fontId="11" fillId="0" borderId="10" xfId="37" applyFont="1" applyBorder="1" applyAlignment="1" applyProtection="1">
      <alignment horizontal="center"/>
      <protection/>
    </xf>
    <xf numFmtId="0" fontId="11" fillId="0" borderId="10" xfId="37" applyFont="1" applyBorder="1" applyAlignment="1" applyProtection="1">
      <alignment wrapText="1"/>
      <protection/>
    </xf>
    <xf numFmtId="0" fontId="11" fillId="0" borderId="10" xfId="37" applyFont="1" applyBorder="1" applyAlignment="1" applyProtection="1">
      <alignment vertical="justify" wrapText="1"/>
      <protection/>
    </xf>
    <xf numFmtId="49" fontId="11" fillId="33" borderId="10" xfId="37" applyNumberFormat="1" applyFont="1" applyFill="1" applyBorder="1" applyAlignment="1" applyProtection="1">
      <alignment vertical="justify" wrapText="1"/>
      <protection/>
    </xf>
    <xf numFmtId="0" fontId="12" fillId="33" borderId="10" xfId="37" applyFont="1" applyFill="1" applyBorder="1" applyAlignment="1" applyProtection="1">
      <alignment horizontal="left" vertical="center" wrapText="1"/>
      <protection/>
    </xf>
    <xf numFmtId="0" fontId="12" fillId="0" borderId="10" xfId="37" applyFont="1" applyBorder="1" applyProtection="1">
      <alignment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right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Protection="1">
      <alignment/>
      <protection/>
    </xf>
    <xf numFmtId="0" fontId="11" fillId="0" borderId="10" xfId="37" applyFont="1" applyBorder="1" applyAlignment="1" applyProtection="1">
      <alignment horizontal="left"/>
      <protection/>
    </xf>
    <xf numFmtId="0" fontId="11" fillId="0" borderId="10" xfId="37" applyFont="1" applyBorder="1" applyAlignment="1" applyProtection="1">
      <alignment vertical="top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0" fontId="12" fillId="0" borderId="10" xfId="37" applyFont="1" applyBorder="1" applyAlignment="1" applyProtection="1">
      <alignment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49" fontId="14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2" xfId="37" applyFont="1" applyBorder="1" applyAlignment="1" applyProtection="1">
      <alignment vertical="justify" wrapText="1"/>
      <protection/>
    </xf>
    <xf numFmtId="49" fontId="12" fillId="33" borderId="12" xfId="37" applyNumberFormat="1" applyFont="1" applyFill="1" applyBorder="1" applyAlignment="1" applyProtection="1">
      <alignment horizontal="center" vertical="center" wrapText="1"/>
      <protection/>
    </xf>
    <xf numFmtId="0" fontId="22" fillId="0" borderId="10" xfId="37" applyFont="1" applyBorder="1" applyAlignment="1" applyProtection="1">
      <alignment vertical="justify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vertical="justify"/>
      <protection/>
    </xf>
    <xf numFmtId="1" fontId="12" fillId="33" borderId="16" xfId="37" applyNumberFormat="1" applyFont="1" applyFill="1" applyBorder="1" applyAlignment="1" applyProtection="1">
      <alignment horizontal="center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1" fontId="12" fillId="0" borderId="0" xfId="37" applyNumberFormat="1" applyFont="1" applyAlignment="1" applyProtection="1">
      <alignment horizontal="left" vertical="center" wrapText="1"/>
      <protection locked="0"/>
    </xf>
    <xf numFmtId="0" fontId="12" fillId="0" borderId="0" xfId="34" applyFont="1" applyAlignment="1" applyProtection="1">
      <alignment horizontal="left" vertical="center" wrapText="1"/>
      <protection locked="0"/>
    </xf>
    <xf numFmtId="49" fontId="12" fillId="0" borderId="0" xfId="34" applyNumberFormat="1" applyFont="1" applyAlignment="1" applyProtection="1">
      <alignment horizontal="left" vertical="center" wrapText="1"/>
      <protection locked="0"/>
    </xf>
    <xf numFmtId="0" fontId="12" fillId="0" borderId="0" xfId="34" applyFont="1" applyProtection="1">
      <alignment/>
      <protection locked="0"/>
    </xf>
    <xf numFmtId="49" fontId="12" fillId="0" borderId="0" xfId="38" applyNumberFormat="1" applyFont="1" applyProtection="1">
      <alignment/>
      <protection locked="0"/>
    </xf>
    <xf numFmtId="0" fontId="11" fillId="0" borderId="12" xfId="34" applyFont="1" applyBorder="1" applyAlignment="1" applyProtection="1">
      <alignment horizontal="centerContinuous" vertical="center" wrapText="1"/>
      <protection/>
    </xf>
    <xf numFmtId="49" fontId="11" fillId="0" borderId="13" xfId="34" applyNumberFormat="1" applyFont="1" applyBorder="1" applyAlignment="1" applyProtection="1">
      <alignment horizontal="center" vertical="center" wrapText="1"/>
      <protection/>
    </xf>
    <xf numFmtId="1" fontId="11" fillId="0" borderId="16" xfId="34" applyNumberFormat="1" applyFont="1" applyBorder="1" applyAlignment="1" applyProtection="1">
      <alignment horizontal="centerContinuous" vertical="center" wrapText="1"/>
      <protection/>
    </xf>
    <xf numFmtId="49" fontId="11" fillId="0" borderId="11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4" fillId="0" borderId="10" xfId="34" applyNumberFormat="1" applyFont="1" applyBorder="1" applyAlignment="1" applyProtection="1">
      <alignment horizontal="center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0" fontId="14" fillId="0" borderId="10" xfId="34" applyFont="1" applyBorder="1" applyAlignment="1" applyProtection="1">
      <alignment horizontal="right" vertical="center" wrapText="1"/>
      <protection/>
    </xf>
    <xf numFmtId="49" fontId="11" fillId="0" borderId="1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righ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0" fontId="11" fillId="0" borderId="16" xfId="34" applyFont="1" applyBorder="1" applyAlignment="1" applyProtection="1">
      <alignment horizontal="centerContinuous" vertical="center" wrapText="1"/>
      <protection/>
    </xf>
    <xf numFmtId="0" fontId="12" fillId="0" borderId="10" xfId="34" applyFont="1" applyBorder="1" applyAlignment="1" applyProtection="1">
      <alignment horizontal="right"/>
      <protection/>
    </xf>
    <xf numFmtId="0" fontId="12" fillId="0" borderId="10" xfId="34" applyFont="1" applyBorder="1" applyAlignment="1" applyProtection="1">
      <alignment vertical="center" wrapText="1"/>
      <protection/>
    </xf>
    <xf numFmtId="49" fontId="22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 quotePrefix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center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0" fontId="11" fillId="0" borderId="0" xfId="34" applyFont="1" applyBorder="1" applyAlignment="1" applyProtection="1">
      <alignment horizontal="center"/>
      <protection/>
    </xf>
    <xf numFmtId="0" fontId="14" fillId="0" borderId="10" xfId="34" applyFont="1" applyBorder="1" applyAlignment="1" applyProtection="1">
      <alignment horizontal="left" vertical="center" wrapText="1"/>
      <protection/>
    </xf>
    <xf numFmtId="0" fontId="14" fillId="0" borderId="0" xfId="34" applyFont="1" applyBorder="1" applyAlignment="1" applyProtection="1">
      <alignment horizontal="left" vertical="center" wrapText="1"/>
      <protection/>
    </xf>
    <xf numFmtId="49" fontId="14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Alignment="1" applyProtection="1">
      <alignment horizontal="center" vertical="center"/>
      <protection locked="0"/>
    </xf>
    <xf numFmtId="49" fontId="11" fillId="0" borderId="0" xfId="34" applyNumberFormat="1" applyFont="1" applyAlignment="1" applyProtection="1">
      <alignment horizontal="center" vertical="center"/>
      <protection locked="0"/>
    </xf>
    <xf numFmtId="1" fontId="11" fillId="0" borderId="0" xfId="34" applyNumberFormat="1" applyFont="1" applyAlignment="1" applyProtection="1">
      <alignment horizontal="center" vertical="center"/>
      <protection locked="0"/>
    </xf>
    <xf numFmtId="1" fontId="20" fillId="0" borderId="0" xfId="38" applyNumberFormat="1" applyFont="1" applyProtection="1">
      <alignment/>
      <protection locked="0"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1" fontId="12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0" fontId="12" fillId="0" borderId="0" xfId="35" applyFont="1" applyAlignment="1" applyProtection="1">
      <alignment vertical="center" wrapText="1"/>
      <protection locked="0"/>
    </xf>
    <xf numFmtId="49" fontId="12" fillId="0" borderId="0" xfId="35" applyNumberFormat="1" applyFont="1" applyAlignment="1" applyProtection="1">
      <alignment vertical="center" wrapText="1"/>
      <protection locked="0"/>
    </xf>
    <xf numFmtId="0" fontId="11" fillId="0" borderId="0" xfId="35" applyFont="1" applyAlignment="1" applyProtection="1">
      <alignment vertical="center" wrapText="1"/>
      <protection locked="0"/>
    </xf>
    <xf numFmtId="0" fontId="11" fillId="0" borderId="0" xfId="35" applyFont="1" applyAlignment="1" applyProtection="1">
      <alignment horizontal="centerContinuous" vertical="center" wrapText="1"/>
      <protection locked="0"/>
    </xf>
    <xf numFmtId="49" fontId="20" fillId="0" borderId="0" xfId="38" applyNumberFormat="1" applyFont="1" applyProtection="1">
      <alignment/>
      <protection locked="0"/>
    </xf>
    <xf numFmtId="0" fontId="11" fillId="0" borderId="0" xfId="35" applyFont="1" applyProtection="1">
      <alignment/>
      <protection locked="0"/>
    </xf>
    <xf numFmtId="0" fontId="11" fillId="0" borderId="0" xfId="37" applyFont="1" applyBorder="1" applyAlignment="1" applyProtection="1">
      <alignment vertical="justify"/>
      <protection locked="0"/>
    </xf>
    <xf numFmtId="49" fontId="11" fillId="0" borderId="0" xfId="37" applyNumberFormat="1" applyFont="1" applyBorder="1" applyAlignment="1" applyProtection="1">
      <alignment vertical="justify" wrapText="1"/>
      <protection locked="0"/>
    </xf>
    <xf numFmtId="1" fontId="12" fillId="0" borderId="0" xfId="35" applyNumberFormat="1" applyFont="1" applyAlignment="1" applyProtection="1">
      <alignment horizontal="centerContinuous" vertical="center" wrapText="1"/>
      <protection/>
    </xf>
    <xf numFmtId="1" fontId="12" fillId="0" borderId="0" xfId="35" applyNumberFormat="1" applyFont="1" applyAlignment="1" applyProtection="1">
      <alignment vertical="center" wrapText="1"/>
      <protection locked="0"/>
    </xf>
    <xf numFmtId="0" fontId="19" fillId="0" borderId="0" xfId="38" applyFont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1" fontId="12" fillId="0" borderId="0" xfId="41" applyNumberFormat="1" applyFont="1" applyBorder="1" applyProtection="1">
      <alignment/>
      <protection locked="0"/>
    </xf>
    <xf numFmtId="0" fontId="11" fillId="0" borderId="0" xfId="41" applyFont="1" applyBorder="1" applyAlignment="1" applyProtection="1">
      <alignment horizontal="right" vertical="center" wrapText="1"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0" fillId="0" borderId="0" xfId="4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39" applyFont="1" applyBorder="1" applyAlignment="1" applyProtection="1">
      <alignment horizontal="left" vertical="top" wrapText="1"/>
      <protection locked="0"/>
    </xf>
    <xf numFmtId="1" fontId="10" fillId="0" borderId="0" xfId="41" applyNumberFormat="1" applyFont="1" applyProtection="1">
      <alignment/>
      <protection locked="0"/>
    </xf>
    <xf numFmtId="0" fontId="18" fillId="0" borderId="0" xfId="41" applyFont="1" applyBorder="1" applyAlignment="1" applyProtection="1">
      <alignment vertical="center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1" fontId="12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39" applyFont="1" applyFill="1" applyAlignment="1" applyProtection="1">
      <alignment horizontal="right"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38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24" fillId="37" borderId="10" xfId="39" applyFont="1" applyFill="1" applyBorder="1" applyAlignment="1" applyProtection="1">
      <alignment horizontal="left" vertical="top" wrapText="1"/>
      <protection/>
    </xf>
    <xf numFmtId="1" fontId="24" fillId="37" borderId="10" xfId="39" applyNumberFormat="1" applyFont="1" applyFill="1" applyBorder="1" applyAlignment="1" applyProtection="1">
      <alignment vertical="top" wrapText="1"/>
      <protection/>
    </xf>
    <xf numFmtId="0" fontId="24" fillId="37" borderId="37" xfId="39" applyFont="1" applyFill="1" applyBorder="1" applyAlignment="1" applyProtection="1">
      <alignment horizontal="left" vertical="top" wrapText="1"/>
      <protection/>
    </xf>
    <xf numFmtId="0" fontId="24" fillId="37" borderId="29" xfId="39" applyFont="1" applyFill="1" applyBorder="1" applyAlignment="1" applyProtection="1">
      <alignment vertical="top" wrapText="1"/>
      <protection/>
    </xf>
    <xf numFmtId="0" fontId="24" fillId="37" borderId="38" xfId="39" applyFont="1" applyFill="1" applyBorder="1" applyAlignment="1" applyProtection="1">
      <alignment vertical="top" wrapText="1"/>
      <protection/>
    </xf>
    <xf numFmtId="49" fontId="24" fillId="37" borderId="36" xfId="39" applyNumberFormat="1" applyFont="1" applyFill="1" applyBorder="1" applyAlignment="1" applyProtection="1">
      <alignment vertical="center" wrapText="1"/>
      <protection/>
    </xf>
    <xf numFmtId="0" fontId="24" fillId="37" borderId="10" xfId="39" applyFont="1" applyFill="1" applyBorder="1" applyAlignment="1" applyProtection="1">
      <alignment vertical="top" wrapText="1"/>
      <protection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11" fillId="0" borderId="0" xfId="42" applyFont="1" applyBorder="1" applyAlignment="1" applyProtection="1">
      <alignment horizontal="left" wrapText="1"/>
      <protection locked="0"/>
    </xf>
    <xf numFmtId="0" fontId="12" fillId="0" borderId="10" xfId="37" applyFont="1" applyBorder="1" applyAlignment="1" applyProtection="1">
      <alignment/>
      <protection/>
    </xf>
    <xf numFmtId="49" fontId="12" fillId="0" borderId="10" xfId="37" applyNumberFormat="1" applyFont="1" applyBorder="1" applyAlignment="1" applyProtection="1">
      <alignment horizontal="center" vertical="center"/>
      <protection/>
    </xf>
    <xf numFmtId="1" fontId="12" fillId="34" borderId="10" xfId="37" applyNumberFormat="1" applyFont="1" applyFill="1" applyBorder="1" applyAlignment="1" applyProtection="1">
      <alignment vertical="center"/>
      <protection locked="0"/>
    </xf>
    <xf numFmtId="1" fontId="12" fillId="34" borderId="10" xfId="37" applyNumberFormat="1" applyFont="1" applyFill="1" applyBorder="1" applyAlignment="1" applyProtection="1">
      <alignment horizontal="center" vertical="center"/>
      <protection locked="0"/>
    </xf>
    <xf numFmtId="0" fontId="20" fillId="0" borderId="0" xfId="38" applyFont="1" applyAlignment="1" applyProtection="1">
      <alignment/>
      <protection/>
    </xf>
    <xf numFmtId="0" fontId="26" fillId="0" borderId="0" xfId="41" applyFont="1" applyAlignment="1" applyProtection="1">
      <alignment horizontal="left" wrapText="1"/>
      <protection locked="0"/>
    </xf>
    <xf numFmtId="3" fontId="11" fillId="0" borderId="16" xfId="41" applyNumberFormat="1" applyFont="1" applyFill="1" applyBorder="1" applyAlignment="1" applyProtection="1">
      <alignment vertical="center"/>
      <protection/>
    </xf>
    <xf numFmtId="0" fontId="12" fillId="0" borderId="32" xfId="39" applyFont="1" applyBorder="1" applyAlignment="1" applyProtection="1">
      <alignment horizontal="left" vertical="top" wrapText="1"/>
      <protection locked="0"/>
    </xf>
    <xf numFmtId="49" fontId="11" fillId="0" borderId="32" xfId="39" applyNumberFormat="1" applyFont="1" applyBorder="1" applyAlignment="1" applyProtection="1">
      <alignment horizontal="left" vertical="top" wrapText="1"/>
      <protection locked="0"/>
    </xf>
    <xf numFmtId="0" fontId="9" fillId="0" borderId="0" xfId="42" applyFont="1" applyAlignment="1" applyProtection="1">
      <alignment horizontal="left"/>
      <protection locked="0"/>
    </xf>
    <xf numFmtId="49" fontId="11" fillId="0" borderId="0" xfId="39" applyNumberFormat="1" applyFont="1" applyBorder="1" applyAlignment="1" applyProtection="1">
      <alignment horizontal="left" vertical="top" wrapText="1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7" fillId="0" borderId="10" xfId="39" applyFont="1" applyBorder="1" applyAlignment="1" applyProtection="1">
      <alignment horizontal="left" vertical="top"/>
      <protection locked="0"/>
    </xf>
    <xf numFmtId="0" fontId="12" fillId="0" borderId="0" xfId="37" applyFont="1" applyBorder="1" applyAlignment="1" applyProtection="1">
      <alignment horizontal="center" vertical="justify" wrapText="1"/>
      <protection locked="0"/>
    </xf>
    <xf numFmtId="49" fontId="11" fillId="0" borderId="0" xfId="37" applyNumberFormat="1" applyFont="1" applyAlignment="1" applyProtection="1">
      <alignment horizontal="center" vertical="justify"/>
      <protection locked="0"/>
    </xf>
    <xf numFmtId="49" fontId="11" fillId="0" borderId="0" xfId="37" applyNumberFormat="1" applyFont="1" applyBorder="1" applyAlignment="1" applyProtection="1">
      <alignment horizontal="center" vertical="justify"/>
      <protection locked="0"/>
    </xf>
    <xf numFmtId="0" fontId="9" fillId="0" borderId="0" xfId="37" applyFont="1" applyAlignment="1" applyProtection="1">
      <alignment horizontal="left"/>
      <protection locked="0"/>
    </xf>
    <xf numFmtId="0" fontId="20" fillId="0" borderId="0" xfId="38" applyFont="1" applyAlignment="1" applyProtection="1">
      <alignment horizontal="center"/>
      <protection/>
    </xf>
    <xf numFmtId="0" fontId="9" fillId="0" borderId="0" xfId="42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37" applyFont="1" applyAlignment="1" applyProtection="1">
      <alignment horizontal="left"/>
      <protection locked="0"/>
    </xf>
    <xf numFmtId="0" fontId="11" fillId="0" borderId="0" xfId="37" applyFont="1" applyBorder="1" applyAlignment="1" applyProtection="1">
      <alignment horizontal="left" vertical="justify" wrapText="1"/>
      <protection locked="0"/>
    </xf>
    <xf numFmtId="49" fontId="3" fillId="0" borderId="0" xfId="36" applyNumberFormat="1" applyFont="1" applyAlignment="1" applyProtection="1">
      <alignment horizontal="left" vertical="center" wrapText="1"/>
      <protection locked="0"/>
    </xf>
    <xf numFmtId="0" fontId="9" fillId="0" borderId="0" xfId="38" applyFont="1" applyAlignment="1" applyProtection="1">
      <alignment horizontal="right"/>
      <protection locked="0"/>
    </xf>
    <xf numFmtId="0" fontId="9" fillId="0" borderId="0" xfId="37" applyFont="1" applyAlignment="1" applyProtection="1">
      <alignment horizontal="right"/>
      <protection locked="0"/>
    </xf>
    <xf numFmtId="0" fontId="4" fillId="0" borderId="0" xfId="36" applyNumberFormat="1" applyFont="1" applyAlignment="1" applyProtection="1">
      <alignment horizontal="right" vertical="center" wrapText="1"/>
      <protection locked="0"/>
    </xf>
    <xf numFmtId="0" fontId="4" fillId="0" borderId="0" xfId="37" applyFont="1" applyAlignment="1" applyProtection="1">
      <alignment horizontal="right"/>
      <protection locked="0"/>
    </xf>
    <xf numFmtId="0" fontId="9" fillId="0" borderId="0" xfId="42" applyFont="1" applyAlignment="1" applyProtection="1">
      <alignment horizontal="right"/>
      <protection locked="0"/>
    </xf>
    <xf numFmtId="0" fontId="9" fillId="0" borderId="0" xfId="42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39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" fontId="12" fillId="35" borderId="10" xfId="37" applyNumberFormat="1" applyFont="1" applyFill="1" applyBorder="1" applyAlignment="1" applyProtection="1">
      <alignment vertical="center" wrapText="1"/>
      <protection locked="0"/>
    </xf>
    <xf numFmtId="0" fontId="10" fillId="0" borderId="0" xfId="40" applyFont="1" applyFill="1" applyAlignment="1" applyProtection="1">
      <alignment horizontal="center" wrapText="1"/>
      <protection locked="0"/>
    </xf>
    <xf numFmtId="0" fontId="11" fillId="0" borderId="0" xfId="35" applyFont="1" applyAlignment="1" applyProtection="1">
      <alignment horizontal="right" vertical="center" wrapText="1"/>
      <protection locked="0"/>
    </xf>
    <xf numFmtId="0" fontId="3" fillId="0" borderId="0" xfId="36" applyFont="1" applyAlignment="1" applyProtection="1">
      <alignment/>
      <protection locked="0"/>
    </xf>
    <xf numFmtId="0" fontId="20" fillId="0" borderId="0" xfId="38" applyFont="1" applyProtection="1">
      <alignment/>
      <protection locked="0"/>
    </xf>
    <xf numFmtId="1" fontId="20" fillId="0" borderId="0" xfId="38" applyNumberFormat="1" applyFont="1" applyProtection="1">
      <alignment/>
      <protection locked="0"/>
    </xf>
    <xf numFmtId="0" fontId="0" fillId="0" borderId="0" xfId="36" applyFont="1">
      <alignment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1" fontId="10" fillId="0" borderId="0" xfId="41" applyNumberFormat="1" applyFont="1" applyBorder="1" applyAlignment="1" applyProtection="1">
      <alignment horizontal="left"/>
      <protection locked="0"/>
    </xf>
    <xf numFmtId="0" fontId="26" fillId="0" borderId="0" xfId="41" applyFont="1" applyAlignment="1" applyProtection="1">
      <alignment horizontal="left" wrapText="1"/>
      <protection locked="0"/>
    </xf>
    <xf numFmtId="0" fontId="11" fillId="0" borderId="0" xfId="42" applyFont="1" applyAlignment="1">
      <alignment horizontal="center" wrapText="1"/>
      <protection/>
    </xf>
    <xf numFmtId="0" fontId="11" fillId="0" borderId="0" xfId="42" applyFont="1" applyBorder="1" applyAlignment="1" applyProtection="1">
      <alignment horizontal="left"/>
      <protection locked="0"/>
    </xf>
    <xf numFmtId="0" fontId="11" fillId="0" borderId="0" xfId="3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42" applyFont="1" applyAlignment="1">
      <alignment horizontal="left" vertical="top" wrapText="1"/>
      <protection/>
    </xf>
    <xf numFmtId="0" fontId="11" fillId="0" borderId="0" xfId="37" applyFont="1" applyAlignment="1" applyProtection="1">
      <alignment horizontal="left"/>
      <protection locked="0"/>
    </xf>
    <xf numFmtId="0" fontId="12" fillId="0" borderId="0" xfId="37" applyFont="1" applyAlignment="1" applyProtection="1">
      <alignment horizontal="left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1" fillId="0" borderId="32" xfId="39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0" xfId="37" applyFont="1" applyAlignment="1" applyProtection="1">
      <alignment horizontal="center"/>
      <protection locked="0"/>
    </xf>
    <xf numFmtId="0" fontId="12" fillId="0" borderId="0" xfId="37" applyFont="1" applyAlignment="1" applyProtection="1">
      <alignment horizontal="right"/>
      <protection locked="0"/>
    </xf>
    <xf numFmtId="0" fontId="12" fillId="0" borderId="0" xfId="37" applyFont="1" applyBorder="1" applyAlignment="1" applyProtection="1">
      <alignment horizontal="left" vertical="justify" wrapText="1"/>
      <protection locked="0"/>
    </xf>
    <xf numFmtId="0" fontId="12" fillId="0" borderId="0" xfId="37" applyFont="1" applyBorder="1" applyAlignment="1" applyProtection="1">
      <alignment horizontal="right" vertical="justify" wrapText="1"/>
      <protection locked="0"/>
    </xf>
    <xf numFmtId="0" fontId="11" fillId="0" borderId="18" xfId="37" applyFont="1" applyBorder="1" applyAlignment="1" applyProtection="1">
      <alignment horizontal="center" vertical="center" wrapText="1"/>
      <protection/>
    </xf>
    <xf numFmtId="0" fontId="11" fillId="0" borderId="24" xfId="37" applyFont="1" applyBorder="1" applyAlignment="1" applyProtection="1">
      <alignment horizontal="center" vertical="center" wrapText="1"/>
      <protection/>
    </xf>
    <xf numFmtId="0" fontId="11" fillId="0" borderId="23" xfId="37" applyFont="1" applyBorder="1" applyAlignment="1" applyProtection="1">
      <alignment horizontal="center" vertical="center" wrapText="1"/>
      <protection/>
    </xf>
    <xf numFmtId="0" fontId="11" fillId="0" borderId="25" xfId="37" applyFont="1" applyBorder="1" applyAlignment="1" applyProtection="1">
      <alignment horizontal="center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37" applyFont="1" applyAlignment="1" applyProtection="1">
      <alignment horizontal="left"/>
      <protection locked="0"/>
    </xf>
    <xf numFmtId="0" fontId="11" fillId="0" borderId="0" xfId="34" applyFont="1" applyAlignment="1" applyProtection="1">
      <alignment horizontal="left" vertical="center" wrapText="1"/>
      <protection locked="0"/>
    </xf>
    <xf numFmtId="0" fontId="11" fillId="0" borderId="0" xfId="34" applyFont="1" applyBorder="1" applyAlignment="1" applyProtection="1">
      <alignment horizontal="left" vertical="center" wrapText="1"/>
      <protection locked="0"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49" fontId="11" fillId="0" borderId="0" xfId="34" applyNumberFormat="1" applyFont="1" applyAlignment="1" applyProtection="1">
      <alignment horizontal="center" vertical="center" wrapText="1"/>
      <protection locked="0"/>
    </xf>
    <xf numFmtId="0" fontId="11" fillId="0" borderId="0" xfId="37" applyFont="1" applyAlignment="1" applyProtection="1">
      <alignment horizontal="left" vertical="justify" wrapText="1"/>
      <protection locked="0"/>
    </xf>
    <xf numFmtId="0" fontId="11" fillId="0" borderId="0" xfId="37" applyFont="1" applyAlignment="1" applyProtection="1">
      <alignment horizontal="left" vertical="justify"/>
      <protection locked="0"/>
    </xf>
    <xf numFmtId="1" fontId="11" fillId="0" borderId="0" xfId="35" applyNumberFormat="1" applyFont="1" applyAlignment="1" applyProtection="1">
      <alignment horizontal="left" vertical="center" wrapText="1"/>
      <protection locked="0"/>
    </xf>
    <xf numFmtId="49" fontId="11" fillId="0" borderId="0" xfId="35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36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3">
      <selection activeCell="E74" sqref="E74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3" t="s">
        <v>854</v>
      </c>
      <c r="F3" s="273" t="s">
        <v>2</v>
      </c>
      <c r="G3" s="226"/>
      <c r="H3" s="593">
        <v>103006276</v>
      </c>
    </row>
    <row r="4" spans="1:8" ht="15">
      <c r="A4" s="204" t="s">
        <v>855</v>
      </c>
      <c r="B4" s="581"/>
      <c r="C4" s="581"/>
      <c r="D4" s="582"/>
      <c r="E4" s="574" t="s">
        <v>856</v>
      </c>
      <c r="F4" s="224" t="s">
        <v>3</v>
      </c>
      <c r="G4" s="225"/>
      <c r="H4" s="593" t="s">
        <v>158</v>
      </c>
    </row>
    <row r="5" spans="1:8" ht="15">
      <c r="A5" s="204" t="s">
        <v>4</v>
      </c>
      <c r="B5" s="268"/>
      <c r="C5" s="268"/>
      <c r="D5" s="268"/>
      <c r="E5" s="594" t="s">
        <v>889</v>
      </c>
      <c r="F5" s="224"/>
      <c r="G5" s="225"/>
      <c r="H5" s="275" t="s">
        <v>857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1956</v>
      </c>
      <c r="D11" s="205">
        <v>1991</v>
      </c>
      <c r="E11" s="293" t="s">
        <v>21</v>
      </c>
      <c r="F11" s="298" t="s">
        <v>22</v>
      </c>
      <c r="G11" s="206">
        <v>15080</v>
      </c>
      <c r="H11" s="206">
        <v>15080</v>
      </c>
    </row>
    <row r="12" spans="1:8" ht="15">
      <c r="A12" s="291" t="s">
        <v>23</v>
      </c>
      <c r="B12" s="297" t="s">
        <v>24</v>
      </c>
      <c r="C12" s="205">
        <v>4065</v>
      </c>
      <c r="D12" s="205">
        <v>4157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1067</v>
      </c>
      <c r="D13" s="205">
        <v>1284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414</v>
      </c>
      <c r="D14" s="205">
        <v>424</v>
      </c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/>
      <c r="D15" s="205"/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263</v>
      </c>
      <c r="D16" s="205">
        <v>328</v>
      </c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>
        <v>8</v>
      </c>
      <c r="D17" s="205">
        <v>0</v>
      </c>
      <c r="E17" s="299" t="s">
        <v>45</v>
      </c>
      <c r="F17" s="301" t="s">
        <v>46</v>
      </c>
      <c r="G17" s="208">
        <f>G11+G14+G15+G16</f>
        <v>15080</v>
      </c>
      <c r="H17" s="208">
        <f>H11+H14+H15+H16</f>
        <v>15080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7773</v>
      </c>
      <c r="D19" s="209">
        <f>SUM(D11:D18)</f>
        <v>8184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267</v>
      </c>
      <c r="D20" s="205">
        <v>278</v>
      </c>
      <c r="E20" s="293" t="s">
        <v>56</v>
      </c>
      <c r="F20" s="298" t="s">
        <v>57</v>
      </c>
      <c r="G20" s="212"/>
      <c r="H20" s="212"/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/>
      <c r="H22" s="206"/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41</v>
      </c>
      <c r="D24" s="205">
        <v>50</v>
      </c>
      <c r="E24" s="293" t="s">
        <v>71</v>
      </c>
      <c r="F24" s="298" t="s">
        <v>72</v>
      </c>
      <c r="G24" s="206"/>
      <c r="H24" s="206"/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0</v>
      </c>
      <c r="H25" s="208">
        <f>H19+H20+H21</f>
        <v>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41</v>
      </c>
      <c r="D27" s="209">
        <f>SUM(D23:D26)</f>
        <v>50</v>
      </c>
      <c r="E27" s="309" t="s">
        <v>82</v>
      </c>
      <c r="F27" s="298" t="s">
        <v>83</v>
      </c>
      <c r="G27" s="208">
        <f>SUM(G28:G30)</f>
        <v>-7628</v>
      </c>
      <c r="H27" s="208">
        <f>SUM(H28:H30)</f>
        <v>-6833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/>
      <c r="H28" s="206"/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-7628</v>
      </c>
      <c r="H29" s="391">
        <v>-6833</v>
      </c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-504</v>
      </c>
      <c r="H32" s="391">
        <v>-795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-8132</v>
      </c>
      <c r="H33" s="208">
        <f>H27+H31+H32</f>
        <v>-7628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104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6948</v>
      </c>
      <c r="H36" s="208">
        <f>H25+H17+H33</f>
        <v>7452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/>
      <c r="D38" s="205"/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0</v>
      </c>
      <c r="H43" s="206">
        <v>2552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0</v>
      </c>
      <c r="D45" s="209">
        <f>D34+D39+D44</f>
        <v>0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0</v>
      </c>
      <c r="H49" s="208">
        <f>SUM(H43:H48)</f>
        <v>2552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0</v>
      </c>
      <c r="D51" s="209">
        <f>SUM(D47:D50)</f>
        <v>0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>
        <v>522</v>
      </c>
      <c r="D54" s="205">
        <v>500</v>
      </c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8603</v>
      </c>
      <c r="D55" s="209">
        <f>D19+D20+D21+D27+D32+D45+D51+D53+D54</f>
        <v>9012</v>
      </c>
      <c r="E55" s="293" t="s">
        <v>171</v>
      </c>
      <c r="F55" s="317" t="s">
        <v>172</v>
      </c>
      <c r="G55" s="208">
        <f>G49+G51+G52+G53+G54</f>
        <v>0</v>
      </c>
      <c r="H55" s="208">
        <f>H49+H51+H52+H53+H54</f>
        <v>2552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28</v>
      </c>
      <c r="D58" s="205">
        <v>37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>
        <v>599</v>
      </c>
      <c r="D59" s="205">
        <v>615</v>
      </c>
      <c r="E59" s="307" t="s">
        <v>180</v>
      </c>
      <c r="F59" s="298" t="s">
        <v>181</v>
      </c>
      <c r="G59" s="206"/>
      <c r="H59" s="206"/>
      <c r="M59" s="211"/>
    </row>
    <row r="60" spans="1:8" ht="15">
      <c r="A60" s="291" t="s">
        <v>182</v>
      </c>
      <c r="B60" s="297" t="s">
        <v>183</v>
      </c>
      <c r="C60" s="205">
        <v>1</v>
      </c>
      <c r="D60" s="205">
        <v>2</v>
      </c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/>
      <c r="D61" s="205">
        <v>703</v>
      </c>
      <c r="E61" s="299" t="s">
        <v>188</v>
      </c>
      <c r="F61" s="328" t="s">
        <v>189</v>
      </c>
      <c r="G61" s="208">
        <f>SUM(G62:G68)</f>
        <v>2666</v>
      </c>
      <c r="H61" s="208">
        <f>SUM(H62:H68)</f>
        <v>967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f>550+1385</f>
        <v>1935</v>
      </c>
      <c r="H62" s="206">
        <v>606</v>
      </c>
    </row>
    <row r="63" spans="1:13" ht="15">
      <c r="A63" s="291" t="s">
        <v>194</v>
      </c>
      <c r="B63" s="297" t="s">
        <v>195</v>
      </c>
      <c r="C63" s="205">
        <v>107</v>
      </c>
      <c r="D63" s="205">
        <v>458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735</v>
      </c>
      <c r="D64" s="209">
        <f>SUM(D58:D63)</f>
        <v>1815</v>
      </c>
      <c r="E64" s="293" t="s">
        <v>199</v>
      </c>
      <c r="F64" s="298" t="s">
        <v>200</v>
      </c>
      <c r="G64" s="206">
        <v>487</v>
      </c>
      <c r="H64" s="206">
        <v>146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60</v>
      </c>
      <c r="H65" s="206">
        <v>45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158</v>
      </c>
      <c r="H66" s="206">
        <v>148</v>
      </c>
    </row>
    <row r="67" spans="1:8" ht="15">
      <c r="A67" s="291" t="s">
        <v>206</v>
      </c>
      <c r="B67" s="297" t="s">
        <v>207</v>
      </c>
      <c r="C67" s="205"/>
      <c r="D67" s="205"/>
      <c r="E67" s="293" t="s">
        <v>208</v>
      </c>
      <c r="F67" s="298" t="s">
        <v>209</v>
      </c>
      <c r="G67" s="206">
        <v>11</v>
      </c>
      <c r="H67" s="206">
        <v>11</v>
      </c>
    </row>
    <row r="68" spans="1:8" ht="15">
      <c r="A68" s="291" t="s">
        <v>210</v>
      </c>
      <c r="B68" s="297" t="s">
        <v>211</v>
      </c>
      <c r="C68" s="205">
        <v>206</v>
      </c>
      <c r="D68" s="205">
        <v>50</v>
      </c>
      <c r="E68" s="293" t="s">
        <v>212</v>
      </c>
      <c r="F68" s="298" t="s">
        <v>213</v>
      </c>
      <c r="G68" s="206">
        <v>15</v>
      </c>
      <c r="H68" s="206">
        <v>11</v>
      </c>
    </row>
    <row r="69" spans="1:8" ht="15">
      <c r="A69" s="291" t="s">
        <v>214</v>
      </c>
      <c r="B69" s="297" t="s">
        <v>215</v>
      </c>
      <c r="C69" s="205"/>
      <c r="D69" s="205">
        <v>32</v>
      </c>
      <c r="E69" s="307" t="s">
        <v>77</v>
      </c>
      <c r="F69" s="298" t="s">
        <v>216</v>
      </c>
      <c r="G69" s="206">
        <v>89</v>
      </c>
      <c r="H69" s="206">
        <v>92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2</v>
      </c>
      <c r="D71" s="205"/>
      <c r="E71" s="309" t="s">
        <v>45</v>
      </c>
      <c r="F71" s="329" t="s">
        <v>223</v>
      </c>
      <c r="G71" s="215">
        <f>G59+G60+G61+G69+G70</f>
        <v>2755</v>
      </c>
      <c r="H71" s="215">
        <f>H59+H60+H61+H69+H70</f>
        <v>1059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6</v>
      </c>
      <c r="D72" s="205">
        <v>66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1</v>
      </c>
      <c r="D74" s="205">
        <v>1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215</v>
      </c>
      <c r="D75" s="209">
        <f>SUM(D67:D74)</f>
        <v>149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2755</v>
      </c>
      <c r="H79" s="216">
        <f>H71+H74+H75+H76</f>
        <v>1059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29</v>
      </c>
      <c r="D87" s="205">
        <v>14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120</v>
      </c>
      <c r="D88" s="205">
        <v>72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149</v>
      </c>
      <c r="D91" s="209">
        <f>SUM(D87:D90)</f>
        <v>86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>
        <v>1</v>
      </c>
      <c r="D92" s="205">
        <v>1</v>
      </c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1100</v>
      </c>
      <c r="D93" s="209">
        <f>D64+D75+D84+D91+D92</f>
        <v>2051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9703</v>
      </c>
      <c r="D94" s="218">
        <f>D93+D55</f>
        <v>11063</v>
      </c>
      <c r="E94" s="557" t="s">
        <v>269</v>
      </c>
      <c r="F94" s="345" t="s">
        <v>270</v>
      </c>
      <c r="G94" s="219">
        <f>G36+G39+G55+G79</f>
        <v>9703</v>
      </c>
      <c r="H94" s="219">
        <f>H36+H39+H55+H79</f>
        <v>11063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7" t="s">
        <v>846</v>
      </c>
      <c r="B96" s="538"/>
      <c r="C96" s="204"/>
      <c r="D96" s="204"/>
      <c r="E96" s="539"/>
      <c r="F96" s="224"/>
      <c r="G96" s="225"/>
      <c r="H96" s="226"/>
      <c r="M96" s="211"/>
    </row>
    <row r="97" spans="1:13" ht="15">
      <c r="A97" s="537"/>
      <c r="B97" s="538"/>
      <c r="C97" s="602" t="s">
        <v>862</v>
      </c>
      <c r="D97" s="602"/>
      <c r="E97" s="602"/>
      <c r="F97" s="602" t="s">
        <v>863</v>
      </c>
      <c r="G97" s="603"/>
      <c r="H97" s="603"/>
      <c r="M97" s="211"/>
    </row>
    <row r="98" spans="1:13" ht="15" customHeight="1">
      <c r="A98" s="78" t="s">
        <v>890</v>
      </c>
      <c r="B98" s="538"/>
      <c r="C98" s="602" t="s">
        <v>882</v>
      </c>
      <c r="D98" s="602"/>
      <c r="E98" s="602"/>
      <c r="F98" s="602" t="s">
        <v>881</v>
      </c>
      <c r="G98" s="603"/>
      <c r="H98" s="603"/>
      <c r="M98" s="211"/>
    </row>
    <row r="99" spans="3:8" ht="15" customHeight="1">
      <c r="C99" s="78"/>
      <c r="D99" s="1"/>
      <c r="E99" s="78"/>
      <c r="F99" s="224"/>
      <c r="G99" s="226"/>
      <c r="H99" s="226"/>
    </row>
    <row r="100" spans="1:2" ht="12.75">
      <c r="A100" s="227"/>
      <c r="B100" s="227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4">
    <mergeCell ref="F98:H98"/>
    <mergeCell ref="C98:E98"/>
    <mergeCell ref="C97:E97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5748031496062992" bottom="0" header="0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8">
      <selection activeCell="C38" sqref="C38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2"/>
      <c r="C2" s="532"/>
      <c r="D2" s="532"/>
      <c r="E2" s="532" t="str">
        <f>'справка №1-БАЛАНС'!E3</f>
        <v>ЯВОР  АД</v>
      </c>
      <c r="F2" s="605" t="s">
        <v>2</v>
      </c>
      <c r="G2" s="605"/>
      <c r="H2" s="353">
        <f>'справка №1-БАЛАНС'!H3</f>
        <v>103006276</v>
      </c>
    </row>
    <row r="3" spans="1:8" ht="15">
      <c r="A3" s="6" t="s">
        <v>272</v>
      </c>
      <c r="B3" s="532"/>
      <c r="C3" s="532"/>
      <c r="D3" s="532"/>
      <c r="E3" s="532" t="str">
        <f>'справка №1-БАЛАНС'!E4</f>
        <v>неконсолидиран</v>
      </c>
      <c r="F3" s="567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4</v>
      </c>
      <c r="B4" s="569"/>
      <c r="C4" s="569"/>
      <c r="D4" s="569"/>
      <c r="E4" s="532" t="str">
        <f>'справка №1-БАЛАНС'!E5</f>
        <v>2014 г.</v>
      </c>
      <c r="F4" s="351"/>
      <c r="G4" s="352"/>
      <c r="H4" s="355" t="s">
        <v>273</v>
      </c>
    </row>
    <row r="5" spans="1:8" ht="24">
      <c r="A5" s="356" t="s">
        <v>274</v>
      </c>
      <c r="B5" s="357" t="s">
        <v>7</v>
      </c>
      <c r="C5" s="356" t="s">
        <v>8</v>
      </c>
      <c r="D5" s="358" t="s">
        <v>12</v>
      </c>
      <c r="E5" s="359" t="s">
        <v>275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276</v>
      </c>
      <c r="B7" s="174"/>
      <c r="C7" s="85"/>
      <c r="D7" s="85"/>
      <c r="E7" s="174" t="s">
        <v>277</v>
      </c>
      <c r="F7" s="360"/>
      <c r="G7" s="88"/>
      <c r="H7" s="88"/>
    </row>
    <row r="8" spans="1:8" ht="12">
      <c r="A8" s="361" t="s">
        <v>278</v>
      </c>
      <c r="B8" s="361"/>
      <c r="C8" s="362"/>
      <c r="D8" s="83"/>
      <c r="E8" s="361" t="s">
        <v>279</v>
      </c>
      <c r="F8" s="360"/>
      <c r="G8" s="88"/>
      <c r="H8" s="88"/>
    </row>
    <row r="9" spans="1:8" ht="12">
      <c r="A9" s="363" t="s">
        <v>280</v>
      </c>
      <c r="B9" s="364" t="s">
        <v>281</v>
      </c>
      <c r="C9" s="79">
        <v>72</v>
      </c>
      <c r="D9" s="79">
        <v>86</v>
      </c>
      <c r="E9" s="363" t="s">
        <v>282</v>
      </c>
      <c r="F9" s="365" t="s">
        <v>283</v>
      </c>
      <c r="G9" s="87">
        <v>1576</v>
      </c>
      <c r="H9" s="87">
        <v>88</v>
      </c>
    </row>
    <row r="10" spans="1:8" ht="12">
      <c r="A10" s="363" t="s">
        <v>284</v>
      </c>
      <c r="B10" s="364" t="s">
        <v>285</v>
      </c>
      <c r="C10" s="79">
        <v>206</v>
      </c>
      <c r="D10" s="79">
        <v>211</v>
      </c>
      <c r="E10" s="363" t="s">
        <v>286</v>
      </c>
      <c r="F10" s="365" t="s">
        <v>287</v>
      </c>
      <c r="G10" s="87">
        <v>32</v>
      </c>
      <c r="H10" s="87">
        <v>6</v>
      </c>
    </row>
    <row r="11" spans="1:8" ht="12">
      <c r="A11" s="363" t="s">
        <v>288</v>
      </c>
      <c r="B11" s="364" t="s">
        <v>289</v>
      </c>
      <c r="C11" s="79">
        <v>454</v>
      </c>
      <c r="D11" s="79">
        <v>456</v>
      </c>
      <c r="E11" s="366" t="s">
        <v>290</v>
      </c>
      <c r="F11" s="365" t="s">
        <v>291</v>
      </c>
      <c r="G11" s="87">
        <v>572</v>
      </c>
      <c r="H11" s="87">
        <v>365</v>
      </c>
    </row>
    <row r="12" spans="1:8" ht="12">
      <c r="A12" s="363" t="s">
        <v>292</v>
      </c>
      <c r="B12" s="364" t="s">
        <v>293</v>
      </c>
      <c r="C12" s="79">
        <v>173</v>
      </c>
      <c r="D12" s="79">
        <v>167</v>
      </c>
      <c r="E12" s="366" t="s">
        <v>77</v>
      </c>
      <c r="F12" s="365" t="s">
        <v>294</v>
      </c>
      <c r="G12" s="87">
        <v>250</v>
      </c>
      <c r="H12" s="87">
        <v>241</v>
      </c>
    </row>
    <row r="13" spans="1:18" ht="12">
      <c r="A13" s="363" t="s">
        <v>295</v>
      </c>
      <c r="B13" s="364" t="s">
        <v>296</v>
      </c>
      <c r="C13" s="79">
        <v>21</v>
      </c>
      <c r="D13" s="79">
        <v>19</v>
      </c>
      <c r="E13" s="367" t="s">
        <v>50</v>
      </c>
      <c r="F13" s="368" t="s">
        <v>297</v>
      </c>
      <c r="G13" s="88">
        <f>SUM(G9:G12)</f>
        <v>2430</v>
      </c>
      <c r="H13" s="88">
        <f>SUM(H9:H12)</f>
        <v>700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298</v>
      </c>
      <c r="B14" s="364" t="s">
        <v>299</v>
      </c>
      <c r="C14" s="79">
        <v>355</v>
      </c>
      <c r="D14" s="79">
        <v>199</v>
      </c>
      <c r="E14" s="366"/>
      <c r="F14" s="369"/>
      <c r="G14" s="390"/>
      <c r="H14" s="390"/>
    </row>
    <row r="15" spans="1:8" ht="24">
      <c r="A15" s="363" t="s">
        <v>300</v>
      </c>
      <c r="B15" s="364" t="s">
        <v>301</v>
      </c>
      <c r="C15" s="80">
        <v>1528</v>
      </c>
      <c r="D15" s="80">
        <v>107</v>
      </c>
      <c r="E15" s="361" t="s">
        <v>302</v>
      </c>
      <c r="F15" s="370" t="s">
        <v>303</v>
      </c>
      <c r="G15" s="87"/>
      <c r="H15" s="87"/>
    </row>
    <row r="16" spans="1:8" ht="12">
      <c r="A16" s="363" t="s">
        <v>304</v>
      </c>
      <c r="B16" s="364" t="s">
        <v>305</v>
      </c>
      <c r="C16" s="80">
        <v>52</v>
      </c>
      <c r="D16" s="80">
        <v>191</v>
      </c>
      <c r="E16" s="363" t="s">
        <v>306</v>
      </c>
      <c r="F16" s="369" t="s">
        <v>307</v>
      </c>
      <c r="G16" s="89"/>
      <c r="H16" s="89"/>
    </row>
    <row r="17" spans="1:8" ht="12">
      <c r="A17" s="371" t="s">
        <v>308</v>
      </c>
      <c r="B17" s="364" t="s">
        <v>309</v>
      </c>
      <c r="C17" s="81"/>
      <c r="D17" s="81">
        <v>159</v>
      </c>
      <c r="E17" s="361"/>
      <c r="F17" s="360"/>
      <c r="G17" s="390"/>
      <c r="H17" s="390"/>
    </row>
    <row r="18" spans="1:8" ht="12">
      <c r="A18" s="371" t="s">
        <v>310</v>
      </c>
      <c r="B18" s="364" t="s">
        <v>311</v>
      </c>
      <c r="C18" s="81"/>
      <c r="D18" s="81"/>
      <c r="E18" s="361" t="s">
        <v>312</v>
      </c>
      <c r="F18" s="360"/>
      <c r="G18" s="390"/>
      <c r="H18" s="390"/>
    </row>
    <row r="19" spans="1:15" ht="12">
      <c r="A19" s="367" t="s">
        <v>50</v>
      </c>
      <c r="B19" s="372" t="s">
        <v>313</v>
      </c>
      <c r="C19" s="82">
        <f>SUM(C9:C15)+C16</f>
        <v>2861</v>
      </c>
      <c r="D19" s="82">
        <f>SUM(D9:D15)+D16</f>
        <v>1436</v>
      </c>
      <c r="E19" s="373" t="s">
        <v>314</v>
      </c>
      <c r="F19" s="369" t="s">
        <v>315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316</v>
      </c>
      <c r="F20" s="369" t="s">
        <v>317</v>
      </c>
      <c r="G20" s="87"/>
      <c r="H20" s="87"/>
    </row>
    <row r="21" spans="1:8" ht="24">
      <c r="A21" s="361" t="s">
        <v>318</v>
      </c>
      <c r="B21" s="375"/>
      <c r="C21" s="389"/>
      <c r="D21" s="389"/>
      <c r="E21" s="363" t="s">
        <v>319</v>
      </c>
      <c r="F21" s="369" t="s">
        <v>320</v>
      </c>
      <c r="G21" s="87"/>
      <c r="H21" s="87"/>
    </row>
    <row r="22" spans="1:8" ht="24">
      <c r="A22" s="360" t="s">
        <v>321</v>
      </c>
      <c r="B22" s="375" t="s">
        <v>322</v>
      </c>
      <c r="C22" s="79">
        <v>93</v>
      </c>
      <c r="D22" s="79">
        <v>106</v>
      </c>
      <c r="E22" s="373" t="s">
        <v>323</v>
      </c>
      <c r="F22" s="369" t="s">
        <v>324</v>
      </c>
      <c r="G22" s="87"/>
      <c r="H22" s="87"/>
    </row>
    <row r="23" spans="1:8" ht="24">
      <c r="A23" s="363" t="s">
        <v>325</v>
      </c>
      <c r="B23" s="375" t="s">
        <v>326</v>
      </c>
      <c r="C23" s="79"/>
      <c r="D23" s="79"/>
      <c r="E23" s="363" t="s">
        <v>327</v>
      </c>
      <c r="F23" s="369" t="s">
        <v>328</v>
      </c>
      <c r="G23" s="87"/>
      <c r="H23" s="87"/>
    </row>
    <row r="24" spans="1:18" ht="12">
      <c r="A24" s="363" t="s">
        <v>329</v>
      </c>
      <c r="B24" s="375" t="s">
        <v>330</v>
      </c>
      <c r="C24" s="79"/>
      <c r="D24" s="79"/>
      <c r="E24" s="367" t="s">
        <v>102</v>
      </c>
      <c r="F24" s="370" t="s">
        <v>331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332</v>
      </c>
      <c r="C25" s="79">
        <v>2</v>
      </c>
      <c r="D25" s="79">
        <v>2</v>
      </c>
      <c r="E25" s="374"/>
      <c r="F25" s="360"/>
      <c r="G25" s="390"/>
      <c r="H25" s="390"/>
    </row>
    <row r="26" spans="1:14" ht="12">
      <c r="A26" s="367" t="s">
        <v>75</v>
      </c>
      <c r="B26" s="376" t="s">
        <v>333</v>
      </c>
      <c r="C26" s="82">
        <f>SUM(C22:C25)</f>
        <v>95</v>
      </c>
      <c r="D26" s="82">
        <f>SUM(D22:D25)</f>
        <v>108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334</v>
      </c>
      <c r="B28" s="357" t="s">
        <v>335</v>
      </c>
      <c r="C28" s="83">
        <f>C26+C19</f>
        <v>2956</v>
      </c>
      <c r="D28" s="83">
        <f>D26+D19</f>
        <v>1544</v>
      </c>
      <c r="E28" s="174" t="s">
        <v>336</v>
      </c>
      <c r="F28" s="370" t="s">
        <v>337</v>
      </c>
      <c r="G28" s="88">
        <f>G13+G15+G24</f>
        <v>2430</v>
      </c>
      <c r="H28" s="88">
        <f>H13+H15+H24</f>
        <v>700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338</v>
      </c>
      <c r="B30" s="357" t="s">
        <v>339</v>
      </c>
      <c r="C30" s="83">
        <f>IF((G28-C28)&gt;0,G28-C28,0)</f>
        <v>0</v>
      </c>
      <c r="D30" s="83">
        <f>IF((H28-D28)&gt;0,H28-D28,0)</f>
        <v>0</v>
      </c>
      <c r="E30" s="174" t="s">
        <v>340</v>
      </c>
      <c r="F30" s="370" t="s">
        <v>341</v>
      </c>
      <c r="G30" s="90">
        <f>IF((C28-G28)&gt;0,C28-G28,0)</f>
        <v>526</v>
      </c>
      <c r="H30" s="90">
        <f>IF((D28-H28)&gt;0,D28-H28,0)</f>
        <v>844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342</v>
      </c>
      <c r="C31" s="79"/>
      <c r="D31" s="79"/>
      <c r="E31" s="361" t="s">
        <v>850</v>
      </c>
      <c r="F31" s="369" t="s">
        <v>343</v>
      </c>
      <c r="G31" s="87"/>
      <c r="H31" s="87"/>
    </row>
    <row r="32" spans="1:8" ht="12">
      <c r="A32" s="361" t="s">
        <v>344</v>
      </c>
      <c r="B32" s="378" t="s">
        <v>345</v>
      </c>
      <c r="C32" s="79"/>
      <c r="D32" s="79"/>
      <c r="E32" s="361" t="s">
        <v>346</v>
      </c>
      <c r="F32" s="369" t="s">
        <v>347</v>
      </c>
      <c r="G32" s="87"/>
      <c r="H32" s="87"/>
    </row>
    <row r="33" spans="1:18" ht="12">
      <c r="A33" s="379" t="s">
        <v>348</v>
      </c>
      <c r="B33" s="376" t="s">
        <v>349</v>
      </c>
      <c r="C33" s="82">
        <f>C28-C31+C32</f>
        <v>2956</v>
      </c>
      <c r="D33" s="82">
        <f>D28-D31+D32</f>
        <v>1544</v>
      </c>
      <c r="E33" s="174" t="s">
        <v>350</v>
      </c>
      <c r="F33" s="370" t="s">
        <v>351</v>
      </c>
      <c r="G33" s="90">
        <f>G32-G31+G28</f>
        <v>2430</v>
      </c>
      <c r="H33" s="90">
        <f>H32-H31+H28</f>
        <v>700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352</v>
      </c>
      <c r="B34" s="357" t="s">
        <v>353</v>
      </c>
      <c r="C34" s="83">
        <f>IF((G33-C33)&gt;0,G33-C33,0)</f>
        <v>0</v>
      </c>
      <c r="D34" s="83">
        <f>IF((H33-D33)&gt;0,H33-D33,0)</f>
        <v>0</v>
      </c>
      <c r="E34" s="379" t="s">
        <v>354</v>
      </c>
      <c r="F34" s="370" t="s">
        <v>355</v>
      </c>
      <c r="G34" s="88">
        <f>IF((C33-G33)&gt;0,C33-G33,0)</f>
        <v>526</v>
      </c>
      <c r="H34" s="88">
        <f>IF((D33-H33)&gt;0,D33-H33,0)</f>
        <v>844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356</v>
      </c>
      <c r="B35" s="376" t="s">
        <v>357</v>
      </c>
      <c r="C35" s="82">
        <f>C36+C37+C38</f>
        <v>-22</v>
      </c>
      <c r="D35" s="82">
        <f>D36+D37+D38</f>
        <v>-49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358</v>
      </c>
      <c r="B36" s="375" t="s">
        <v>359</v>
      </c>
      <c r="C36" s="79"/>
      <c r="D36" s="79"/>
      <c r="E36" s="380"/>
      <c r="F36" s="360"/>
      <c r="G36" s="390"/>
      <c r="H36" s="390"/>
    </row>
    <row r="37" spans="1:8" ht="24">
      <c r="A37" s="381" t="s">
        <v>360</v>
      </c>
      <c r="B37" s="382" t="s">
        <v>361</v>
      </c>
      <c r="C37" s="536">
        <v>-22</v>
      </c>
      <c r="D37" s="536">
        <v>-49</v>
      </c>
      <c r="E37" s="380"/>
      <c r="F37" s="383"/>
      <c r="G37" s="390"/>
      <c r="H37" s="390"/>
    </row>
    <row r="38" spans="1:8" ht="12">
      <c r="A38" s="384" t="s">
        <v>362</v>
      </c>
      <c r="B38" s="382" t="s">
        <v>363</v>
      </c>
      <c r="C38" s="173"/>
      <c r="D38" s="173"/>
      <c r="E38" s="380"/>
      <c r="F38" s="383"/>
      <c r="G38" s="390"/>
      <c r="H38" s="390"/>
    </row>
    <row r="39" spans="1:18" ht="24">
      <c r="A39" s="385" t="s">
        <v>364</v>
      </c>
      <c r="B39" s="178" t="s">
        <v>365</v>
      </c>
      <c r="C39" s="568">
        <f>+IF((G33-C33-C35)&gt;0,G33-C33-C35,0)</f>
        <v>0</v>
      </c>
      <c r="D39" s="568">
        <f>+IF((H33-D33-D35)&gt;0,H33-D33-D35,0)</f>
        <v>0</v>
      </c>
      <c r="E39" s="386" t="s">
        <v>366</v>
      </c>
      <c r="F39" s="175" t="s">
        <v>367</v>
      </c>
      <c r="G39" s="91">
        <f>IF(G34&gt;0,IF(C35+G34&lt;0,0,C35+G34),IF(C34-C35&lt;0,C35-C34,0))</f>
        <v>504</v>
      </c>
      <c r="H39" s="91">
        <f>IF(H34&gt;0,IF(D35+H34&lt;0,0,D35+H34),IF(D34-D35&lt;0,D35-D34,0))</f>
        <v>795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368</v>
      </c>
      <c r="B40" s="359" t="s">
        <v>369</v>
      </c>
      <c r="C40" s="84"/>
      <c r="D40" s="84"/>
      <c r="E40" s="174" t="s">
        <v>368</v>
      </c>
      <c r="F40" s="175" t="s">
        <v>370</v>
      </c>
      <c r="G40" s="87"/>
      <c r="H40" s="87"/>
    </row>
    <row r="41" spans="1:18" ht="12">
      <c r="A41" s="174" t="s">
        <v>371</v>
      </c>
      <c r="B41" s="356" t="s">
        <v>372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373</v>
      </c>
      <c r="F41" s="175" t="s">
        <v>374</v>
      </c>
      <c r="G41" s="85">
        <f>IF(C39=0,IF(G39-G40&gt;0,G39-G40+C40,0),IF(C39-C40&lt;0,C40-C39+G40,0))</f>
        <v>504</v>
      </c>
      <c r="H41" s="85">
        <f>IF(D39=0,IF(H39-H40&gt;0,H39-H40+D40,0),IF(D39-D40&lt;0,D40-D39+H40,0))</f>
        <v>795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375</v>
      </c>
      <c r="B42" s="356" t="s">
        <v>376</v>
      </c>
      <c r="C42" s="86">
        <f>C33+C35+C39</f>
        <v>2934</v>
      </c>
      <c r="D42" s="86">
        <f>D33+D35+D39</f>
        <v>1495</v>
      </c>
      <c r="E42" s="177" t="s">
        <v>377</v>
      </c>
      <c r="F42" s="178" t="s">
        <v>378</v>
      </c>
      <c r="G42" s="90">
        <f>G39+G33</f>
        <v>2934</v>
      </c>
      <c r="H42" s="90">
        <f>H39+H33</f>
        <v>1495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6"/>
      <c r="C43" s="527"/>
      <c r="D43" s="527"/>
      <c r="E43" s="528"/>
      <c r="F43" s="529"/>
      <c r="G43" s="530"/>
      <c r="H43" s="530"/>
    </row>
    <row r="44" spans="1:15" ht="12">
      <c r="A44" s="388" t="s">
        <v>379</v>
      </c>
      <c r="B44" s="531"/>
      <c r="C44" s="531"/>
      <c r="D44" s="532"/>
      <c r="E44" s="532"/>
      <c r="F44" s="531"/>
      <c r="G44" s="531"/>
      <c r="H44" s="53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1" t="s">
        <v>879</v>
      </c>
      <c r="C45" s="531"/>
      <c r="D45" s="531"/>
      <c r="E45" s="532" t="s">
        <v>878</v>
      </c>
      <c r="F45" s="532" t="s">
        <v>867</v>
      </c>
      <c r="G45" s="532"/>
      <c r="H45" s="533"/>
    </row>
    <row r="46" spans="1:8" ht="12.75" customHeight="1">
      <c r="A46" s="31"/>
      <c r="B46" s="534"/>
      <c r="C46" s="352" t="s">
        <v>883</v>
      </c>
      <c r="D46" s="604" t="s">
        <v>880</v>
      </c>
      <c r="E46" s="604"/>
      <c r="F46" s="604"/>
      <c r="G46" s="604"/>
      <c r="H46" s="604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2"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0.22" bottom="0.22" header="0.17" footer="0.17"/>
  <pageSetup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A49" sqref="A49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2" t="s">
        <v>381</v>
      </c>
      <c r="B4" s="532" t="str">
        <f>'справка №1-БАЛАНС'!E3</f>
        <v>ЯВОР  АД</v>
      </c>
      <c r="C4" s="397" t="s">
        <v>2</v>
      </c>
      <c r="D4" s="353">
        <f>'справка №1-БАЛАНС'!H3</f>
        <v>103006276</v>
      </c>
      <c r="E4" s="401"/>
      <c r="F4" s="401"/>
      <c r="G4" s="182"/>
      <c r="H4" s="182"/>
      <c r="I4" s="182"/>
      <c r="J4" s="182"/>
    </row>
    <row r="5" spans="1:10" ht="15">
      <c r="A5" s="532" t="s">
        <v>272</v>
      </c>
      <c r="B5" s="532" t="str">
        <f>'справка №1-БАЛАНС'!E4</f>
        <v>неконсолидиран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532" t="str">
        <f>'справка №1-БАЛАНС'!E5</f>
        <v>2014 г.</v>
      </c>
      <c r="C6" s="40"/>
      <c r="D6" s="399" t="s">
        <v>273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2657</v>
      </c>
      <c r="D10" s="92">
        <v>925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-959</v>
      </c>
      <c r="D11" s="92">
        <v>-903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-171</v>
      </c>
      <c r="D13" s="92">
        <v>-127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-228</v>
      </c>
      <c r="D14" s="92">
        <v>-54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-2</v>
      </c>
      <c r="D19" s="92">
        <v>-2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1297</v>
      </c>
      <c r="D20" s="93">
        <f>SUM(D10:D19)</f>
        <v>-161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-26</v>
      </c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-26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>
        <v>208</v>
      </c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-1208</v>
      </c>
      <c r="D37" s="92"/>
      <c r="E37" s="181"/>
      <c r="F37" s="181"/>
      <c r="G37" s="182"/>
    </row>
    <row r="38" spans="1:7" ht="12">
      <c r="A38" s="410" t="s">
        <v>437</v>
      </c>
      <c r="B38" s="411" t="s">
        <v>438</v>
      </c>
      <c r="C38" s="92"/>
      <c r="D38" s="92"/>
      <c r="E38" s="181"/>
      <c r="F38" s="181"/>
      <c r="G38" s="182"/>
    </row>
    <row r="39" spans="1:7" ht="12">
      <c r="A39" s="410" t="s">
        <v>439</v>
      </c>
      <c r="B39" s="411" t="s">
        <v>440</v>
      </c>
      <c r="C39" s="92"/>
      <c r="D39" s="92"/>
      <c r="E39" s="181"/>
      <c r="F39" s="181"/>
      <c r="G39" s="182"/>
    </row>
    <row r="40" spans="1:7" ht="12">
      <c r="A40" s="410" t="s">
        <v>441</v>
      </c>
      <c r="B40" s="411" t="s">
        <v>442</v>
      </c>
      <c r="C40" s="92"/>
      <c r="D40" s="92"/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-1208</v>
      </c>
      <c r="D42" s="93">
        <f>SUM(D34:D41)</f>
        <v>208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63</v>
      </c>
      <c r="D43" s="93">
        <f>D42+D32+D20</f>
        <v>47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86</v>
      </c>
      <c r="D44" s="184">
        <v>39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149</v>
      </c>
      <c r="D45" s="93">
        <f>D44+D43</f>
        <v>86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149</v>
      </c>
      <c r="D46" s="94">
        <v>86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2" t="s">
        <v>892</v>
      </c>
      <c r="B49" s="543"/>
      <c r="C49" s="541"/>
      <c r="D49" s="544"/>
      <c r="E49" s="423"/>
      <c r="F49" s="182"/>
      <c r="G49" s="185"/>
      <c r="H49" s="186"/>
    </row>
    <row r="50" spans="1:8" ht="12">
      <c r="A50" s="543"/>
      <c r="B50" s="543"/>
      <c r="C50" s="541"/>
      <c r="D50" s="596"/>
      <c r="G50" s="186"/>
      <c r="H50" s="186"/>
    </row>
    <row r="51" spans="1:8" ht="12">
      <c r="A51" s="543"/>
      <c r="B51" s="541"/>
      <c r="C51" s="541"/>
      <c r="D51" s="541"/>
      <c r="G51" s="186"/>
      <c r="H51" s="186"/>
    </row>
    <row r="52" spans="1:8" ht="12" customHeight="1">
      <c r="A52" s="543" t="s">
        <v>865</v>
      </c>
      <c r="B52" s="541"/>
      <c r="C52" s="543" t="s">
        <v>864</v>
      </c>
      <c r="D52" s="596"/>
      <c r="G52" s="186"/>
      <c r="H52" s="186"/>
    </row>
    <row r="53" spans="1:8" ht="12">
      <c r="A53" s="545"/>
      <c r="B53" s="541" t="s">
        <v>884</v>
      </c>
      <c r="C53" s="541"/>
      <c r="D53" s="541" t="s">
        <v>858</v>
      </c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17" right="0.17" top="0.91" bottom="0.984251968503937" header="0.5118110236220472" footer="0.5118110236220472"/>
  <pageSetup fitToHeight="3" horizontalDpi="600" verticalDpi="600" orientation="portrait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C37" sqref="C37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6" t="s">
        <v>457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08" t="str">
        <f>'справка №1-БАЛАНС'!E3</f>
        <v>ЯВОР  АД</v>
      </c>
      <c r="D3" s="609"/>
      <c r="E3" s="609"/>
      <c r="F3" s="609"/>
      <c r="G3" s="609"/>
      <c r="H3" s="572"/>
      <c r="I3" s="572"/>
      <c r="J3" s="2"/>
      <c r="K3" s="571" t="s">
        <v>2</v>
      </c>
      <c r="L3" s="571"/>
      <c r="M3" s="590">
        <f>'справка №1-БАЛАНС'!H3</f>
        <v>103006276</v>
      </c>
      <c r="N3" s="3"/>
    </row>
    <row r="4" spans="1:15" s="5" customFormat="1" ht="13.5" customHeight="1">
      <c r="A4" s="6" t="s">
        <v>458</v>
      </c>
      <c r="B4" s="572"/>
      <c r="C4" s="608" t="str">
        <f>'справка №1-БАЛАНС'!E4</f>
        <v>неконсолидиран</v>
      </c>
      <c r="D4" s="608"/>
      <c r="E4" s="610"/>
      <c r="F4" s="608"/>
      <c r="G4" s="608"/>
      <c r="H4" s="532"/>
      <c r="I4" s="532"/>
      <c r="J4" s="592"/>
      <c r="K4" s="580" t="s">
        <v>3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0"/>
      <c r="C5" s="608" t="str">
        <f>'справка №1-БАЛАНС'!E5</f>
        <v>2014 г.</v>
      </c>
      <c r="D5" s="609"/>
      <c r="E5" s="609"/>
      <c r="F5" s="609"/>
      <c r="G5" s="609"/>
      <c r="H5" s="572"/>
      <c r="I5" s="572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15080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-7628</v>
      </c>
      <c r="K11" s="98"/>
      <c r="L11" s="424">
        <f>SUM(C11:K11)</f>
        <v>7452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15080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-7628</v>
      </c>
      <c r="K15" s="99">
        <f t="shared" si="2"/>
        <v>0</v>
      </c>
      <c r="L15" s="424">
        <f t="shared" si="1"/>
        <v>7452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-504</v>
      </c>
      <c r="K16" s="98"/>
      <c r="L16" s="424">
        <f t="shared" si="1"/>
        <v>-504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15080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-8132</v>
      </c>
      <c r="K29" s="97">
        <f t="shared" si="6"/>
        <v>0</v>
      </c>
      <c r="L29" s="424">
        <f t="shared" si="1"/>
        <v>6948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15080</v>
      </c>
      <c r="D32" s="97">
        <f t="shared" si="7"/>
        <v>0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-8132</v>
      </c>
      <c r="K32" s="97">
        <f t="shared" si="7"/>
        <v>0</v>
      </c>
      <c r="L32" s="424">
        <f t="shared" si="1"/>
        <v>6948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888</v>
      </c>
      <c r="B35" s="37"/>
      <c r="C35" s="24"/>
      <c r="D35" s="607" t="s">
        <v>866</v>
      </c>
      <c r="E35" s="607"/>
      <c r="F35" s="607" t="s">
        <v>867</v>
      </c>
      <c r="G35" s="607"/>
      <c r="H35" s="607"/>
      <c r="I35" s="607"/>
      <c r="J35" s="24" t="s">
        <v>868</v>
      </c>
      <c r="K35" s="24"/>
      <c r="L35" s="607" t="s">
        <v>869</v>
      </c>
      <c r="M35" s="607"/>
      <c r="N35" s="19"/>
    </row>
    <row r="36" spans="1:13" ht="12">
      <c r="A36" s="430"/>
      <c r="B36" s="431"/>
      <c r="C36" s="432"/>
      <c r="D36" s="432"/>
      <c r="E36" s="432" t="s">
        <v>885</v>
      </c>
      <c r="F36" s="432"/>
      <c r="G36" s="432"/>
      <c r="H36" s="432"/>
      <c r="I36" s="432"/>
      <c r="J36" s="432"/>
      <c r="K36" s="432" t="s">
        <v>870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1" right="0.77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1" zoomScaleNormal="81" zoomScalePageLayoutView="0" workbookViewId="0" topLeftCell="A1">
      <selection activeCell="R15" sqref="R1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7" t="s">
        <v>381</v>
      </c>
      <c r="B2" s="612"/>
      <c r="C2" s="583"/>
      <c r="D2" s="583"/>
      <c r="E2" s="608" t="str">
        <f>'справка №1-БАЛАНС'!E3</f>
        <v>ЯВОР  АД</v>
      </c>
      <c r="F2" s="628"/>
      <c r="G2" s="628"/>
      <c r="H2" s="583"/>
      <c r="I2" s="441"/>
      <c r="J2" s="441"/>
      <c r="K2" s="441"/>
      <c r="L2" s="441"/>
      <c r="M2" s="630" t="s">
        <v>2</v>
      </c>
      <c r="N2" s="611"/>
      <c r="O2" s="611"/>
      <c r="P2" s="618">
        <f>'справка №1-БАЛАНС'!H3</f>
        <v>103006276</v>
      </c>
      <c r="Q2" s="618"/>
      <c r="R2" s="353"/>
    </row>
    <row r="3" spans="1:18" ht="15">
      <c r="A3" s="627" t="s">
        <v>4</v>
      </c>
      <c r="B3" s="612"/>
      <c r="C3" s="584"/>
      <c r="D3" s="584"/>
      <c r="E3" s="608" t="str">
        <f>'справка №1-БАЛАНС'!E5</f>
        <v>2014 г.</v>
      </c>
      <c r="F3" s="629"/>
      <c r="G3" s="629"/>
      <c r="H3" s="443"/>
      <c r="I3" s="443"/>
      <c r="J3" s="443"/>
      <c r="K3" s="443"/>
      <c r="L3" s="443"/>
      <c r="M3" s="619" t="s">
        <v>3</v>
      </c>
      <c r="N3" s="619"/>
      <c r="O3" s="575"/>
      <c r="P3" s="620" t="str">
        <f>'справка №1-БАЛАНС'!H4</f>
        <v> </v>
      </c>
      <c r="Q3" s="620"/>
      <c r="R3" s="354"/>
    </row>
    <row r="4" spans="1:18" ht="12.75">
      <c r="A4" s="436" t="s">
        <v>520</v>
      </c>
      <c r="B4" s="442"/>
      <c r="C4" s="442"/>
      <c r="D4" s="443"/>
      <c r="E4" s="615"/>
      <c r="F4" s="616"/>
      <c r="G4" s="61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21" t="s">
        <v>461</v>
      </c>
      <c r="B5" s="622"/>
      <c r="C5" s="625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13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13" t="s">
        <v>526</v>
      </c>
      <c r="R5" s="613" t="s">
        <v>527</v>
      </c>
    </row>
    <row r="6" spans="1:18" s="44" customFormat="1" ht="48">
      <c r="A6" s="623"/>
      <c r="B6" s="624"/>
      <c r="C6" s="626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14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14"/>
      <c r="R6" s="614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>
        <v>2139</v>
      </c>
      <c r="E9" s="243"/>
      <c r="F9" s="243"/>
      <c r="G9" s="113">
        <f>D9+E9-F9</f>
        <v>2139</v>
      </c>
      <c r="H9" s="103"/>
      <c r="I9" s="103"/>
      <c r="J9" s="113">
        <f>G9+H9-I9</f>
        <v>2139</v>
      </c>
      <c r="K9" s="103">
        <v>148</v>
      </c>
      <c r="L9" s="103">
        <v>35</v>
      </c>
      <c r="M9" s="103"/>
      <c r="N9" s="113">
        <f>K9+L9-M9</f>
        <v>183</v>
      </c>
      <c r="O9" s="103"/>
      <c r="P9" s="103"/>
      <c r="Q9" s="113">
        <f aca="true" t="shared" si="0" ref="Q9:Q15">N9+O9-P9</f>
        <v>183</v>
      </c>
      <c r="R9" s="113">
        <f aca="true" t="shared" si="1" ref="R9:R15">J9-Q9</f>
        <v>1956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>
        <v>4567</v>
      </c>
      <c r="E10" s="243"/>
      <c r="F10" s="243"/>
      <c r="G10" s="113">
        <f aca="true" t="shared" si="2" ref="G10:G39">D10+E10-F10</f>
        <v>4567</v>
      </c>
      <c r="H10" s="103"/>
      <c r="I10" s="103"/>
      <c r="J10" s="113">
        <f aca="true" t="shared" si="3" ref="J10:J39">G10+H10-I10</f>
        <v>4567</v>
      </c>
      <c r="K10" s="103">
        <v>410</v>
      </c>
      <c r="L10" s="103">
        <v>91</v>
      </c>
      <c r="M10" s="103"/>
      <c r="N10" s="113">
        <f aca="true" t="shared" si="4" ref="N10:N39">K10+L10-M10</f>
        <v>501</v>
      </c>
      <c r="O10" s="103"/>
      <c r="P10" s="103"/>
      <c r="Q10" s="113">
        <f t="shared" si="0"/>
        <v>501</v>
      </c>
      <c r="R10" s="113">
        <f t="shared" si="1"/>
        <v>4066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>
        <v>2284</v>
      </c>
      <c r="E11" s="243">
        <v>18</v>
      </c>
      <c r="F11" s="243">
        <v>5</v>
      </c>
      <c r="G11" s="113">
        <f t="shared" si="2"/>
        <v>2297</v>
      </c>
      <c r="H11" s="103"/>
      <c r="I11" s="103"/>
      <c r="J11" s="113">
        <f t="shared" si="3"/>
        <v>2297</v>
      </c>
      <c r="K11" s="103">
        <v>1000</v>
      </c>
      <c r="L11" s="103">
        <v>232</v>
      </c>
      <c r="M11" s="103">
        <v>2</v>
      </c>
      <c r="N11" s="113">
        <f t="shared" si="4"/>
        <v>1230</v>
      </c>
      <c r="O11" s="103"/>
      <c r="P11" s="103"/>
      <c r="Q11" s="113">
        <f t="shared" si="0"/>
        <v>1230</v>
      </c>
      <c r="R11" s="113">
        <f t="shared" si="1"/>
        <v>1067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>
        <v>483</v>
      </c>
      <c r="E12" s="243">
        <v>4</v>
      </c>
      <c r="F12" s="243"/>
      <c r="G12" s="113">
        <f t="shared" si="2"/>
        <v>487</v>
      </c>
      <c r="H12" s="103"/>
      <c r="I12" s="103"/>
      <c r="J12" s="113">
        <f t="shared" si="3"/>
        <v>487</v>
      </c>
      <c r="K12" s="103">
        <v>59</v>
      </c>
      <c r="L12" s="103">
        <v>14</v>
      </c>
      <c r="M12" s="103"/>
      <c r="N12" s="113">
        <f t="shared" si="4"/>
        <v>73</v>
      </c>
      <c r="O12" s="103"/>
      <c r="P12" s="103"/>
      <c r="Q12" s="113">
        <f t="shared" si="0"/>
        <v>73</v>
      </c>
      <c r="R12" s="113">
        <f t="shared" si="1"/>
        <v>414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>
        <v>103</v>
      </c>
      <c r="E13" s="243"/>
      <c r="F13" s="243"/>
      <c r="G13" s="113">
        <f t="shared" si="2"/>
        <v>103</v>
      </c>
      <c r="H13" s="103"/>
      <c r="I13" s="103"/>
      <c r="J13" s="113">
        <f t="shared" si="3"/>
        <v>103</v>
      </c>
      <c r="K13" s="103">
        <v>103</v>
      </c>
      <c r="L13" s="103"/>
      <c r="M13" s="103"/>
      <c r="N13" s="113">
        <f t="shared" si="4"/>
        <v>103</v>
      </c>
      <c r="O13" s="103"/>
      <c r="P13" s="103"/>
      <c r="Q13" s="113">
        <f t="shared" si="0"/>
        <v>103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>
        <v>591</v>
      </c>
      <c r="E14" s="243"/>
      <c r="F14" s="243">
        <v>8</v>
      </c>
      <c r="G14" s="113">
        <f t="shared" si="2"/>
        <v>583</v>
      </c>
      <c r="H14" s="103"/>
      <c r="I14" s="103"/>
      <c r="J14" s="113">
        <f t="shared" si="3"/>
        <v>583</v>
      </c>
      <c r="K14" s="103">
        <v>263</v>
      </c>
      <c r="L14" s="103">
        <v>61</v>
      </c>
      <c r="M14" s="103">
        <v>3</v>
      </c>
      <c r="N14" s="113">
        <f t="shared" si="4"/>
        <v>321</v>
      </c>
      <c r="O14" s="103"/>
      <c r="P14" s="103"/>
      <c r="Q14" s="113">
        <f t="shared" si="0"/>
        <v>321</v>
      </c>
      <c r="R14" s="113">
        <f t="shared" si="1"/>
        <v>262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851</v>
      </c>
      <c r="B15" s="466" t="s">
        <v>852</v>
      </c>
      <c r="C15" s="563" t="s">
        <v>853</v>
      </c>
      <c r="D15" s="564">
        <v>0</v>
      </c>
      <c r="E15" s="564">
        <v>8</v>
      </c>
      <c r="F15" s="564">
        <v>0</v>
      </c>
      <c r="G15" s="113">
        <f t="shared" si="2"/>
        <v>8</v>
      </c>
      <c r="H15" s="565"/>
      <c r="I15" s="565"/>
      <c r="J15" s="113">
        <f t="shared" si="3"/>
        <v>8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8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10167</v>
      </c>
      <c r="E17" s="248">
        <f>SUM(E9:E16)</f>
        <v>30</v>
      </c>
      <c r="F17" s="248">
        <f>SUM(F9:F16)</f>
        <v>13</v>
      </c>
      <c r="G17" s="113">
        <f t="shared" si="2"/>
        <v>10184</v>
      </c>
      <c r="H17" s="114">
        <f>SUM(H9:H16)</f>
        <v>0</v>
      </c>
      <c r="I17" s="114">
        <f>SUM(I9:I16)</f>
        <v>0</v>
      </c>
      <c r="J17" s="113">
        <f t="shared" si="3"/>
        <v>10184</v>
      </c>
      <c r="K17" s="114">
        <f>SUM(K9:K16)</f>
        <v>1983</v>
      </c>
      <c r="L17" s="114">
        <f>SUM(L9:L16)</f>
        <v>433</v>
      </c>
      <c r="M17" s="114">
        <f>SUM(M9:M16)</f>
        <v>5</v>
      </c>
      <c r="N17" s="113">
        <f t="shared" si="4"/>
        <v>2411</v>
      </c>
      <c r="O17" s="114">
        <f>SUM(O9:O16)</f>
        <v>0</v>
      </c>
      <c r="P17" s="114">
        <f>SUM(P9:P16)</f>
        <v>0</v>
      </c>
      <c r="Q17" s="113">
        <f t="shared" si="5"/>
        <v>2411</v>
      </c>
      <c r="R17" s="113">
        <f t="shared" si="6"/>
        <v>7773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>
        <v>290</v>
      </c>
      <c r="E18" s="241"/>
      <c r="F18" s="241"/>
      <c r="G18" s="113">
        <f t="shared" si="2"/>
        <v>290</v>
      </c>
      <c r="H18" s="101"/>
      <c r="I18" s="101"/>
      <c r="J18" s="113">
        <f t="shared" si="3"/>
        <v>290</v>
      </c>
      <c r="K18" s="101">
        <v>12</v>
      </c>
      <c r="L18" s="101">
        <v>11</v>
      </c>
      <c r="M18" s="101"/>
      <c r="N18" s="113">
        <f t="shared" si="4"/>
        <v>23</v>
      </c>
      <c r="O18" s="101"/>
      <c r="P18" s="101"/>
      <c r="Q18" s="113">
        <f t="shared" si="5"/>
        <v>23</v>
      </c>
      <c r="R18" s="113">
        <f t="shared" si="6"/>
        <v>267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>
        <v>90</v>
      </c>
      <c r="E22" s="243"/>
      <c r="F22" s="243"/>
      <c r="G22" s="113">
        <f t="shared" si="2"/>
        <v>90</v>
      </c>
      <c r="H22" s="103"/>
      <c r="I22" s="103"/>
      <c r="J22" s="113">
        <f t="shared" si="3"/>
        <v>90</v>
      </c>
      <c r="K22" s="103">
        <v>40</v>
      </c>
      <c r="L22" s="103">
        <v>9</v>
      </c>
      <c r="M22" s="103"/>
      <c r="N22" s="113">
        <f t="shared" si="4"/>
        <v>49</v>
      </c>
      <c r="O22" s="103"/>
      <c r="P22" s="103"/>
      <c r="Q22" s="113">
        <f t="shared" si="5"/>
        <v>49</v>
      </c>
      <c r="R22" s="113">
        <f t="shared" si="6"/>
        <v>41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579</v>
      </c>
      <c r="D25" s="244">
        <f>SUM(D21:D24)</f>
        <v>90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90</v>
      </c>
      <c r="H25" s="104">
        <f t="shared" si="7"/>
        <v>0</v>
      </c>
      <c r="I25" s="104">
        <f t="shared" si="7"/>
        <v>0</v>
      </c>
      <c r="J25" s="105">
        <f t="shared" si="3"/>
        <v>90</v>
      </c>
      <c r="K25" s="104">
        <f t="shared" si="7"/>
        <v>40</v>
      </c>
      <c r="L25" s="104">
        <f t="shared" si="7"/>
        <v>9</v>
      </c>
      <c r="M25" s="104">
        <f t="shared" si="7"/>
        <v>0</v>
      </c>
      <c r="N25" s="105">
        <f t="shared" si="4"/>
        <v>49</v>
      </c>
      <c r="O25" s="104">
        <f t="shared" si="7"/>
        <v>0</v>
      </c>
      <c r="P25" s="104">
        <f t="shared" si="7"/>
        <v>0</v>
      </c>
      <c r="Q25" s="105">
        <f t="shared" si="5"/>
        <v>49</v>
      </c>
      <c r="R25" s="105">
        <f t="shared" si="6"/>
        <v>41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848</v>
      </c>
      <c r="C27" s="472" t="s">
        <v>582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598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5"/>
      <c r="E39" s="595"/>
      <c r="F39" s="595"/>
      <c r="G39" s="113">
        <f t="shared" si="2"/>
        <v>0</v>
      </c>
      <c r="H39" s="595"/>
      <c r="I39" s="595"/>
      <c r="J39" s="113">
        <f t="shared" si="3"/>
        <v>0</v>
      </c>
      <c r="K39" s="595"/>
      <c r="L39" s="595"/>
      <c r="M39" s="595"/>
      <c r="N39" s="113">
        <f t="shared" si="4"/>
        <v>0</v>
      </c>
      <c r="O39" s="595"/>
      <c r="P39" s="595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6">
        <f>D17+D18+D19+D25+D38+D39</f>
        <v>10547</v>
      </c>
      <c r="E40" s="546">
        <f>E17+E18+E19+E25+E38+E39</f>
        <v>30</v>
      </c>
      <c r="F40" s="546">
        <f aca="true" t="shared" si="13" ref="F40:R40">F17+F18+F19+F25+F38+F39</f>
        <v>13</v>
      </c>
      <c r="G40" s="546">
        <f t="shared" si="13"/>
        <v>10564</v>
      </c>
      <c r="H40" s="546">
        <f t="shared" si="13"/>
        <v>0</v>
      </c>
      <c r="I40" s="546">
        <f t="shared" si="13"/>
        <v>0</v>
      </c>
      <c r="J40" s="546">
        <f t="shared" si="13"/>
        <v>10564</v>
      </c>
      <c r="K40" s="546">
        <f t="shared" si="13"/>
        <v>2035</v>
      </c>
      <c r="L40" s="546">
        <f t="shared" si="13"/>
        <v>453</v>
      </c>
      <c r="M40" s="546">
        <f t="shared" si="13"/>
        <v>5</v>
      </c>
      <c r="N40" s="546">
        <f t="shared" si="13"/>
        <v>2483</v>
      </c>
      <c r="O40" s="546">
        <f t="shared" si="13"/>
        <v>0</v>
      </c>
      <c r="P40" s="546">
        <f t="shared" si="13"/>
        <v>0</v>
      </c>
      <c r="Q40" s="546">
        <f t="shared" si="13"/>
        <v>2483</v>
      </c>
      <c r="R40" s="546">
        <f t="shared" si="13"/>
        <v>8081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891</v>
      </c>
      <c r="C44" s="445"/>
      <c r="D44" s="446"/>
      <c r="E44" s="446"/>
      <c r="F44" s="446"/>
      <c r="G44" s="436"/>
      <c r="H44" s="447"/>
      <c r="I44" s="447"/>
      <c r="J44" s="447"/>
      <c r="K44" s="617"/>
      <c r="L44" s="617"/>
      <c r="M44" s="617"/>
      <c r="N44" s="617"/>
      <c r="O44" s="437"/>
      <c r="P44" s="437"/>
      <c r="Q44" s="437"/>
      <c r="R44" s="437"/>
    </row>
    <row r="45" spans="1:18" ht="12">
      <c r="A45" s="437"/>
      <c r="B45" s="437"/>
      <c r="C45" s="437"/>
      <c r="D45" s="448"/>
      <c r="E45" s="448"/>
      <c r="F45" s="448"/>
      <c r="G45" s="437"/>
      <c r="H45" s="44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4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4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47"/>
      <c r="I48" s="447" t="s">
        <v>873</v>
      </c>
      <c r="J48" s="437"/>
      <c r="K48" s="437"/>
      <c r="L48" s="437"/>
      <c r="M48" s="437"/>
      <c r="N48" s="437"/>
      <c r="O48" s="611" t="s">
        <v>871</v>
      </c>
      <c r="P48" s="612"/>
      <c r="Q48" s="612"/>
      <c r="R48" s="612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599" t="s">
        <v>886</v>
      </c>
      <c r="J49" s="437"/>
      <c r="K49" s="437"/>
      <c r="L49" s="437"/>
      <c r="M49" s="437"/>
      <c r="N49" s="437"/>
      <c r="O49" s="437"/>
      <c r="P49" s="437" t="s">
        <v>872</v>
      </c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P2:Q2"/>
    <mergeCell ref="M3:N3"/>
    <mergeCell ref="P3:Q3"/>
    <mergeCell ref="A5:B6"/>
    <mergeCell ref="C5:C6"/>
    <mergeCell ref="A2:B2"/>
    <mergeCell ref="A3:B3"/>
    <mergeCell ref="E2:G2"/>
    <mergeCell ref="E3:G3"/>
    <mergeCell ref="M2:O2"/>
    <mergeCell ref="O48:R48"/>
    <mergeCell ref="Q5:Q6"/>
    <mergeCell ref="R5:R6"/>
    <mergeCell ref="J5:J6"/>
    <mergeCell ref="E4:G4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44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tabSelected="1" zoomScalePageLayoutView="0" workbookViewId="0" topLeftCell="A13">
      <selection activeCell="D35" sqref="D35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4" t="s">
        <v>605</v>
      </c>
      <c r="B1" s="634"/>
      <c r="C1" s="634"/>
      <c r="D1" s="634"/>
      <c r="E1" s="63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5" t="str">
        <f>"Име на отчитащото се предприятие:"&amp;"           "&amp;'справка №1-БАЛАНС'!E3</f>
        <v>Име на отчитащото се предприятие:           ЯВОР  АД</v>
      </c>
      <c r="B3" s="635"/>
      <c r="C3" s="353" t="s">
        <v>2</v>
      </c>
      <c r="E3" s="353">
        <f>'справка №1-БАЛАНС'!H3</f>
        <v>103006276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tr">
        <f>"Отчетен период:"&amp;"           "&amp;'справка №1-БАЛАНС'!E5</f>
        <v>Отчетен период:           2014 г.</v>
      </c>
      <c r="B4" s="636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606</v>
      </c>
      <c r="B5" s="512"/>
      <c r="C5" s="513"/>
      <c r="D5" s="513"/>
      <c r="E5" s="514" t="s">
        <v>607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608</v>
      </c>
      <c r="D6" s="192" t="s">
        <v>609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610</v>
      </c>
      <c r="E7" s="171" t="s">
        <v>611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612</v>
      </c>
      <c r="B9" s="486" t="s">
        <v>613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614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615</v>
      </c>
      <c r="B11" s="489" t="s">
        <v>616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617</v>
      </c>
      <c r="B12" s="489" t="s">
        <v>618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619</v>
      </c>
      <c r="B13" s="489" t="s">
        <v>620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621</v>
      </c>
      <c r="B14" s="489" t="s">
        <v>622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623</v>
      </c>
      <c r="B15" s="489" t="s">
        <v>624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625</v>
      </c>
      <c r="B16" s="489" t="s">
        <v>626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627</v>
      </c>
      <c r="B17" s="489" t="s">
        <v>628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621</v>
      </c>
      <c r="B18" s="489" t="s">
        <v>629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630</v>
      </c>
      <c r="B19" s="486" t="s">
        <v>631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632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633</v>
      </c>
      <c r="B21" s="486" t="s">
        <v>634</v>
      </c>
      <c r="C21" s="153">
        <v>522</v>
      </c>
      <c r="D21" s="153"/>
      <c r="E21" s="166">
        <f t="shared" si="0"/>
        <v>522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635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636</v>
      </c>
      <c r="B24" s="489" t="s">
        <v>637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638</v>
      </c>
      <c r="B25" s="489" t="s">
        <v>639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640</v>
      </c>
      <c r="B26" s="489" t="s">
        <v>641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642</v>
      </c>
      <c r="B27" s="489" t="s">
        <v>643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644</v>
      </c>
      <c r="B28" s="489" t="s">
        <v>645</v>
      </c>
      <c r="C28" s="153">
        <v>206</v>
      </c>
      <c r="D28" s="153">
        <f>C28</f>
        <v>206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646</v>
      </c>
      <c r="B29" s="489" t="s">
        <v>647</v>
      </c>
      <c r="C29" s="153"/>
      <c r="D29" s="153">
        <f>C29</f>
        <v>0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648</v>
      </c>
      <c r="B30" s="489" t="s">
        <v>649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650</v>
      </c>
      <c r="B31" s="489" t="s">
        <v>651</v>
      </c>
      <c r="C31" s="153">
        <v>2</v>
      </c>
      <c r="D31" s="153">
        <f>C31</f>
        <v>2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652</v>
      </c>
      <c r="B32" s="489" t="s">
        <v>653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654</v>
      </c>
      <c r="B33" s="489" t="s">
        <v>655</v>
      </c>
      <c r="C33" s="150">
        <f>SUM(C34:C37)</f>
        <v>6</v>
      </c>
      <c r="D33" s="150">
        <f>SUM(D34:D37)</f>
        <v>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656</v>
      </c>
      <c r="B34" s="489" t="s">
        <v>657</v>
      </c>
      <c r="C34" s="153">
        <v>6</v>
      </c>
      <c r="D34" s="153">
        <f>C34</f>
        <v>6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658</v>
      </c>
      <c r="B35" s="489" t="s">
        <v>659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660</v>
      </c>
      <c r="B36" s="489" t="s">
        <v>661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662</v>
      </c>
      <c r="B37" s="489" t="s">
        <v>663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664</v>
      </c>
      <c r="B38" s="489" t="s">
        <v>665</v>
      </c>
      <c r="C38" s="165">
        <f>SUM(C39:C42)</f>
        <v>1</v>
      </c>
      <c r="D38" s="150">
        <f>SUM(D39:D42)</f>
        <v>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666</v>
      </c>
      <c r="B39" s="489" t="s">
        <v>667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668</v>
      </c>
      <c r="B40" s="489" t="s">
        <v>669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670</v>
      </c>
      <c r="B41" s="489" t="s">
        <v>671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672</v>
      </c>
      <c r="B42" s="489" t="s">
        <v>673</v>
      </c>
      <c r="C42" s="153">
        <v>1</v>
      </c>
      <c r="D42" s="153">
        <f>C42</f>
        <v>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674</v>
      </c>
      <c r="B43" s="486" t="s">
        <v>675</v>
      </c>
      <c r="C43" s="149">
        <f>C24+C28+C29+C31+C30+C32+C33+C38</f>
        <v>215</v>
      </c>
      <c r="D43" s="149">
        <f>D24+D28+D29+D31+D30+D32+D33+D38</f>
        <v>215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676</v>
      </c>
      <c r="B44" s="487" t="s">
        <v>677</v>
      </c>
      <c r="C44" s="148">
        <f>C43+C21+C19+C9</f>
        <v>737</v>
      </c>
      <c r="D44" s="148">
        <f>D43+D21+D19+D9</f>
        <v>215</v>
      </c>
      <c r="E44" s="164">
        <f>E43+E21+E19+E9</f>
        <v>522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678</v>
      </c>
      <c r="B47" s="493"/>
      <c r="C47" s="495"/>
      <c r="D47" s="495"/>
      <c r="E47" s="495"/>
      <c r="F47" s="169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7</v>
      </c>
      <c r="C48" s="496" t="s">
        <v>679</v>
      </c>
      <c r="D48" s="192" t="s">
        <v>680</v>
      </c>
      <c r="E48" s="192"/>
      <c r="F48" s="192" t="s">
        <v>681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610</v>
      </c>
      <c r="E49" s="485" t="s">
        <v>611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682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683</v>
      </c>
      <c r="B52" s="489" t="s">
        <v>684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685</v>
      </c>
      <c r="B53" s="489" t="s">
        <v>686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687</v>
      </c>
      <c r="B54" s="489" t="s">
        <v>688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672</v>
      </c>
      <c r="B55" s="489" t="s">
        <v>689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690</v>
      </c>
      <c r="B56" s="489" t="s">
        <v>691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692</v>
      </c>
      <c r="B57" s="489" t="s">
        <v>693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694</v>
      </c>
      <c r="B58" s="489" t="s">
        <v>695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696</v>
      </c>
      <c r="B59" s="489" t="s">
        <v>697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694</v>
      </c>
      <c r="B60" s="489" t="s">
        <v>698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699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700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701</v>
      </c>
      <c r="B63" s="489" t="s">
        <v>702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703</v>
      </c>
      <c r="B64" s="489" t="s">
        <v>704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705</v>
      </c>
      <c r="B65" s="489" t="s">
        <v>706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707</v>
      </c>
      <c r="B66" s="486" t="s">
        <v>708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709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710</v>
      </c>
      <c r="B68" s="499" t="s">
        <v>711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712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683</v>
      </c>
      <c r="B71" s="489" t="s">
        <v>713</v>
      </c>
      <c r="C71" s="150">
        <f>SUM(C72:C74)</f>
        <v>1935</v>
      </c>
      <c r="D71" s="150">
        <f>SUM(D72:D74)</f>
        <v>1935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714</v>
      </c>
      <c r="B72" s="489" t="s">
        <v>715</v>
      </c>
      <c r="C72" s="153">
        <v>137</v>
      </c>
      <c r="D72" s="153">
        <f>C72</f>
        <v>137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716</v>
      </c>
      <c r="B73" s="489" t="s">
        <v>717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718</v>
      </c>
      <c r="B74" s="489" t="s">
        <v>719</v>
      </c>
      <c r="C74" s="153">
        <f>413+1385</f>
        <v>1798</v>
      </c>
      <c r="D74" s="153">
        <f>C74</f>
        <v>1798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690</v>
      </c>
      <c r="B75" s="489" t="s">
        <v>720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721</v>
      </c>
      <c r="B76" s="489" t="s">
        <v>722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723</v>
      </c>
      <c r="B77" s="489" t="s">
        <v>724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725</v>
      </c>
      <c r="B78" s="489" t="s">
        <v>726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694</v>
      </c>
      <c r="B79" s="489" t="s">
        <v>727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728</v>
      </c>
      <c r="B80" s="489" t="s">
        <v>729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730</v>
      </c>
      <c r="B81" s="489" t="s">
        <v>731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732</v>
      </c>
      <c r="B82" s="489" t="s">
        <v>733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734</v>
      </c>
      <c r="B83" s="489" t="s">
        <v>735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736</v>
      </c>
      <c r="B84" s="489" t="s">
        <v>737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738</v>
      </c>
      <c r="B85" s="489" t="s">
        <v>739</v>
      </c>
      <c r="C85" s="149">
        <f>SUM(C86:C90)+C94</f>
        <v>731</v>
      </c>
      <c r="D85" s="149">
        <f>SUM(D86:D90)+D94</f>
        <v>731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740</v>
      </c>
      <c r="B86" s="489" t="s">
        <v>741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742</v>
      </c>
      <c r="B87" s="489" t="s">
        <v>743</v>
      </c>
      <c r="C87" s="153">
        <v>487</v>
      </c>
      <c r="D87" s="153">
        <v>487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744</v>
      </c>
      <c r="B88" s="489" t="s">
        <v>745</v>
      </c>
      <c r="C88" s="153">
        <v>60</v>
      </c>
      <c r="D88" s="153">
        <v>60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746</v>
      </c>
      <c r="B89" s="489" t="s">
        <v>747</v>
      </c>
      <c r="C89" s="153">
        <v>158</v>
      </c>
      <c r="D89" s="153">
        <f>C89</f>
        <v>158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748</v>
      </c>
      <c r="B90" s="489" t="s">
        <v>749</v>
      </c>
      <c r="C90" s="148">
        <f>SUM(C91:C93)</f>
        <v>11</v>
      </c>
      <c r="D90" s="148">
        <f>SUM(D91:D93)</f>
        <v>11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750</v>
      </c>
      <c r="B91" s="489" t="s">
        <v>751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658</v>
      </c>
      <c r="B92" s="489" t="s">
        <v>752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662</v>
      </c>
      <c r="B93" s="489" t="s">
        <v>753</v>
      </c>
      <c r="C93" s="153">
        <v>11</v>
      </c>
      <c r="D93" s="153">
        <f>C93</f>
        <v>11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754</v>
      </c>
      <c r="B94" s="489" t="s">
        <v>755</v>
      </c>
      <c r="C94" s="153">
        <v>15</v>
      </c>
      <c r="D94" s="153">
        <f>C94</f>
        <v>15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756</v>
      </c>
      <c r="B95" s="489" t="s">
        <v>757</v>
      </c>
      <c r="C95" s="153">
        <v>89</v>
      </c>
      <c r="D95" s="153">
        <f>C95</f>
        <v>89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758</v>
      </c>
      <c r="B96" s="499" t="s">
        <v>759</v>
      </c>
      <c r="C96" s="149">
        <f>C85+C80+C75+C71+C95</f>
        <v>2755</v>
      </c>
      <c r="D96" s="149">
        <f>D85+D80+D75+D71+D95</f>
        <v>2755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760</v>
      </c>
      <c r="B97" s="487" t="s">
        <v>761</v>
      </c>
      <c r="C97" s="149">
        <f>C96+C68+C66</f>
        <v>2755</v>
      </c>
      <c r="D97" s="149">
        <f>D96+D68+D66</f>
        <v>2755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762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763</v>
      </c>
      <c r="D100" s="160" t="s">
        <v>764</v>
      </c>
      <c r="E100" s="160" t="s">
        <v>765</v>
      </c>
      <c r="F100" s="160" t="s">
        <v>766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767</v>
      </c>
      <c r="B102" s="489" t="s">
        <v>768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769</v>
      </c>
      <c r="B103" s="489" t="s">
        <v>770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771</v>
      </c>
      <c r="B104" s="489" t="s">
        <v>772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773</v>
      </c>
      <c r="B105" s="487" t="s">
        <v>774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775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3" t="s">
        <v>776</v>
      </c>
      <c r="B107" s="633"/>
      <c r="C107" s="633"/>
      <c r="D107" s="633"/>
      <c r="E107" s="633"/>
      <c r="F107" s="63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2" t="s">
        <v>890</v>
      </c>
      <c r="B109" s="632"/>
      <c r="C109" s="632" t="s">
        <v>875</v>
      </c>
      <c r="D109" s="632"/>
      <c r="E109" s="632"/>
      <c r="F109" s="63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884</v>
      </c>
      <c r="E110" s="477"/>
      <c r="F110" s="479"/>
    </row>
    <row r="111" spans="1:6" ht="12">
      <c r="A111" s="477"/>
      <c r="B111" s="478"/>
      <c r="C111" s="631"/>
      <c r="D111" s="631"/>
      <c r="E111" s="631"/>
      <c r="F111" s="631"/>
    </row>
    <row r="112" spans="1:6" ht="12">
      <c r="A112" s="434"/>
      <c r="B112" s="480"/>
      <c r="C112" s="631"/>
      <c r="D112" s="631"/>
      <c r="E112" s="631"/>
      <c r="F112" s="631"/>
    </row>
    <row r="113" spans="1:6" ht="12">
      <c r="A113" s="434"/>
      <c r="B113" s="480"/>
      <c r="C113" s="631"/>
      <c r="D113" s="631"/>
      <c r="E113" s="631"/>
      <c r="F113" s="631"/>
    </row>
    <row r="114" spans="1:6" ht="12">
      <c r="A114" s="434"/>
      <c r="B114" s="480"/>
      <c r="C114" s="631" t="s">
        <v>874</v>
      </c>
      <c r="D114" s="631"/>
      <c r="E114" s="631"/>
      <c r="F114" s="631"/>
    </row>
    <row r="115" spans="1:6" ht="12">
      <c r="A115" s="434"/>
      <c r="B115" s="480"/>
      <c r="C115" s="437"/>
      <c r="D115" s="434" t="s">
        <v>858</v>
      </c>
      <c r="E115" s="437"/>
      <c r="F115" s="437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10">
    <mergeCell ref="A107:F107"/>
    <mergeCell ref="A1:E1"/>
    <mergeCell ref="A109:B109"/>
    <mergeCell ref="A3:B3"/>
    <mergeCell ref="A4:B4"/>
    <mergeCell ref="C112:F112"/>
    <mergeCell ref="C113:F113"/>
    <mergeCell ref="C114:F114"/>
    <mergeCell ref="C111:F111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9" right="0.3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0"/>
      <c r="E2" s="517" t="s">
        <v>778</v>
      </c>
      <c r="F2" s="517"/>
      <c r="G2" s="517"/>
      <c r="H2" s="515"/>
      <c r="I2" s="515"/>
    </row>
    <row r="3" spans="1:9" ht="12">
      <c r="A3" s="515"/>
      <c r="B3" s="516"/>
      <c r="C3" s="518" t="s">
        <v>779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6"/>
      <c r="C4" s="608" t="str">
        <f>'справка №1-БАЛАНС'!E3</f>
        <v>ЯВОР  АД</v>
      </c>
      <c r="D4" s="629"/>
      <c r="E4" s="629"/>
      <c r="F4" s="576"/>
      <c r="G4" s="578" t="s">
        <v>2</v>
      </c>
      <c r="H4" s="578"/>
      <c r="I4" s="587">
        <f>'справка №1-БАЛАНС'!H3</f>
        <v>103006276</v>
      </c>
    </row>
    <row r="5" spans="1:9" ht="15">
      <c r="A5" s="521" t="s">
        <v>4</v>
      </c>
      <c r="B5" s="577"/>
      <c r="C5" s="608" t="str">
        <f>'справка №1-БАЛАНС'!E5</f>
        <v>2014 г.</v>
      </c>
      <c r="D5" s="639"/>
      <c r="E5" s="639"/>
      <c r="F5" s="577"/>
      <c r="G5" s="354" t="s">
        <v>3</v>
      </c>
      <c r="H5" s="579"/>
      <c r="I5" s="586" t="str">
        <f>'справка №1-БАЛАНС'!H4</f>
        <v> </v>
      </c>
    </row>
    <row r="6" spans="1:9" ht="12">
      <c r="A6" s="442"/>
      <c r="B6" s="522"/>
      <c r="C6" s="443"/>
      <c r="D6" s="443"/>
      <c r="E6" s="532"/>
      <c r="F6" s="443"/>
      <c r="G6" s="443"/>
      <c r="H6" s="443"/>
      <c r="I6" s="442" t="s">
        <v>780</v>
      </c>
    </row>
    <row r="7" spans="1:9" s="122" customFormat="1" ht="12">
      <c r="A7" s="194" t="s">
        <v>461</v>
      </c>
      <c r="B7" s="120"/>
      <c r="C7" s="194" t="s">
        <v>781</v>
      </c>
      <c r="D7" s="195"/>
      <c r="E7" s="196"/>
      <c r="F7" s="197" t="s">
        <v>782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783</v>
      </c>
      <c r="D8" s="124" t="s">
        <v>784</v>
      </c>
      <c r="E8" s="124" t="s">
        <v>785</v>
      </c>
      <c r="F8" s="196" t="s">
        <v>786</v>
      </c>
      <c r="G8" s="198" t="s">
        <v>787</v>
      </c>
      <c r="H8" s="198"/>
      <c r="I8" s="198" t="s">
        <v>788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790</v>
      </c>
      <c r="B12" s="132" t="s">
        <v>791</v>
      </c>
      <c r="C12" s="547"/>
      <c r="D12" s="141"/>
      <c r="E12" s="141"/>
      <c r="F12" s="141"/>
      <c r="G12" s="141"/>
      <c r="H12" s="141"/>
      <c r="I12" s="540">
        <f>F12+G12-H12</f>
        <v>0</v>
      </c>
    </row>
    <row r="13" spans="1:9" s="115" customFormat="1" ht="12">
      <c r="A13" s="117" t="s">
        <v>792</v>
      </c>
      <c r="B13" s="132" t="s">
        <v>793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794</v>
      </c>
      <c r="C14" s="250"/>
      <c r="D14" s="250"/>
      <c r="E14" s="250"/>
      <c r="F14" s="250"/>
      <c r="G14" s="250"/>
      <c r="H14" s="250"/>
      <c r="I14" s="540">
        <f t="shared" si="0"/>
        <v>0</v>
      </c>
    </row>
    <row r="15" spans="1:9" s="115" customFormat="1" ht="12">
      <c r="A15" s="117" t="s">
        <v>795</v>
      </c>
      <c r="B15" s="132" t="s">
        <v>796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77</v>
      </c>
      <c r="B16" s="132" t="s">
        <v>797</v>
      </c>
      <c r="C16" s="141"/>
      <c r="D16" s="141"/>
      <c r="E16" s="141"/>
      <c r="F16" s="141"/>
      <c r="G16" s="141"/>
      <c r="H16" s="141"/>
      <c r="I16" s="540">
        <f t="shared" si="0"/>
        <v>0</v>
      </c>
    </row>
    <row r="17" spans="1:9" s="115" customFormat="1" ht="12">
      <c r="A17" s="133" t="s">
        <v>561</v>
      </c>
      <c r="B17" s="134" t="s">
        <v>798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0">
        <f t="shared" si="0"/>
        <v>0</v>
      </c>
    </row>
    <row r="18" spans="1:9" s="115" customFormat="1" ht="12">
      <c r="A18" s="130" t="s">
        <v>799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790</v>
      </c>
      <c r="B19" s="132" t="s">
        <v>800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801</v>
      </c>
      <c r="B20" s="132" t="s">
        <v>802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803</v>
      </c>
      <c r="B21" s="132" t="s">
        <v>804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805</v>
      </c>
      <c r="B22" s="132" t="s">
        <v>806</v>
      </c>
      <c r="C22" s="141"/>
      <c r="D22" s="141"/>
      <c r="E22" s="141"/>
      <c r="F22" s="548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807</v>
      </c>
      <c r="B23" s="132" t="s">
        <v>808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809</v>
      </c>
      <c r="B24" s="132" t="s">
        <v>810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811</v>
      </c>
      <c r="B25" s="137" t="s">
        <v>812</v>
      </c>
      <c r="C25" s="141"/>
      <c r="D25" s="141"/>
      <c r="E25" s="141"/>
      <c r="F25" s="141"/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813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814</v>
      </c>
      <c r="B28" s="251"/>
      <c r="C28" s="251"/>
      <c r="D28" s="523"/>
      <c r="E28" s="523"/>
      <c r="F28" s="523"/>
      <c r="G28" s="523"/>
      <c r="H28" s="523"/>
      <c r="I28" s="523"/>
    </row>
    <row r="29" spans="1:9" s="115" customFormat="1" ht="12">
      <c r="A29" s="515"/>
      <c r="B29" s="516"/>
      <c r="C29" s="515"/>
      <c r="D29" s="524"/>
      <c r="E29" s="524"/>
      <c r="F29" s="524"/>
      <c r="G29" s="524"/>
      <c r="H29" s="524"/>
      <c r="I29" s="524"/>
    </row>
    <row r="30" spans="1:10" s="115" customFormat="1" ht="15" customHeight="1">
      <c r="A30" s="517" t="s">
        <v>890</v>
      </c>
      <c r="B30" s="638"/>
      <c r="C30" s="638"/>
      <c r="D30" s="597" t="s">
        <v>815</v>
      </c>
      <c r="E30" s="637" t="s">
        <v>859</v>
      </c>
      <c r="F30" s="637"/>
      <c r="G30" s="637"/>
      <c r="H30" s="597" t="s">
        <v>777</v>
      </c>
      <c r="I30" s="637" t="s">
        <v>877</v>
      </c>
      <c r="J30" s="637"/>
    </row>
    <row r="31" spans="1:9" s="115" customFormat="1" ht="12">
      <c r="A31" s="437"/>
      <c r="B31" s="519"/>
      <c r="C31" s="437"/>
      <c r="D31" s="510"/>
      <c r="E31" s="600" t="s">
        <v>887</v>
      </c>
      <c r="F31" s="510"/>
      <c r="G31" s="510"/>
      <c r="H31" s="510"/>
      <c r="I31" s="510" t="s">
        <v>876</v>
      </c>
    </row>
    <row r="32" spans="1:9" s="115" customFormat="1" ht="12">
      <c r="A32" s="437"/>
      <c r="B32" s="519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2" top="0.17" bottom="0.4724409448818898" header="0.17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24">
      <selection activeCell="A151" sqref="A151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816</v>
      </c>
      <c r="B2" s="199"/>
      <c r="C2" s="199"/>
      <c r="D2" s="199"/>
      <c r="E2" s="199"/>
      <c r="F2" s="199"/>
    </row>
    <row r="3" spans="1:6" ht="12.75" customHeight="1">
      <c r="A3" s="199" t="s">
        <v>817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08" t="str">
        <f>'справка №1-БАЛАНС'!E3</f>
        <v>ЯВОР  АД</v>
      </c>
      <c r="C5" s="628"/>
      <c r="D5" s="585"/>
      <c r="E5" s="353" t="s">
        <v>2</v>
      </c>
      <c r="F5" s="588">
        <f>'справка №1-БАЛАНС'!H3</f>
        <v>103006276</v>
      </c>
    </row>
    <row r="6" spans="1:13" ht="15" customHeight="1">
      <c r="A6" s="54" t="s">
        <v>818</v>
      </c>
      <c r="B6" s="608" t="str">
        <f>'справка №1-БАЛАНС'!E5</f>
        <v>2014 г.</v>
      </c>
      <c r="C6" s="639"/>
      <c r="D6" s="55"/>
      <c r="E6" s="354" t="s">
        <v>3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5"/>
      <c r="C7" s="641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61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5"/>
      <c r="D10" s="535"/>
      <c r="E10" s="535"/>
      <c r="F10" s="535"/>
    </row>
    <row r="11" spans="1:6" ht="18" customHeight="1">
      <c r="A11" s="66" t="s">
        <v>825</v>
      </c>
      <c r="B11" s="67"/>
      <c r="C11" s="535"/>
      <c r="D11" s="535"/>
      <c r="E11" s="535"/>
      <c r="F11" s="535"/>
    </row>
    <row r="12" spans="1:6" ht="14.25" customHeight="1">
      <c r="A12" s="66" t="s">
        <v>826</v>
      </c>
      <c r="B12" s="67"/>
      <c r="C12" s="549"/>
      <c r="D12" s="549"/>
      <c r="E12" s="549"/>
      <c r="F12" s="551">
        <f>C12-E12</f>
        <v>0</v>
      </c>
    </row>
    <row r="13" spans="1:6" ht="12.75">
      <c r="A13" s="66" t="s">
        <v>827</v>
      </c>
      <c r="B13" s="67"/>
      <c r="C13" s="549"/>
      <c r="D13" s="549"/>
      <c r="E13" s="549"/>
      <c r="F13" s="551">
        <f aca="true" t="shared" si="0" ref="F13:F26">C13-E13</f>
        <v>0</v>
      </c>
    </row>
    <row r="14" spans="1:6" ht="12.75">
      <c r="A14" s="66" t="s">
        <v>546</v>
      </c>
      <c r="B14" s="67"/>
      <c r="C14" s="549"/>
      <c r="D14" s="549"/>
      <c r="E14" s="549"/>
      <c r="F14" s="551">
        <f t="shared" si="0"/>
        <v>0</v>
      </c>
    </row>
    <row r="15" spans="1:6" ht="12.75">
      <c r="A15" s="66" t="s">
        <v>549</v>
      </c>
      <c r="B15" s="67"/>
      <c r="C15" s="549"/>
      <c r="D15" s="549"/>
      <c r="E15" s="549"/>
      <c r="F15" s="551">
        <f t="shared" si="0"/>
        <v>0</v>
      </c>
    </row>
    <row r="16" spans="1:6" ht="12.75">
      <c r="A16" s="66">
        <v>5</v>
      </c>
      <c r="B16" s="67"/>
      <c r="C16" s="549"/>
      <c r="D16" s="549"/>
      <c r="E16" s="549"/>
      <c r="F16" s="551">
        <f t="shared" si="0"/>
        <v>0</v>
      </c>
    </row>
    <row r="17" spans="1:6" ht="12.75">
      <c r="A17" s="66">
        <v>6</v>
      </c>
      <c r="B17" s="67"/>
      <c r="C17" s="549"/>
      <c r="D17" s="549"/>
      <c r="E17" s="549"/>
      <c r="F17" s="551">
        <f t="shared" si="0"/>
        <v>0</v>
      </c>
    </row>
    <row r="18" spans="1:6" ht="12.75">
      <c r="A18" s="66">
        <v>7</v>
      </c>
      <c r="B18" s="67"/>
      <c r="C18" s="549"/>
      <c r="D18" s="549"/>
      <c r="E18" s="549"/>
      <c r="F18" s="551">
        <f t="shared" si="0"/>
        <v>0</v>
      </c>
    </row>
    <row r="19" spans="1:6" ht="12.75">
      <c r="A19" s="66">
        <v>8</v>
      </c>
      <c r="B19" s="67"/>
      <c r="C19" s="549"/>
      <c r="D19" s="54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561</v>
      </c>
      <c r="B27" s="69" t="s">
        <v>828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829</v>
      </c>
      <c r="B28" s="70"/>
      <c r="C28" s="535"/>
      <c r="D28" s="535"/>
      <c r="E28" s="535"/>
      <c r="F28" s="550"/>
    </row>
    <row r="29" spans="1:6" ht="12.75">
      <c r="A29" s="66" t="s">
        <v>540</v>
      </c>
      <c r="B29" s="70"/>
      <c r="C29" s="549"/>
      <c r="D29" s="549"/>
      <c r="E29" s="549"/>
      <c r="F29" s="551">
        <f>C29-E29</f>
        <v>0</v>
      </c>
    </row>
    <row r="30" spans="1:6" ht="12.75">
      <c r="A30" s="66" t="s">
        <v>543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546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549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578</v>
      </c>
      <c r="B44" s="69" t="s">
        <v>830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831</v>
      </c>
      <c r="B45" s="70"/>
      <c r="C45" s="535"/>
      <c r="D45" s="535"/>
      <c r="E45" s="535"/>
      <c r="F45" s="550"/>
    </row>
    <row r="46" spans="1:6" ht="12.75">
      <c r="A46" s="66" t="s">
        <v>540</v>
      </c>
      <c r="B46" s="70"/>
      <c r="C46" s="549"/>
      <c r="D46" s="549"/>
      <c r="E46" s="549"/>
      <c r="F46" s="551">
        <f>C46-E46</f>
        <v>0</v>
      </c>
    </row>
    <row r="47" spans="1:6" ht="12.75">
      <c r="A47" s="66" t="s">
        <v>543</v>
      </c>
      <c r="B47" s="70"/>
      <c r="C47" s="549"/>
      <c r="D47" s="549"/>
      <c r="E47" s="549"/>
      <c r="F47" s="551">
        <f aca="true" t="shared" si="2" ref="F47:F60">C47-E47</f>
        <v>0</v>
      </c>
    </row>
    <row r="48" spans="1:6" ht="12.75">
      <c r="A48" s="66" t="s">
        <v>546</v>
      </c>
      <c r="B48" s="70"/>
      <c r="C48" s="549"/>
      <c r="D48" s="549"/>
      <c r="E48" s="549"/>
      <c r="F48" s="551">
        <f t="shared" si="2"/>
        <v>0</v>
      </c>
    </row>
    <row r="49" spans="1:6" ht="12.75">
      <c r="A49" s="66" t="s">
        <v>549</v>
      </c>
      <c r="B49" s="70"/>
      <c r="C49" s="549"/>
      <c r="D49" s="549"/>
      <c r="E49" s="549"/>
      <c r="F49" s="551">
        <f t="shared" si="2"/>
        <v>0</v>
      </c>
    </row>
    <row r="50" spans="1:6" ht="12.75">
      <c r="A50" s="66">
        <v>5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6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7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8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9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10</v>
      </c>
      <c r="B55" s="67"/>
      <c r="C55" s="549"/>
      <c r="D55" s="549"/>
      <c r="E55" s="549"/>
      <c r="F55" s="551">
        <f t="shared" si="2"/>
        <v>0</v>
      </c>
    </row>
    <row r="56" spans="1:6" ht="12.75">
      <c r="A56" s="66">
        <v>11</v>
      </c>
      <c r="B56" s="67"/>
      <c r="C56" s="549"/>
      <c r="D56" s="549"/>
      <c r="E56" s="549"/>
      <c r="F56" s="551">
        <f t="shared" si="2"/>
        <v>0</v>
      </c>
    </row>
    <row r="57" spans="1:6" ht="12.75">
      <c r="A57" s="66">
        <v>12</v>
      </c>
      <c r="B57" s="67"/>
      <c r="C57" s="549"/>
      <c r="D57" s="549"/>
      <c r="E57" s="549"/>
      <c r="F57" s="551">
        <f t="shared" si="2"/>
        <v>0</v>
      </c>
    </row>
    <row r="58" spans="1:6" ht="12.75">
      <c r="A58" s="66">
        <v>13</v>
      </c>
      <c r="B58" s="67"/>
      <c r="C58" s="549"/>
      <c r="D58" s="549"/>
      <c r="E58" s="549"/>
      <c r="F58" s="551">
        <f t="shared" si="2"/>
        <v>0</v>
      </c>
    </row>
    <row r="59" spans="1:6" ht="12" customHeight="1">
      <c r="A59" s="66">
        <v>14</v>
      </c>
      <c r="B59" s="67"/>
      <c r="C59" s="549"/>
      <c r="D59" s="549"/>
      <c r="E59" s="549"/>
      <c r="F59" s="551">
        <f t="shared" si="2"/>
        <v>0</v>
      </c>
    </row>
    <row r="60" spans="1:6" ht="12.75">
      <c r="A60" s="66">
        <v>15</v>
      </c>
      <c r="B60" s="67"/>
      <c r="C60" s="549"/>
      <c r="D60" s="549"/>
      <c r="E60" s="549"/>
      <c r="F60" s="551">
        <f t="shared" si="2"/>
        <v>0</v>
      </c>
    </row>
    <row r="61" spans="1:16" ht="12" customHeight="1">
      <c r="A61" s="68" t="s">
        <v>597</v>
      </c>
      <c r="B61" s="69" t="s">
        <v>832</v>
      </c>
      <c r="C61" s="535">
        <f>SUM(C46:C60)</f>
        <v>0</v>
      </c>
      <c r="D61" s="535"/>
      <c r="E61" s="535">
        <f>SUM(E46:E60)</f>
        <v>0</v>
      </c>
      <c r="F61" s="550">
        <f>SUM(F46:F60)</f>
        <v>0</v>
      </c>
      <c r="G61" s="525"/>
      <c r="H61" s="525"/>
      <c r="I61" s="525"/>
      <c r="J61" s="525"/>
      <c r="K61" s="525"/>
      <c r="L61" s="525"/>
      <c r="M61" s="525"/>
      <c r="N61" s="525"/>
      <c r="O61" s="525"/>
      <c r="P61" s="525"/>
    </row>
    <row r="62" spans="1:6" ht="18.75" customHeight="1">
      <c r="A62" s="66" t="s">
        <v>833</v>
      </c>
      <c r="B62" s="70"/>
      <c r="C62" s="535"/>
      <c r="D62" s="535"/>
      <c r="E62" s="535"/>
      <c r="F62" s="550"/>
    </row>
    <row r="63" spans="1:6" ht="12.75">
      <c r="A63" s="66" t="s">
        <v>540</v>
      </c>
      <c r="B63" s="70"/>
      <c r="C63" s="549"/>
      <c r="D63" s="549"/>
      <c r="E63" s="549"/>
      <c r="F63" s="551">
        <f>C63-E63</f>
        <v>0</v>
      </c>
    </row>
    <row r="64" spans="1:6" ht="12.75">
      <c r="A64" s="66" t="s">
        <v>543</v>
      </c>
      <c r="B64" s="70"/>
      <c r="C64" s="549"/>
      <c r="D64" s="549"/>
      <c r="E64" s="549"/>
      <c r="F64" s="551">
        <f aca="true" t="shared" si="3" ref="F64:F77">C64-E64</f>
        <v>0</v>
      </c>
    </row>
    <row r="65" spans="1:6" ht="12.75">
      <c r="A65" s="66" t="s">
        <v>546</v>
      </c>
      <c r="B65" s="70"/>
      <c r="C65" s="549"/>
      <c r="D65" s="549"/>
      <c r="E65" s="549"/>
      <c r="F65" s="551">
        <f t="shared" si="3"/>
        <v>0</v>
      </c>
    </row>
    <row r="66" spans="1:6" ht="12.75">
      <c r="A66" s="66" t="s">
        <v>549</v>
      </c>
      <c r="B66" s="70"/>
      <c r="C66" s="549"/>
      <c r="D66" s="549"/>
      <c r="E66" s="549"/>
      <c r="F66" s="551">
        <f t="shared" si="3"/>
        <v>0</v>
      </c>
    </row>
    <row r="67" spans="1:6" ht="12.75">
      <c r="A67" s="66">
        <v>5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6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7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8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9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10</v>
      </c>
      <c r="B72" s="67"/>
      <c r="C72" s="549"/>
      <c r="D72" s="549"/>
      <c r="E72" s="549"/>
      <c r="F72" s="551">
        <f t="shared" si="3"/>
        <v>0</v>
      </c>
    </row>
    <row r="73" spans="1:6" ht="12.75">
      <c r="A73" s="66">
        <v>11</v>
      </c>
      <c r="B73" s="67"/>
      <c r="C73" s="549"/>
      <c r="D73" s="549"/>
      <c r="E73" s="549"/>
      <c r="F73" s="551">
        <f t="shared" si="3"/>
        <v>0</v>
      </c>
    </row>
    <row r="74" spans="1:6" ht="12.75">
      <c r="A74" s="66">
        <v>12</v>
      </c>
      <c r="B74" s="67"/>
      <c r="C74" s="549"/>
      <c r="D74" s="549"/>
      <c r="E74" s="549"/>
      <c r="F74" s="551">
        <f t="shared" si="3"/>
        <v>0</v>
      </c>
    </row>
    <row r="75" spans="1:6" ht="12.75">
      <c r="A75" s="66">
        <v>13</v>
      </c>
      <c r="B75" s="67"/>
      <c r="C75" s="549"/>
      <c r="D75" s="549"/>
      <c r="E75" s="549"/>
      <c r="F75" s="551">
        <f t="shared" si="3"/>
        <v>0</v>
      </c>
    </row>
    <row r="76" spans="1:6" ht="12" customHeight="1">
      <c r="A76" s="66">
        <v>14</v>
      </c>
      <c r="B76" s="67"/>
      <c r="C76" s="549"/>
      <c r="D76" s="549"/>
      <c r="E76" s="549"/>
      <c r="F76" s="551">
        <f t="shared" si="3"/>
        <v>0</v>
      </c>
    </row>
    <row r="77" spans="1:6" ht="12.75">
      <c r="A77" s="66">
        <v>15</v>
      </c>
      <c r="B77" s="67"/>
      <c r="C77" s="549"/>
      <c r="D77" s="549"/>
      <c r="E77" s="549"/>
      <c r="F77" s="551">
        <f t="shared" si="3"/>
        <v>0</v>
      </c>
    </row>
    <row r="78" spans="1:16" ht="14.25" customHeight="1">
      <c r="A78" s="68" t="s">
        <v>834</v>
      </c>
      <c r="B78" s="69" t="s">
        <v>835</v>
      </c>
      <c r="C78" s="535">
        <f>SUM(C63:C77)</f>
        <v>0</v>
      </c>
      <c r="D78" s="535"/>
      <c r="E78" s="535">
        <f>SUM(E63:E77)</f>
        <v>0</v>
      </c>
      <c r="F78" s="550">
        <f>SUM(F63:F77)</f>
        <v>0</v>
      </c>
      <c r="G78" s="525"/>
      <c r="H78" s="525"/>
      <c r="I78" s="525"/>
      <c r="J78" s="525"/>
      <c r="K78" s="525"/>
      <c r="L78" s="525"/>
      <c r="M78" s="525"/>
      <c r="N78" s="525"/>
      <c r="O78" s="525"/>
      <c r="P78" s="525"/>
    </row>
    <row r="79" spans="1:16" ht="20.25" customHeight="1">
      <c r="A79" s="71" t="s">
        <v>836</v>
      </c>
      <c r="B79" s="69" t="s">
        <v>837</v>
      </c>
      <c r="C79" s="535">
        <f>C78+C61+C44+C27</f>
        <v>0</v>
      </c>
      <c r="D79" s="535"/>
      <c r="E79" s="535">
        <f>E78+E61+E44+E27</f>
        <v>0</v>
      </c>
      <c r="F79" s="550">
        <f>F78+F61+F44+F27</f>
        <v>0</v>
      </c>
      <c r="G79" s="525"/>
      <c r="H79" s="525"/>
      <c r="I79" s="525"/>
      <c r="J79" s="525"/>
      <c r="K79" s="525"/>
      <c r="L79" s="525"/>
      <c r="M79" s="525"/>
      <c r="N79" s="525"/>
      <c r="O79" s="525"/>
      <c r="P79" s="525"/>
    </row>
    <row r="80" spans="1:6" ht="15" customHeight="1">
      <c r="A80" s="64" t="s">
        <v>838</v>
      </c>
      <c r="B80" s="69"/>
      <c r="C80" s="535"/>
      <c r="D80" s="535"/>
      <c r="E80" s="535"/>
      <c r="F80" s="550"/>
    </row>
    <row r="81" spans="1:6" ht="14.25" customHeight="1">
      <c r="A81" s="66" t="s">
        <v>825</v>
      </c>
      <c r="B81" s="70"/>
      <c r="C81" s="535"/>
      <c r="D81" s="535"/>
      <c r="E81" s="535"/>
      <c r="F81" s="550"/>
    </row>
    <row r="82" spans="1:6" ht="12.75">
      <c r="A82" s="66" t="s">
        <v>826</v>
      </c>
      <c r="B82" s="70"/>
      <c r="C82" s="549"/>
      <c r="D82" s="549"/>
      <c r="E82" s="549"/>
      <c r="F82" s="551">
        <f>C82-E82</f>
        <v>0</v>
      </c>
    </row>
    <row r="83" spans="1:6" ht="12.75">
      <c r="A83" s="66" t="s">
        <v>827</v>
      </c>
      <c r="B83" s="70"/>
      <c r="C83" s="549"/>
      <c r="D83" s="549"/>
      <c r="E83" s="549"/>
      <c r="F83" s="551">
        <f aca="true" t="shared" si="4" ref="F83:F96">C83-E83</f>
        <v>0</v>
      </c>
    </row>
    <row r="84" spans="1:6" ht="12.75">
      <c r="A84" s="66" t="s">
        <v>546</v>
      </c>
      <c r="B84" s="70"/>
      <c r="C84" s="549"/>
      <c r="D84" s="549"/>
      <c r="E84" s="549"/>
      <c r="F84" s="551">
        <f t="shared" si="4"/>
        <v>0</v>
      </c>
    </row>
    <row r="85" spans="1:6" ht="12.75">
      <c r="A85" s="66" t="s">
        <v>549</v>
      </c>
      <c r="B85" s="70"/>
      <c r="C85" s="549"/>
      <c r="D85" s="549"/>
      <c r="E85" s="549"/>
      <c r="F85" s="551">
        <f t="shared" si="4"/>
        <v>0</v>
      </c>
    </row>
    <row r="86" spans="1:6" ht="12.75">
      <c r="A86" s="66">
        <v>5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6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7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8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9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10</v>
      </c>
      <c r="B91" s="67"/>
      <c r="C91" s="549"/>
      <c r="D91" s="549"/>
      <c r="E91" s="549"/>
      <c r="F91" s="551">
        <f t="shared" si="4"/>
        <v>0</v>
      </c>
    </row>
    <row r="92" spans="1:6" ht="12.75">
      <c r="A92" s="66">
        <v>11</v>
      </c>
      <c r="B92" s="67"/>
      <c r="C92" s="549"/>
      <c r="D92" s="549"/>
      <c r="E92" s="549"/>
      <c r="F92" s="551">
        <f t="shared" si="4"/>
        <v>0</v>
      </c>
    </row>
    <row r="93" spans="1:6" ht="12.75">
      <c r="A93" s="66">
        <v>12</v>
      </c>
      <c r="B93" s="67"/>
      <c r="C93" s="549"/>
      <c r="D93" s="549"/>
      <c r="E93" s="549"/>
      <c r="F93" s="551">
        <f t="shared" si="4"/>
        <v>0</v>
      </c>
    </row>
    <row r="94" spans="1:6" ht="12.75">
      <c r="A94" s="66">
        <v>13</v>
      </c>
      <c r="B94" s="67"/>
      <c r="C94" s="549"/>
      <c r="D94" s="549"/>
      <c r="E94" s="549"/>
      <c r="F94" s="551">
        <f t="shared" si="4"/>
        <v>0</v>
      </c>
    </row>
    <row r="95" spans="1:6" ht="12" customHeight="1">
      <c r="A95" s="66">
        <v>14</v>
      </c>
      <c r="B95" s="67"/>
      <c r="C95" s="549"/>
      <c r="D95" s="549"/>
      <c r="E95" s="549"/>
      <c r="F95" s="551">
        <f t="shared" si="4"/>
        <v>0</v>
      </c>
    </row>
    <row r="96" spans="1:6" ht="12.75">
      <c r="A96" s="66">
        <v>15</v>
      </c>
      <c r="B96" s="67"/>
      <c r="C96" s="549"/>
      <c r="D96" s="549"/>
      <c r="E96" s="549"/>
      <c r="F96" s="551">
        <f t="shared" si="4"/>
        <v>0</v>
      </c>
    </row>
    <row r="97" spans="1:16" ht="15" customHeight="1">
      <c r="A97" s="68" t="s">
        <v>561</v>
      </c>
      <c r="B97" s="69" t="s">
        <v>839</v>
      </c>
      <c r="C97" s="535">
        <f>SUM(C82:C96)</f>
        <v>0</v>
      </c>
      <c r="D97" s="535"/>
      <c r="E97" s="535">
        <f>SUM(E82:E96)</f>
        <v>0</v>
      </c>
      <c r="F97" s="550">
        <f>SUM(F82:F96)</f>
        <v>0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</row>
    <row r="98" spans="1:6" ht="15.75" customHeight="1">
      <c r="A98" s="66" t="s">
        <v>829</v>
      </c>
      <c r="B98" s="70"/>
      <c r="C98" s="535"/>
      <c r="D98" s="535"/>
      <c r="E98" s="535"/>
      <c r="F98" s="550"/>
    </row>
    <row r="99" spans="1:6" ht="12.75">
      <c r="A99" s="66" t="s">
        <v>540</v>
      </c>
      <c r="B99" s="70"/>
      <c r="C99" s="549"/>
      <c r="D99" s="549"/>
      <c r="E99" s="549"/>
      <c r="F99" s="551">
        <f>C99-E99</f>
        <v>0</v>
      </c>
    </row>
    <row r="100" spans="1:6" ht="12.75">
      <c r="A100" s="66" t="s">
        <v>543</v>
      </c>
      <c r="B100" s="70"/>
      <c r="C100" s="549"/>
      <c r="D100" s="549"/>
      <c r="E100" s="549"/>
      <c r="F100" s="551">
        <f aca="true" t="shared" si="5" ref="F100:F113">C100-E100</f>
        <v>0</v>
      </c>
    </row>
    <row r="101" spans="1:6" ht="12.75">
      <c r="A101" s="66" t="s">
        <v>546</v>
      </c>
      <c r="B101" s="70"/>
      <c r="C101" s="549"/>
      <c r="D101" s="549"/>
      <c r="E101" s="549"/>
      <c r="F101" s="551">
        <f t="shared" si="5"/>
        <v>0</v>
      </c>
    </row>
    <row r="102" spans="1:6" ht="12.75">
      <c r="A102" s="66" t="s">
        <v>549</v>
      </c>
      <c r="B102" s="70"/>
      <c r="C102" s="549"/>
      <c r="D102" s="549"/>
      <c r="E102" s="549"/>
      <c r="F102" s="551">
        <f t="shared" si="5"/>
        <v>0</v>
      </c>
    </row>
    <row r="103" spans="1:6" ht="12.75">
      <c r="A103" s="66">
        <v>5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6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7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8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9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10</v>
      </c>
      <c r="B108" s="67"/>
      <c r="C108" s="549"/>
      <c r="D108" s="549"/>
      <c r="E108" s="549"/>
      <c r="F108" s="551">
        <f t="shared" si="5"/>
        <v>0</v>
      </c>
    </row>
    <row r="109" spans="1:6" ht="12.75">
      <c r="A109" s="66">
        <v>11</v>
      </c>
      <c r="B109" s="67"/>
      <c r="C109" s="549"/>
      <c r="D109" s="549"/>
      <c r="E109" s="549"/>
      <c r="F109" s="551">
        <f t="shared" si="5"/>
        <v>0</v>
      </c>
    </row>
    <row r="110" spans="1:6" ht="12.75">
      <c r="A110" s="66">
        <v>12</v>
      </c>
      <c r="B110" s="67"/>
      <c r="C110" s="549"/>
      <c r="D110" s="549"/>
      <c r="E110" s="549"/>
      <c r="F110" s="551">
        <f t="shared" si="5"/>
        <v>0</v>
      </c>
    </row>
    <row r="111" spans="1:6" ht="12.75">
      <c r="A111" s="66">
        <v>13</v>
      </c>
      <c r="B111" s="67"/>
      <c r="C111" s="549"/>
      <c r="D111" s="549"/>
      <c r="E111" s="549"/>
      <c r="F111" s="551">
        <f t="shared" si="5"/>
        <v>0</v>
      </c>
    </row>
    <row r="112" spans="1:6" ht="12" customHeight="1">
      <c r="A112" s="66">
        <v>14</v>
      </c>
      <c r="B112" s="67"/>
      <c r="C112" s="549"/>
      <c r="D112" s="549"/>
      <c r="E112" s="549"/>
      <c r="F112" s="551">
        <f t="shared" si="5"/>
        <v>0</v>
      </c>
    </row>
    <row r="113" spans="1:6" ht="12.75">
      <c r="A113" s="66">
        <v>15</v>
      </c>
      <c r="B113" s="67"/>
      <c r="C113" s="549"/>
      <c r="D113" s="549"/>
      <c r="E113" s="549"/>
      <c r="F113" s="551">
        <f t="shared" si="5"/>
        <v>0</v>
      </c>
    </row>
    <row r="114" spans="1:16" ht="11.25" customHeight="1">
      <c r="A114" s="68" t="s">
        <v>578</v>
      </c>
      <c r="B114" s="69" t="s">
        <v>840</v>
      </c>
      <c r="C114" s="535">
        <f>SUM(C99:C113)</f>
        <v>0</v>
      </c>
      <c r="D114" s="535"/>
      <c r="E114" s="535">
        <f>SUM(E99:E113)</f>
        <v>0</v>
      </c>
      <c r="F114" s="550">
        <f>SUM(F99:F113)</f>
        <v>0</v>
      </c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</row>
    <row r="115" spans="1:6" ht="15" customHeight="1">
      <c r="A115" s="66" t="s">
        <v>831</v>
      </c>
      <c r="B115" s="70"/>
      <c r="C115" s="535"/>
      <c r="D115" s="535"/>
      <c r="E115" s="535"/>
      <c r="F115" s="550"/>
    </row>
    <row r="116" spans="1:6" ht="12.75">
      <c r="A116" s="66" t="s">
        <v>540</v>
      </c>
      <c r="B116" s="70"/>
      <c r="C116" s="549"/>
      <c r="D116" s="549"/>
      <c r="E116" s="549"/>
      <c r="F116" s="551">
        <f>C116-E116</f>
        <v>0</v>
      </c>
    </row>
    <row r="117" spans="1:6" ht="12.75">
      <c r="A117" s="66" t="s">
        <v>543</v>
      </c>
      <c r="B117" s="70"/>
      <c r="C117" s="549"/>
      <c r="D117" s="549"/>
      <c r="E117" s="549"/>
      <c r="F117" s="551">
        <f aca="true" t="shared" si="6" ref="F117:F130">C117-E117</f>
        <v>0</v>
      </c>
    </row>
    <row r="118" spans="1:6" ht="12.75">
      <c r="A118" s="66" t="s">
        <v>546</v>
      </c>
      <c r="B118" s="70"/>
      <c r="C118" s="549"/>
      <c r="D118" s="549"/>
      <c r="E118" s="549"/>
      <c r="F118" s="551">
        <f t="shared" si="6"/>
        <v>0</v>
      </c>
    </row>
    <row r="119" spans="1:6" ht="12.75">
      <c r="A119" s="66" t="s">
        <v>549</v>
      </c>
      <c r="B119" s="70"/>
      <c r="C119" s="549"/>
      <c r="D119" s="549"/>
      <c r="E119" s="549"/>
      <c r="F119" s="551">
        <f t="shared" si="6"/>
        <v>0</v>
      </c>
    </row>
    <row r="120" spans="1:6" ht="12.75">
      <c r="A120" s="66">
        <v>5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6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7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8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9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10</v>
      </c>
      <c r="B125" s="67"/>
      <c r="C125" s="549"/>
      <c r="D125" s="549"/>
      <c r="E125" s="549"/>
      <c r="F125" s="551">
        <f t="shared" si="6"/>
        <v>0</v>
      </c>
    </row>
    <row r="126" spans="1:6" ht="12.75">
      <c r="A126" s="66">
        <v>11</v>
      </c>
      <c r="B126" s="67"/>
      <c r="C126" s="549"/>
      <c r="D126" s="549"/>
      <c r="E126" s="549"/>
      <c r="F126" s="551">
        <f t="shared" si="6"/>
        <v>0</v>
      </c>
    </row>
    <row r="127" spans="1:6" ht="12.75">
      <c r="A127" s="66">
        <v>12</v>
      </c>
      <c r="B127" s="67"/>
      <c r="C127" s="549"/>
      <c r="D127" s="549"/>
      <c r="E127" s="549"/>
      <c r="F127" s="551">
        <f t="shared" si="6"/>
        <v>0</v>
      </c>
    </row>
    <row r="128" spans="1:6" ht="12.75">
      <c r="A128" s="66">
        <v>13</v>
      </c>
      <c r="B128" s="67"/>
      <c r="C128" s="549"/>
      <c r="D128" s="549"/>
      <c r="E128" s="549"/>
      <c r="F128" s="551">
        <f t="shared" si="6"/>
        <v>0</v>
      </c>
    </row>
    <row r="129" spans="1:6" ht="12" customHeight="1">
      <c r="A129" s="66">
        <v>14</v>
      </c>
      <c r="B129" s="67"/>
      <c r="C129" s="549"/>
      <c r="D129" s="549"/>
      <c r="E129" s="549"/>
      <c r="F129" s="551">
        <f t="shared" si="6"/>
        <v>0</v>
      </c>
    </row>
    <row r="130" spans="1:6" ht="12.75">
      <c r="A130" s="66">
        <v>15</v>
      </c>
      <c r="B130" s="67"/>
      <c r="C130" s="549"/>
      <c r="D130" s="549"/>
      <c r="E130" s="549"/>
      <c r="F130" s="551">
        <f t="shared" si="6"/>
        <v>0</v>
      </c>
    </row>
    <row r="131" spans="1:16" ht="15.75" customHeight="1">
      <c r="A131" s="68" t="s">
        <v>597</v>
      </c>
      <c r="B131" s="69" t="s">
        <v>841</v>
      </c>
      <c r="C131" s="535">
        <f>SUM(C116:C130)</f>
        <v>0</v>
      </c>
      <c r="D131" s="535"/>
      <c r="E131" s="535">
        <f>SUM(E116:E130)</f>
        <v>0</v>
      </c>
      <c r="F131" s="550">
        <f>SUM(F116:F130)</f>
        <v>0</v>
      </c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</row>
    <row r="132" spans="1:6" ht="12.75" customHeight="1">
      <c r="A132" s="66" t="s">
        <v>833</v>
      </c>
      <c r="B132" s="70"/>
      <c r="C132" s="535"/>
      <c r="D132" s="535"/>
      <c r="E132" s="535"/>
      <c r="F132" s="550"/>
    </row>
    <row r="133" spans="1:6" ht="12.75">
      <c r="A133" s="66" t="s">
        <v>540</v>
      </c>
      <c r="B133" s="70"/>
      <c r="C133" s="549"/>
      <c r="D133" s="549"/>
      <c r="E133" s="549"/>
      <c r="F133" s="551">
        <f>C133-E133</f>
        <v>0</v>
      </c>
    </row>
    <row r="134" spans="1:6" ht="12.75">
      <c r="A134" s="66" t="s">
        <v>543</v>
      </c>
      <c r="B134" s="70"/>
      <c r="C134" s="549"/>
      <c r="D134" s="549"/>
      <c r="E134" s="549"/>
      <c r="F134" s="551">
        <f aca="true" t="shared" si="7" ref="F134:F147">C134-E134</f>
        <v>0</v>
      </c>
    </row>
    <row r="135" spans="1:6" ht="12.75">
      <c r="A135" s="66" t="s">
        <v>546</v>
      </c>
      <c r="B135" s="70"/>
      <c r="C135" s="549"/>
      <c r="D135" s="549"/>
      <c r="E135" s="549"/>
      <c r="F135" s="551">
        <f t="shared" si="7"/>
        <v>0</v>
      </c>
    </row>
    <row r="136" spans="1:6" ht="12.75">
      <c r="A136" s="66" t="s">
        <v>549</v>
      </c>
      <c r="B136" s="70"/>
      <c r="C136" s="549"/>
      <c r="D136" s="549"/>
      <c r="E136" s="549"/>
      <c r="F136" s="551">
        <f t="shared" si="7"/>
        <v>0</v>
      </c>
    </row>
    <row r="137" spans="1:6" ht="12.75">
      <c r="A137" s="66">
        <v>5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6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7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8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9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10</v>
      </c>
      <c r="B142" s="67"/>
      <c r="C142" s="549"/>
      <c r="D142" s="549"/>
      <c r="E142" s="549"/>
      <c r="F142" s="551">
        <f t="shared" si="7"/>
        <v>0</v>
      </c>
    </row>
    <row r="143" spans="1:6" ht="12.75">
      <c r="A143" s="66">
        <v>11</v>
      </c>
      <c r="B143" s="67"/>
      <c r="C143" s="549"/>
      <c r="D143" s="549"/>
      <c r="E143" s="549"/>
      <c r="F143" s="551">
        <f t="shared" si="7"/>
        <v>0</v>
      </c>
    </row>
    <row r="144" spans="1:6" ht="12.75">
      <c r="A144" s="66">
        <v>12</v>
      </c>
      <c r="B144" s="67"/>
      <c r="C144" s="549"/>
      <c r="D144" s="549"/>
      <c r="E144" s="549"/>
      <c r="F144" s="551">
        <f t="shared" si="7"/>
        <v>0</v>
      </c>
    </row>
    <row r="145" spans="1:6" ht="12.75">
      <c r="A145" s="66">
        <v>13</v>
      </c>
      <c r="B145" s="67"/>
      <c r="C145" s="549"/>
      <c r="D145" s="549"/>
      <c r="E145" s="549"/>
      <c r="F145" s="551">
        <f t="shared" si="7"/>
        <v>0</v>
      </c>
    </row>
    <row r="146" spans="1:6" ht="12" customHeight="1">
      <c r="A146" s="66">
        <v>14</v>
      </c>
      <c r="B146" s="67"/>
      <c r="C146" s="549"/>
      <c r="D146" s="549"/>
      <c r="E146" s="549"/>
      <c r="F146" s="551">
        <f t="shared" si="7"/>
        <v>0</v>
      </c>
    </row>
    <row r="147" spans="1:6" ht="12.75">
      <c r="A147" s="66">
        <v>15</v>
      </c>
      <c r="B147" s="67"/>
      <c r="C147" s="549"/>
      <c r="D147" s="549"/>
      <c r="E147" s="549"/>
      <c r="F147" s="551">
        <f t="shared" si="7"/>
        <v>0</v>
      </c>
    </row>
    <row r="148" spans="1:16" ht="17.25" customHeight="1">
      <c r="A148" s="68" t="s">
        <v>834</v>
      </c>
      <c r="B148" s="69" t="s">
        <v>842</v>
      </c>
      <c r="C148" s="535">
        <f>SUM(C133:C147)</f>
        <v>0</v>
      </c>
      <c r="D148" s="535"/>
      <c r="E148" s="535">
        <f>SUM(E133:E147)</f>
        <v>0</v>
      </c>
      <c r="F148" s="550">
        <f>SUM(F133:F147)</f>
        <v>0</v>
      </c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</row>
    <row r="149" spans="1:16" ht="19.5" customHeight="1">
      <c r="A149" s="71" t="s">
        <v>843</v>
      </c>
      <c r="B149" s="69" t="s">
        <v>844</v>
      </c>
      <c r="C149" s="535">
        <f>C148+C131+C114+C97</f>
        <v>0</v>
      </c>
      <c r="D149" s="535"/>
      <c r="E149" s="535">
        <f>E148+E131+E114+E97</f>
        <v>0</v>
      </c>
      <c r="F149" s="550">
        <f>F148+F131+F114+F97</f>
        <v>0</v>
      </c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9" t="s">
        <v>890</v>
      </c>
      <c r="B151" s="560"/>
      <c r="C151" s="640"/>
      <c r="D151" s="640"/>
      <c r="E151" s="640"/>
      <c r="F151" s="640"/>
    </row>
    <row r="152" spans="1:6" ht="12.75">
      <c r="A152" s="75"/>
      <c r="B152" s="76"/>
      <c r="C152" s="640" t="s">
        <v>860</v>
      </c>
      <c r="D152" s="640"/>
      <c r="E152" s="640"/>
      <c r="F152" s="640"/>
    </row>
    <row r="153" spans="1:6" ht="12.75">
      <c r="A153" s="75"/>
      <c r="B153" s="76"/>
      <c r="C153" s="598"/>
      <c r="D153" s="601" t="s">
        <v>884</v>
      </c>
      <c r="E153" s="598"/>
      <c r="F153" s="598"/>
    </row>
    <row r="154" spans="3:6" ht="12.75">
      <c r="C154" s="598"/>
      <c r="D154" s="75"/>
      <c r="E154" s="598"/>
      <c r="F154" s="598"/>
    </row>
    <row r="155" spans="3:6" ht="12.75">
      <c r="C155" s="640"/>
      <c r="D155" s="640"/>
      <c r="E155" s="640"/>
      <c r="F155" s="640"/>
    </row>
    <row r="156" spans="3:6" ht="12.75">
      <c r="C156" s="640"/>
      <c r="D156" s="640"/>
      <c r="E156" s="640"/>
      <c r="F156" s="640"/>
    </row>
    <row r="157" spans="3:6" ht="12.75">
      <c r="C157" s="640" t="s">
        <v>861</v>
      </c>
      <c r="D157" s="640"/>
      <c r="E157" s="640"/>
      <c r="F157" s="640"/>
    </row>
    <row r="158" ht="12.75">
      <c r="D158" s="51" t="s">
        <v>858</v>
      </c>
    </row>
  </sheetData>
  <sheetProtection/>
  <mergeCells count="8">
    <mergeCell ref="C157:F157"/>
    <mergeCell ref="C152:F152"/>
    <mergeCell ref="C155:F155"/>
    <mergeCell ref="C151:F151"/>
    <mergeCell ref="B5:C5"/>
    <mergeCell ref="B6:C6"/>
    <mergeCell ref="B7:C7"/>
    <mergeCell ref="C156:F15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9999999999999990</formula2>
    </dataValidation>
  </dataValidations>
  <printOptions horizontalCentered="1" verticalCentered="1"/>
  <pageMargins left="0.17" right="0.25" top="0.31" bottom="0.26" header="0.18" footer="0.23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2015-03-24T10:59:42Z</cp:lastPrinted>
  <dcterms:created xsi:type="dcterms:W3CDTF">2000-06-29T12:02:40Z</dcterms:created>
  <dcterms:modified xsi:type="dcterms:W3CDTF">2015-03-27T08:11:12Z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