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SFP" sheetId="1" r:id="rId1"/>
    <sheet name="SCI" sheetId="2" r:id="rId2"/>
    <sheet name="SCF" sheetId="3" r:id="rId3"/>
    <sheet name="SCE" sheetId="4" r:id="rId4"/>
    <sheet name="Investmens" sheetId="5" r:id="rId5"/>
  </sheets>
  <definedNames/>
  <calcPr fullCalcOnLoad="1"/>
</workbook>
</file>

<file path=xl/sharedStrings.xml><?xml version="1.0" encoding="utf-8"?>
<sst xmlns="http://schemas.openxmlformats.org/spreadsheetml/2006/main" count="152" uniqueCount="120">
  <si>
    <t>Investments in subsidiaries</t>
  </si>
  <si>
    <t>Investments in associates</t>
  </si>
  <si>
    <t>Current</t>
  </si>
  <si>
    <t>Receivables from related parties</t>
  </si>
  <si>
    <t>Cash and cash equivalents</t>
  </si>
  <si>
    <t>ASSETS</t>
  </si>
  <si>
    <t>Non-current assets</t>
  </si>
  <si>
    <t>Other investments</t>
  </si>
  <si>
    <t>Current assets</t>
  </si>
  <si>
    <t>Prepaid expenses</t>
  </si>
  <si>
    <t>Share capital</t>
  </si>
  <si>
    <t>Retained earnings</t>
  </si>
  <si>
    <t>Total equity</t>
  </si>
  <si>
    <t>Short-term payables to related parties</t>
  </si>
  <si>
    <t>Payables to employees and social security institutions</t>
  </si>
  <si>
    <t>Total liabilities</t>
  </si>
  <si>
    <t>BGN’000s</t>
  </si>
  <si>
    <t>Reserves</t>
  </si>
  <si>
    <t>EQUITY</t>
  </si>
  <si>
    <t>Manager: Vasil Velev</t>
  </si>
  <si>
    <t>Prepared by: Kremena Dulgerova</t>
  </si>
  <si>
    <t>Gains from transactions with financial instruments</t>
  </si>
  <si>
    <t>Operating result</t>
  </si>
  <si>
    <t>Result for the period before tax</t>
  </si>
  <si>
    <t>Tax expenses, net</t>
  </si>
  <si>
    <t>Net result for the period</t>
  </si>
  <si>
    <t>Earnings per share</t>
  </si>
  <si>
    <t xml:space="preserve">Cash paid to suppliers </t>
  </si>
  <si>
    <t>Cash paid to employees and social security institutions</t>
  </si>
  <si>
    <t>Net cash used in operating activities</t>
  </si>
  <si>
    <t>Net cash used in investing activities</t>
  </si>
  <si>
    <t>Financing activities</t>
  </si>
  <si>
    <t>Net cash used in financing activities</t>
  </si>
  <si>
    <t>Cash and cash equivalents at a beginning of the period</t>
  </si>
  <si>
    <t>Net increase in cash and cash equivalents</t>
  </si>
  <si>
    <t>Cash and cash equivalents at the end of the period</t>
  </si>
  <si>
    <t>CASH FLOWS FROM OPERATING ACTIVITIES</t>
  </si>
  <si>
    <t>Dividends received from investment</t>
  </si>
  <si>
    <t>INVESTING ACTIVITIES</t>
  </si>
  <si>
    <t>Dividends paid</t>
  </si>
  <si>
    <t>Notes</t>
  </si>
  <si>
    <t xml:space="preserve"> in subsidiaries, associates and other companies</t>
  </si>
  <si>
    <t xml:space="preserve">INVESTMENTS </t>
  </si>
  <si>
    <t>Value</t>
  </si>
  <si>
    <t>Fair value</t>
  </si>
  <si>
    <t>I. Subsidiaries</t>
  </si>
  <si>
    <t>II. Associates</t>
  </si>
  <si>
    <t>III. Other companies</t>
  </si>
  <si>
    <t>M+C Hydraulic Plc., Kazanluk</t>
  </si>
  <si>
    <t>Ptici &amp; Ptichi produkti., Pleven</t>
  </si>
  <si>
    <t>Forsan Bulgaria Ltd., Sofia</t>
  </si>
  <si>
    <t>Hydraulic elements and systems Plc., Yambol</t>
  </si>
  <si>
    <t>Slavyana Jsc., Slavianovo</t>
  </si>
  <si>
    <t>Total</t>
  </si>
  <si>
    <t>SPH Trans Ltd., Sofia</t>
  </si>
  <si>
    <t>Per cent</t>
  </si>
  <si>
    <t xml:space="preserve"> Share Capital </t>
  </si>
  <si>
    <t xml:space="preserve"> Revaluation reserve </t>
  </si>
  <si>
    <t xml:space="preserve"> Other reserves </t>
  </si>
  <si>
    <t xml:space="preserve"> Retained earnings </t>
  </si>
  <si>
    <t>presented in BGN’000’s</t>
  </si>
  <si>
    <t>Промени в счетоводната политика</t>
  </si>
  <si>
    <t>Преизчислен баланс</t>
  </si>
  <si>
    <t>Резултат от преоценка на имоти</t>
  </si>
  <si>
    <t>Дефицит от преоценка на инвестиции</t>
  </si>
  <si>
    <t>Разлики от превръщане на валутата</t>
  </si>
  <si>
    <t>Покриване на загуба</t>
  </si>
  <si>
    <t>Нетна печалба за периода</t>
  </si>
  <si>
    <t>Дивиденти</t>
  </si>
  <si>
    <t>Разпределение на печалба</t>
  </si>
  <si>
    <t>Други изменения в собствения капитал</t>
  </si>
  <si>
    <t>Баланс към 31 декември 2003</t>
  </si>
  <si>
    <t>Ефект от промени в счетоводна политика</t>
  </si>
  <si>
    <t>Дефицит от преоценка на имоти</t>
  </si>
  <si>
    <t>Излишък от преоценка на инвестиции</t>
  </si>
  <si>
    <t>Нетни печалби и загуби, непризнати в отчета за приходите и разходите</t>
  </si>
  <si>
    <t>Последваща оценка по МСС 16</t>
  </si>
  <si>
    <t xml:space="preserve">Дивиденти </t>
  </si>
  <si>
    <t>Property, plant and equipment</t>
  </si>
  <si>
    <t>Total Non-current assets</t>
  </si>
  <si>
    <t>Total current assets</t>
  </si>
  <si>
    <t>Other expenses</t>
  </si>
  <si>
    <t>Employee expenses</t>
  </si>
  <si>
    <t>Interest income/expenses (net)</t>
  </si>
  <si>
    <t>Cost of materials&amp;Hired services</t>
  </si>
  <si>
    <r>
      <t>TOTAL</t>
    </r>
    <r>
      <rPr>
        <sz val="12"/>
        <rFont val="Arial"/>
        <family val="2"/>
      </rPr>
      <t xml:space="preserve"> (I+II+III)</t>
    </r>
  </si>
  <si>
    <t>STATEMENT OF CHANGES IN EQUITY</t>
  </si>
  <si>
    <t xml:space="preserve">Other receivables </t>
  </si>
  <si>
    <t>Total current liabilities</t>
  </si>
  <si>
    <t>Proceeds from loans granted</t>
  </si>
  <si>
    <t>Payments for loans granted</t>
  </si>
  <si>
    <t>Profit sharing for dividents</t>
  </si>
  <si>
    <t>TOTAL ASSETS</t>
  </si>
  <si>
    <t>TOTAL EQUITY AND LIABILITIES</t>
  </si>
  <si>
    <t>Receivables from trade loans</t>
  </si>
  <si>
    <t>Interests from loans received</t>
  </si>
  <si>
    <t>Other changes</t>
  </si>
  <si>
    <t>Long-term receivables from trade loans</t>
  </si>
  <si>
    <t>Long-term receivables from related parties</t>
  </si>
  <si>
    <t>Financial assets</t>
  </si>
  <si>
    <t>Short-term payables -received deposit</t>
  </si>
  <si>
    <t>Payments/Proceeds connected with financial assets held for trade</t>
  </si>
  <si>
    <t>Profit sharing for reserves</t>
  </si>
  <si>
    <t>Contingent liabilities</t>
  </si>
  <si>
    <t>Buyback of own share</t>
  </si>
  <si>
    <t>Interests received/paid</t>
  </si>
  <si>
    <t xml:space="preserve"> STATEMENT OF COMPREHENSIVE INCOME</t>
  </si>
  <si>
    <t>STATEMENT OF FINANCIAL POSITION</t>
  </si>
  <si>
    <t>STATEMENT OF CASH FLOWS</t>
  </si>
  <si>
    <t>Elhim Iskra Plc., Pazardzhik</t>
  </si>
  <si>
    <t>Patstroyinjenering Jsc., Kurdzhali</t>
  </si>
  <si>
    <t>Fazan Plc., Ruse</t>
  </si>
  <si>
    <t>Bulgarska Rosa Plc., Karlovo</t>
  </si>
  <si>
    <t>Leasing Company Jsc., Sofia</t>
  </si>
  <si>
    <t>For the period ended 31 March 2011</t>
  </si>
  <si>
    <t>Balance 01 January 2010</t>
  </si>
  <si>
    <t>Balance 31 December 2010</t>
  </si>
  <si>
    <t>Balance 31 March 2011</t>
  </si>
  <si>
    <t>STARA PLANINA HOLD PLC</t>
  </si>
  <si>
    <t>Date: 29.04.2011</t>
  </si>
</sst>
</file>

<file path=xl/styles.xml><?xml version="1.0" encoding="utf-8"?>
<styleSheet xmlns="http://schemas.openxmlformats.org/spreadsheetml/2006/main">
  <numFmts count="6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-\(####\)"/>
    <numFmt numFmtId="169" formatCode="\(###\)"/>
    <numFmt numFmtId="170" formatCode="\(\-###\)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0.000"/>
    <numFmt numFmtId="188" formatCode="0.0"/>
    <numFmt numFmtId="189" formatCode="0.0000"/>
    <numFmt numFmtId="190" formatCode="&quot;лв&quot;#,##0_);\(&quot;лв&quot;#,##0\)"/>
    <numFmt numFmtId="191" formatCode="&quot;лв&quot;#,##0_);[Red]\(&quot;лв&quot;#,##0\)"/>
    <numFmt numFmtId="192" formatCode="&quot;лв&quot;#,##0.00_);\(&quot;лв&quot;#,##0.00\)"/>
    <numFmt numFmtId="193" formatCode="&quot;лв&quot;#,##0.00_);[Red]\(&quot;лв&quot;#,##0.00\)"/>
    <numFmt numFmtId="194" formatCode="_(&quot;лв&quot;* #,##0_);_(&quot;лв&quot;* \(#,##0\);_(&quot;лв&quot;* &quot;-&quot;_);_(@_)"/>
    <numFmt numFmtId="195" formatCode="_(&quot;лв&quot;* #,##0.00_);_(&quot;лв&quot;* \(#,##0.00\);_(&quot;лв&quot;* &quot;-&quot;??_);_(@_)"/>
    <numFmt numFmtId="196" formatCode="#,##0\ &quot;лв.&quot;;\-#,##0\ &quot;лв.&quot;"/>
    <numFmt numFmtId="197" formatCode="#,##0\ &quot;лв.&quot;;[Red]\-#,##0\ &quot;лв.&quot;"/>
    <numFmt numFmtId="198" formatCode="#,##0.00\ &quot;лв.&quot;;\-#,##0.00\ &quot;лв.&quot;"/>
    <numFmt numFmtId="199" formatCode="#,##0.00\ &quot;лв.&quot;;[Red]\-#,##0.00\ &quot;лв.&quot;"/>
    <numFmt numFmtId="200" formatCode="_-* #,##0\ &quot;лв.&quot;_-;\-* #,##0\ &quot;лв.&quot;_-;_-* &quot;-&quot;\ &quot;лв.&quot;_-;_-@_-"/>
    <numFmt numFmtId="201" formatCode="_-* #,##0\ _л_в_._-;\-* #,##0\ _л_в_._-;_-* &quot;-&quot;\ _л_в_._-;_-@_-"/>
    <numFmt numFmtId="202" formatCode="_-* #,##0.00\ &quot;лв.&quot;_-;\-* #,##0.00\ &quot;лв.&quot;_-;_-* &quot;-&quot;??\ &quot;лв.&quot;_-;_-@_-"/>
    <numFmt numFmtId="203" formatCode="_-* #,##0.00\ _л_в_._-;\-* #,##0.00\ _л_в_._-;_-* &quot;-&quot;??\ _л_в_._-;_-@_-"/>
    <numFmt numFmtId="204" formatCode="#,###"/>
    <numFmt numFmtId="205" formatCode="###\'#"/>
    <numFmt numFmtId="206" formatCode="dd\-mmm\-yy_)"/>
    <numFmt numFmtId="207" formatCode="0.0000000"/>
    <numFmt numFmtId="208" formatCode="0.000000"/>
    <numFmt numFmtId="209" formatCode="0.00000"/>
    <numFmt numFmtId="210" formatCode="mm/dd/yy"/>
    <numFmt numFmtId="211" formatCode="0.0000000000"/>
    <numFmt numFmtId="212" formatCode="0.00000000000"/>
    <numFmt numFmtId="213" formatCode="0.000000000"/>
    <numFmt numFmtId="214" formatCode="0.00000000"/>
    <numFmt numFmtId="215" formatCode="General;\(General\)"/>
    <numFmt numFmtId="216" formatCode="_(* #,##0_);_(* \(#,##0.00\);_(* &quot;-&quot;_);_(@_)"/>
    <numFmt numFmtId="217" formatCode="_(* #,##0_);_(* \(#,##0\);_(* &quot;-&quot;\2_);_(@_)"/>
    <numFmt numFmtId="218" formatCode="_(* #,##0.00_);_(* \(#,##0\);_(* &quot;-&quot;_);_(@_)"/>
    <numFmt numFmtId="219" formatCode="&quot;Да&quot;;&quot;Да&quot;;&quot;Не&quot;"/>
    <numFmt numFmtId="220" formatCode="&quot;Истина&quot;;&quot; Истина &quot;;&quot; Неистина &quot;"/>
    <numFmt numFmtId="221" formatCode="&quot;Включено&quot;;&quot; Включено &quot;;&quot; Изключено &quot;"/>
  </numFmts>
  <fonts count="21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6"/>
      <color indexed="18"/>
      <name val="Arial"/>
      <family val="2"/>
    </font>
    <font>
      <sz val="10"/>
      <name val="Timok"/>
      <family val="0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TmsCyr"/>
      <family val="0"/>
    </font>
    <font>
      <b/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7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3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top" wrapText="1"/>
    </xf>
    <xf numFmtId="3" fontId="2" fillId="0" borderId="1" xfId="0" applyNumberFormat="1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14" fontId="7" fillId="0" borderId="1" xfId="24" applyNumberFormat="1" applyFont="1" applyBorder="1" applyAlignment="1" applyProtection="1">
      <alignment horizontal="right" vertical="center" wrapText="1"/>
      <protection/>
    </xf>
    <xf numFmtId="0" fontId="5" fillId="0" borderId="1" xfId="24" applyFont="1" applyBorder="1" applyAlignment="1" applyProtection="1">
      <alignment horizontal="left" vertical="center"/>
      <protection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/>
    </xf>
    <xf numFmtId="14" fontId="6" fillId="0" borderId="1" xfId="24" applyNumberFormat="1" applyFont="1" applyBorder="1" applyAlignment="1" applyProtection="1">
      <alignment horizontal="center" vertical="center" wrapText="1"/>
      <protection/>
    </xf>
    <xf numFmtId="3" fontId="9" fillId="0" borderId="1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23" applyFont="1">
      <alignment/>
      <protection/>
    </xf>
    <xf numFmtId="0" fontId="6" fillId="0" borderId="0" xfId="23" applyFont="1" applyAlignment="1">
      <alignment/>
      <protection/>
    </xf>
    <xf numFmtId="0" fontId="6" fillId="0" borderId="0" xfId="22" applyFont="1" applyBorder="1" applyAlignment="1">
      <alignment vertical="justify"/>
      <protection/>
    </xf>
    <xf numFmtId="0" fontId="13" fillId="0" borderId="0" xfId="23" applyFont="1" applyBorder="1">
      <alignment/>
      <protection/>
    </xf>
    <xf numFmtId="0" fontId="13" fillId="0" borderId="0" xfId="23" applyFont="1">
      <alignment/>
      <protection/>
    </xf>
    <xf numFmtId="3" fontId="6" fillId="0" borderId="0" xfId="23" applyNumberFormat="1" applyFont="1" applyProtection="1">
      <alignment/>
      <protection/>
    </xf>
    <xf numFmtId="0" fontId="6" fillId="0" borderId="0" xfId="23" applyFont="1" applyProtection="1">
      <alignment/>
      <protection/>
    </xf>
    <xf numFmtId="3" fontId="6" fillId="0" borderId="0" xfId="23" applyNumberFormat="1" applyFont="1">
      <alignment/>
      <protection/>
    </xf>
    <xf numFmtId="0" fontId="2" fillId="0" borderId="4" xfId="0" applyFont="1" applyBorder="1" applyAlignment="1">
      <alignment horizontal="justify" vertical="top" wrapText="1"/>
    </xf>
    <xf numFmtId="3" fontId="9" fillId="0" borderId="4" xfId="0" applyNumberFormat="1" applyFont="1" applyBorder="1" applyAlignment="1">
      <alignment horizontal="center" vertical="top" wrapText="1"/>
    </xf>
    <xf numFmtId="3" fontId="2" fillId="0" borderId="4" xfId="0" applyNumberFormat="1" applyFont="1" applyBorder="1" applyAlignment="1">
      <alignment horizontal="right" vertical="top" wrapText="1"/>
    </xf>
    <xf numFmtId="184" fontId="2" fillId="0" borderId="1" xfId="0" applyNumberFormat="1" applyFont="1" applyBorder="1" applyAlignment="1">
      <alignment horizontal="right" vertical="top" wrapText="1"/>
    </xf>
    <xf numFmtId="184" fontId="2" fillId="0" borderId="3" xfId="0" applyNumberFormat="1" applyFont="1" applyBorder="1" applyAlignment="1">
      <alignment horizontal="right" vertical="top" wrapText="1"/>
    </xf>
    <xf numFmtId="0" fontId="1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9" fillId="0" borderId="0" xfId="0" applyFont="1" applyAlignment="1">
      <alignment/>
    </xf>
    <xf numFmtId="0" fontId="2" fillId="0" borderId="4" xfId="0" applyFont="1" applyBorder="1" applyAlignment="1">
      <alignment vertical="top" wrapText="1"/>
    </xf>
    <xf numFmtId="0" fontId="7" fillId="0" borderId="0" xfId="24" applyFont="1" applyBorder="1" applyAlignment="1" applyProtection="1">
      <alignment horizontal="center" vertical="top"/>
      <protection locked="0"/>
    </xf>
    <xf numFmtId="0" fontId="5" fillId="0" borderId="1" xfId="21" applyFont="1" applyBorder="1" applyAlignment="1">
      <alignment horizontal="center" vertical="center" wrapText="1"/>
      <protection/>
    </xf>
    <xf numFmtId="0" fontId="7" fillId="0" borderId="1" xfId="21" applyFont="1" applyBorder="1" applyAlignment="1">
      <alignment horizontal="center" vertical="center" wrapText="1"/>
      <protection/>
    </xf>
    <xf numFmtId="0" fontId="5" fillId="0" borderId="0" xfId="23" applyFont="1">
      <alignment/>
      <protection/>
    </xf>
    <xf numFmtId="0" fontId="7" fillId="0" borderId="0" xfId="23" applyFont="1">
      <alignment/>
      <protection/>
    </xf>
    <xf numFmtId="0" fontId="20" fillId="0" borderId="1" xfId="20" applyFont="1" applyBorder="1" applyAlignment="1">
      <alignment/>
    </xf>
    <xf numFmtId="3" fontId="7" fillId="2" borderId="1" xfId="21" applyNumberFormat="1" applyFont="1" applyFill="1" applyBorder="1" applyAlignment="1" applyProtection="1">
      <alignment horizontal="right" wrapText="1"/>
      <protection locked="0"/>
    </xf>
    <xf numFmtId="2" fontId="7" fillId="2" borderId="1" xfId="21" applyNumberFormat="1" applyFont="1" applyFill="1" applyBorder="1" applyAlignment="1">
      <alignment horizontal="right" wrapText="1"/>
      <protection/>
    </xf>
    <xf numFmtId="0" fontId="7" fillId="0" borderId="1" xfId="0" applyFont="1" applyBorder="1" applyAlignment="1">
      <alignment wrapText="1"/>
    </xf>
    <xf numFmtId="0" fontId="5" fillId="0" borderId="4" xfId="21" applyFont="1" applyBorder="1" applyAlignment="1">
      <alignment horizontal="right" wrapText="1"/>
      <protection/>
    </xf>
    <xf numFmtId="3" fontId="7" fillId="2" borderId="4" xfId="21" applyNumberFormat="1" applyFont="1" applyFill="1" applyBorder="1" applyAlignment="1">
      <alignment horizontal="right" wrapText="1"/>
      <protection/>
    </xf>
    <xf numFmtId="0" fontId="7" fillId="0" borderId="1" xfId="21" applyFont="1" applyBorder="1" applyAlignment="1">
      <alignment horizontal="left" wrapText="1"/>
      <protection/>
    </xf>
    <xf numFmtId="3" fontId="7" fillId="2" borderId="1" xfId="21" applyNumberFormat="1" applyFont="1" applyFill="1" applyBorder="1" applyAlignment="1">
      <alignment horizontal="right" wrapText="1"/>
      <protection/>
    </xf>
    <xf numFmtId="0" fontId="5" fillId="0" borderId="1" xfId="21" applyFont="1" applyBorder="1" applyAlignment="1">
      <alignment horizontal="left" wrapText="1"/>
      <protection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" fillId="0" borderId="5" xfId="0" applyFont="1" applyBorder="1" applyAlignment="1">
      <alignment vertical="top" wrapText="1"/>
    </xf>
    <xf numFmtId="0" fontId="7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right" vertical="top" wrapText="1"/>
    </xf>
    <xf numFmtId="184" fontId="1" fillId="0" borderId="4" xfId="0" applyNumberFormat="1" applyFont="1" applyBorder="1" applyAlignment="1">
      <alignment horizontal="right" vertical="top" wrapText="1"/>
    </xf>
    <xf numFmtId="0" fontId="2" fillId="0" borderId="6" xfId="0" applyFont="1" applyBorder="1" applyAlignment="1">
      <alignment horizontal="justify" vertical="top" wrapText="1"/>
    </xf>
    <xf numFmtId="3" fontId="9" fillId="0" borderId="6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vertical="top" wrapText="1"/>
    </xf>
    <xf numFmtId="3" fontId="14" fillId="0" borderId="7" xfId="0" applyNumberFormat="1" applyFont="1" applyBorder="1" applyAlignment="1">
      <alignment horizontal="center" vertical="top" wrapText="1"/>
    </xf>
    <xf numFmtId="3" fontId="1" fillId="0" borderId="7" xfId="0" applyNumberFormat="1" applyFont="1" applyBorder="1" applyAlignment="1">
      <alignment vertical="top" wrapText="1"/>
    </xf>
    <xf numFmtId="3" fontId="1" fillId="0" borderId="7" xfId="0" applyNumberFormat="1" applyFont="1" applyBorder="1" applyAlignment="1">
      <alignment horizontal="right" vertical="top" wrapText="1"/>
    </xf>
    <xf numFmtId="184" fontId="7" fillId="0" borderId="1" xfId="0" applyNumberFormat="1" applyFont="1" applyBorder="1" applyAlignment="1">
      <alignment/>
    </xf>
    <xf numFmtId="184" fontId="7" fillId="0" borderId="4" xfId="0" applyNumberFormat="1" applyFont="1" applyBorder="1" applyAlignment="1">
      <alignment/>
    </xf>
    <xf numFmtId="3" fontId="9" fillId="0" borderId="8" xfId="0" applyNumberFormat="1" applyFont="1" applyBorder="1" applyAlignment="1">
      <alignment horizontal="center" vertical="top" wrapText="1"/>
    </xf>
    <xf numFmtId="217" fontId="2" fillId="0" borderId="1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/>
    </xf>
    <xf numFmtId="184" fontId="2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9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217" fontId="1" fillId="0" borderId="1" xfId="0" applyNumberFormat="1" applyFont="1" applyBorder="1" applyAlignment="1">
      <alignment horizontal="right" vertical="top" wrapText="1"/>
    </xf>
    <xf numFmtId="217" fontId="2" fillId="0" borderId="0" xfId="0" applyNumberFormat="1" applyFont="1" applyBorder="1" applyAlignment="1">
      <alignment horizontal="right" vertical="top" wrapText="1"/>
    </xf>
    <xf numFmtId="3" fontId="2" fillId="0" borderId="5" xfId="0" applyNumberFormat="1" applyFont="1" applyBorder="1" applyAlignment="1">
      <alignment horizontal="right" vertical="top" wrapText="1"/>
    </xf>
    <xf numFmtId="2" fontId="1" fillId="0" borderId="2" xfId="0" applyNumberFormat="1" applyFont="1" applyBorder="1" applyAlignment="1">
      <alignment horizontal="right" vertical="top" wrapText="1"/>
    </xf>
    <xf numFmtId="0" fontId="6" fillId="0" borderId="0" xfId="24" applyFont="1" applyBorder="1" applyAlignment="1" applyProtection="1">
      <alignment horizontal="center" vertical="top"/>
      <protection locked="0"/>
    </xf>
    <xf numFmtId="3" fontId="1" fillId="0" borderId="10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7" fillId="0" borderId="1" xfId="0" applyFont="1" applyBorder="1" applyAlignment="1">
      <alignment horizontal="left" vertical="center"/>
    </xf>
    <xf numFmtId="215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215" fontId="5" fillId="0" borderId="13" xfId="0" applyNumberFormat="1" applyFont="1" applyBorder="1" applyAlignment="1">
      <alignment horizontal="center" vertical="center" wrapText="1"/>
    </xf>
    <xf numFmtId="215" fontId="7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215" fontId="5" fillId="0" borderId="14" xfId="0" applyNumberFormat="1" applyFont="1" applyBorder="1" applyAlignment="1">
      <alignment horizontal="center" vertical="center" wrapText="1"/>
    </xf>
    <xf numFmtId="3" fontId="5" fillId="2" borderId="1" xfId="25" applyNumberFormat="1" applyFont="1" applyFill="1" applyBorder="1" applyAlignment="1" applyProtection="1">
      <alignment/>
      <protection/>
    </xf>
    <xf numFmtId="0" fontId="5" fillId="2" borderId="1" xfId="25" applyNumberFormat="1" applyFont="1" applyFill="1" applyBorder="1" applyAlignment="1" applyProtection="1">
      <alignment/>
      <protection locked="0"/>
    </xf>
    <xf numFmtId="3" fontId="5" fillId="2" borderId="1" xfId="25" applyNumberFormat="1" applyFont="1" applyFill="1" applyBorder="1" applyAlignment="1" applyProtection="1">
      <alignment/>
      <protection locked="0"/>
    </xf>
    <xf numFmtId="217" fontId="5" fillId="2" borderId="1" xfId="25" applyNumberFormat="1" applyFont="1" applyFill="1" applyBorder="1" applyAlignment="1" applyProtection="1">
      <alignment/>
      <protection locked="0"/>
    </xf>
    <xf numFmtId="217" fontId="5" fillId="2" borderId="1" xfId="25" applyNumberFormat="1" applyFont="1" applyFill="1" applyBorder="1" applyAlignment="1" applyProtection="1">
      <alignment/>
      <protection/>
    </xf>
    <xf numFmtId="218" fontId="7" fillId="2" borderId="1" xfId="25" applyNumberFormat="1" applyFont="1" applyFill="1" applyBorder="1" applyAlignment="1" applyProtection="1">
      <alignment/>
      <protection locked="0"/>
    </xf>
    <xf numFmtId="3" fontId="7" fillId="2" borderId="1" xfId="25" applyNumberFormat="1" applyFont="1" applyFill="1" applyBorder="1" applyAlignment="1" applyProtection="1">
      <alignment/>
      <protection locked="0"/>
    </xf>
    <xf numFmtId="0" fontId="6" fillId="0" borderId="0" xfId="24" applyFont="1" applyBorder="1" applyAlignment="1" applyProtection="1">
      <alignment vertical="top"/>
      <protection locked="0"/>
    </xf>
    <xf numFmtId="0" fontId="1" fillId="0" borderId="3" xfId="0" applyFont="1" applyBorder="1" applyAlignment="1">
      <alignment vertical="top" wrapText="1"/>
    </xf>
    <xf numFmtId="184" fontId="1" fillId="0" borderId="3" xfId="0" applyNumberFormat="1" applyFont="1" applyBorder="1" applyAlignment="1">
      <alignment horizontal="right"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24" applyFont="1" applyBorder="1" applyAlignment="1" applyProtection="1">
      <alignment horizontal="center" vertical="top"/>
      <protection locked="0"/>
    </xf>
    <xf numFmtId="0" fontId="1" fillId="0" borderId="1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5" fillId="0" borderId="0" xfId="24" applyFont="1" applyBorder="1" applyAlignment="1" applyProtection="1">
      <alignment horizontal="center" vertical="top"/>
      <protection locked="0"/>
    </xf>
    <xf numFmtId="0" fontId="6" fillId="0" borderId="0" xfId="24" applyFont="1" applyBorder="1" applyAlignment="1" applyProtection="1">
      <alignment horizontal="center" vertical="top"/>
      <protection locked="0"/>
    </xf>
    <xf numFmtId="0" fontId="6" fillId="0" borderId="13" xfId="24" applyFont="1" applyBorder="1" applyAlignment="1" applyProtection="1">
      <alignment horizontal="right" vertical="top"/>
      <protection locked="0"/>
    </xf>
    <xf numFmtId="0" fontId="1" fillId="3" borderId="12" xfId="24" applyFont="1" applyFill="1" applyBorder="1" applyAlignment="1" applyProtection="1">
      <alignment horizontal="left" wrapText="1"/>
      <protection/>
    </xf>
    <xf numFmtId="0" fontId="1" fillId="3" borderId="14" xfId="24" applyFont="1" applyFill="1" applyBorder="1" applyAlignment="1" applyProtection="1">
      <alignment horizontal="left" wrapText="1"/>
      <protection/>
    </xf>
    <xf numFmtId="0" fontId="1" fillId="3" borderId="11" xfId="24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vertical="top" wrapText="1"/>
    </xf>
    <xf numFmtId="0" fontId="1" fillId="0" borderId="15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215" fontId="7" fillId="0" borderId="0" xfId="0" applyNumberFormat="1" applyFont="1" applyAlignment="1">
      <alignment horizontal="center" vertical="center" wrapText="1"/>
    </xf>
    <xf numFmtId="215" fontId="7" fillId="0" borderId="0" xfId="0" applyNumberFormat="1" applyFont="1" applyBorder="1" applyAlignment="1">
      <alignment horizontal="center" vertical="center" wrapText="1"/>
    </xf>
    <xf numFmtId="0" fontId="6" fillId="0" borderId="13" xfId="24" applyFont="1" applyBorder="1" applyAlignment="1" applyProtection="1">
      <alignment horizontal="right"/>
      <protection locked="0"/>
    </xf>
    <xf numFmtId="215" fontId="5" fillId="0" borderId="0" xfId="0" applyNumberFormat="1" applyFont="1" applyAlignment="1">
      <alignment horizontal="center" vertical="center" wrapText="1"/>
    </xf>
    <xf numFmtId="215" fontId="5" fillId="0" borderId="0" xfId="0" applyNumberFormat="1" applyFont="1" applyBorder="1" applyAlignment="1">
      <alignment horizontal="center" vertical="center" wrapText="1"/>
    </xf>
    <xf numFmtId="0" fontId="6" fillId="0" borderId="13" xfId="22" applyFont="1" applyBorder="1" applyAlignment="1">
      <alignment horizontal="right" vertical="justify"/>
      <protection/>
    </xf>
    <xf numFmtId="49" fontId="13" fillId="0" borderId="0" xfId="21" applyNumberFormat="1" applyFont="1" applyAlignment="1">
      <alignment horizontal="center" vertical="center" wrapText="1"/>
      <protection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3" fillId="0" borderId="0" xfId="24" applyFont="1" applyBorder="1" applyAlignment="1" applyProtection="1">
      <alignment horizontal="center" vertical="top" wrapText="1"/>
      <protection locked="0"/>
    </xf>
    <xf numFmtId="49" fontId="5" fillId="0" borderId="0" xfId="21" applyNumberFormat="1" applyFont="1" applyAlignment="1">
      <alignment horizontal="center" vertical="center" wrapText="1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5" xfId="21"/>
    <cellStyle name="Normal_El.7.2" xfId="22"/>
    <cellStyle name="Normal_Spravki_kod" xfId="23"/>
    <cellStyle name="Normal_Баланс" xfId="24"/>
    <cellStyle name="Normal_Отч.собств.кап.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phold.com/en/companies/hdro_elements_and_sstems/" TargetMode="External" /><Relationship Id="rId2" Type="http://schemas.openxmlformats.org/officeDocument/2006/relationships/hyperlink" Target="http://www.sphold.com/en/companies/slavana/" TargetMode="External" /><Relationship Id="rId3" Type="http://schemas.openxmlformats.org/officeDocument/2006/relationships/hyperlink" Target="http://www.sphold.com/en/companies/fazan_en/" TargetMode="External" /><Relationship Id="rId4" Type="http://schemas.openxmlformats.org/officeDocument/2006/relationships/hyperlink" Target="http://www.sphold.com/en/companies/mc_hdraulic/" TargetMode="External" /><Relationship Id="rId5" Type="http://schemas.openxmlformats.org/officeDocument/2006/relationships/hyperlink" Target="http://www.sphold.com/en/companies/bulgarska_rosa_en/" TargetMode="External" /><Relationship Id="rId6" Type="http://schemas.openxmlformats.org/officeDocument/2006/relationships/hyperlink" Target="http://www.sphold.com/en/" TargetMode="External" /><Relationship Id="rId7" Type="http://schemas.openxmlformats.org/officeDocument/2006/relationships/hyperlink" Target="http://www.sphold.com/en/companies/patstroinjenering_en/" TargetMode="External" /><Relationship Id="rId8" Type="http://schemas.openxmlformats.org/officeDocument/2006/relationships/hyperlink" Target="http://www.sphold.com/en/companies/elhim_en/" TargetMode="External" /><Relationship Id="rId9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showGridLines="0" tabSelected="1" zoomScale="75" zoomScaleNormal="75" workbookViewId="0" topLeftCell="A1">
      <selection activeCell="A1" sqref="A1:D1"/>
    </sheetView>
  </sheetViews>
  <sheetFormatPr defaultColWidth="9.140625" defaultRowHeight="12.75"/>
  <cols>
    <col min="1" max="1" width="56.140625" style="0" customWidth="1"/>
    <col min="2" max="2" width="6.57421875" style="28" bestFit="1" customWidth="1"/>
    <col min="3" max="3" width="13.8515625" style="0" customWidth="1"/>
    <col min="4" max="4" width="13.140625" style="0" bestFit="1" customWidth="1"/>
  </cols>
  <sheetData>
    <row r="1" spans="1:6" s="4" customFormat="1" ht="20.25">
      <c r="A1" s="124" t="s">
        <v>118</v>
      </c>
      <c r="B1" s="124"/>
      <c r="C1" s="124"/>
      <c r="D1" s="124"/>
      <c r="E1" s="3"/>
      <c r="F1" s="3"/>
    </row>
    <row r="2" spans="1:6" s="4" customFormat="1" ht="20.25">
      <c r="A2" s="124"/>
      <c r="B2" s="124"/>
      <c r="C2" s="124"/>
      <c r="D2" s="124"/>
      <c r="E2" s="3"/>
      <c r="F2" s="3"/>
    </row>
    <row r="3" spans="1:6" s="4" customFormat="1" ht="18.75" customHeight="1">
      <c r="A3" s="128" t="s">
        <v>107</v>
      </c>
      <c r="B3" s="128"/>
      <c r="C3" s="128"/>
      <c r="D3" s="128"/>
      <c r="E3" s="3"/>
      <c r="F3" s="3"/>
    </row>
    <row r="4" spans="1:6" s="4" customFormat="1" ht="15" customHeight="1">
      <c r="A4" s="129" t="s">
        <v>114</v>
      </c>
      <c r="B4" s="129"/>
      <c r="C4" s="129"/>
      <c r="D4" s="129"/>
      <c r="E4" s="3"/>
      <c r="F4" s="3"/>
    </row>
    <row r="5" spans="1:4" s="4" customFormat="1" ht="15">
      <c r="A5" s="130" t="s">
        <v>16</v>
      </c>
      <c r="B5" s="130"/>
      <c r="C5" s="130"/>
      <c r="D5" s="130"/>
    </row>
    <row r="6" spans="1:4" s="4" customFormat="1" ht="15.75">
      <c r="A6" s="12" t="s">
        <v>5</v>
      </c>
      <c r="B6" s="25" t="s">
        <v>40</v>
      </c>
      <c r="C6" s="11">
        <v>40633</v>
      </c>
      <c r="D6" s="11">
        <v>40543</v>
      </c>
    </row>
    <row r="7" spans="1:4" s="4" customFormat="1" ht="15.75">
      <c r="A7" s="131" t="s">
        <v>6</v>
      </c>
      <c r="B7" s="132"/>
      <c r="C7" s="132"/>
      <c r="D7" s="133"/>
    </row>
    <row r="8" spans="1:4" s="4" customFormat="1" ht="15">
      <c r="A8" s="8" t="s">
        <v>78</v>
      </c>
      <c r="B8" s="26">
        <v>1</v>
      </c>
      <c r="C8" s="9">
        <v>6</v>
      </c>
      <c r="D8" s="9">
        <v>6</v>
      </c>
    </row>
    <row r="9" spans="1:4" s="4" customFormat="1" ht="15">
      <c r="A9" s="37" t="s">
        <v>0</v>
      </c>
      <c r="B9" s="38">
        <v>2</v>
      </c>
      <c r="C9" s="9">
        <v>16558</v>
      </c>
      <c r="D9" s="9">
        <v>16558</v>
      </c>
    </row>
    <row r="10" spans="1:4" s="4" customFormat="1" ht="15">
      <c r="A10" s="8" t="s">
        <v>1</v>
      </c>
      <c r="B10" s="26">
        <v>2</v>
      </c>
      <c r="C10" s="9">
        <v>7599</v>
      </c>
      <c r="D10" s="9">
        <v>7599</v>
      </c>
    </row>
    <row r="11" spans="1:4" s="4" customFormat="1" ht="15">
      <c r="A11" s="8" t="s">
        <v>7</v>
      </c>
      <c r="B11" s="26">
        <v>3</v>
      </c>
      <c r="C11" s="9">
        <v>13</v>
      </c>
      <c r="D11" s="9">
        <v>13</v>
      </c>
    </row>
    <row r="12" spans="1:4" s="4" customFormat="1" ht="15">
      <c r="A12" s="8" t="s">
        <v>98</v>
      </c>
      <c r="B12" s="26">
        <v>4</v>
      </c>
      <c r="C12" s="75">
        <v>524</v>
      </c>
      <c r="D12" s="75">
        <v>524</v>
      </c>
    </row>
    <row r="13" spans="1:4" s="4" customFormat="1" ht="15">
      <c r="A13" s="8" t="s">
        <v>97</v>
      </c>
      <c r="B13" s="83">
        <v>5</v>
      </c>
      <c r="C13" s="75">
        <v>680</v>
      </c>
      <c r="D13" s="75">
        <v>680</v>
      </c>
    </row>
    <row r="14" spans="1:4" s="4" customFormat="1" ht="16.5" thickBot="1">
      <c r="A14" s="135" t="s">
        <v>79</v>
      </c>
      <c r="B14" s="136"/>
      <c r="C14" s="76">
        <f>SUM(C8:C13)</f>
        <v>25380</v>
      </c>
      <c r="D14" s="76">
        <f>SUM(D8:D13)</f>
        <v>25380</v>
      </c>
    </row>
    <row r="15" spans="1:4" s="4" customFormat="1" ht="15">
      <c r="A15" s="1"/>
      <c r="B15" s="27"/>
      <c r="C15" s="2"/>
      <c r="D15" s="2"/>
    </row>
    <row r="16" spans="1:4" s="4" customFormat="1" ht="15.75">
      <c r="A16" s="125" t="s">
        <v>8</v>
      </c>
      <c r="B16" s="126"/>
      <c r="C16" s="126"/>
      <c r="D16" s="127"/>
    </row>
    <row r="17" spans="1:4" s="4" customFormat="1" ht="15">
      <c r="A17" s="8" t="s">
        <v>3</v>
      </c>
      <c r="B17" s="26">
        <v>6</v>
      </c>
      <c r="C17" s="9">
        <v>1105</v>
      </c>
      <c r="D17" s="9">
        <v>1447</v>
      </c>
    </row>
    <row r="18" spans="1:4" s="4" customFormat="1" ht="15">
      <c r="A18" s="8" t="s">
        <v>94</v>
      </c>
      <c r="B18" s="26">
        <v>7</v>
      </c>
      <c r="C18" s="9">
        <v>750</v>
      </c>
      <c r="D18" s="9">
        <v>750</v>
      </c>
    </row>
    <row r="19" spans="1:4" s="4" customFormat="1" ht="15">
      <c r="A19" s="8" t="s">
        <v>87</v>
      </c>
      <c r="B19" s="26">
        <v>8</v>
      </c>
      <c r="C19" s="75">
        <v>115</v>
      </c>
      <c r="D19" s="75">
        <v>93</v>
      </c>
    </row>
    <row r="20" spans="1:8" s="4" customFormat="1" ht="15">
      <c r="A20" s="73" t="s">
        <v>99</v>
      </c>
      <c r="B20" s="74">
        <v>9</v>
      </c>
      <c r="C20" s="75">
        <v>309</v>
      </c>
      <c r="D20" s="75">
        <v>305</v>
      </c>
      <c r="G20" s="85"/>
      <c r="H20" s="85"/>
    </row>
    <row r="21" spans="1:8" s="4" customFormat="1" ht="15">
      <c r="A21" s="8" t="s">
        <v>4</v>
      </c>
      <c r="B21" s="74">
        <v>10</v>
      </c>
      <c r="C21" s="9">
        <v>866</v>
      </c>
      <c r="D21" s="9">
        <v>622</v>
      </c>
      <c r="G21" s="85"/>
      <c r="H21" s="5"/>
    </row>
    <row r="22" spans="1:8" s="4" customFormat="1" ht="15">
      <c r="A22" s="73" t="s">
        <v>9</v>
      </c>
      <c r="B22" s="74">
        <v>11</v>
      </c>
      <c r="C22" s="9">
        <v>6</v>
      </c>
      <c r="D22" s="9">
        <v>5</v>
      </c>
      <c r="G22" s="85"/>
      <c r="H22" s="85"/>
    </row>
    <row r="23" spans="1:4" s="4" customFormat="1" ht="16.5" thickBot="1">
      <c r="A23" s="137" t="s">
        <v>80</v>
      </c>
      <c r="B23" s="137"/>
      <c r="C23" s="76">
        <f>SUM(C17:C22)</f>
        <v>3151</v>
      </c>
      <c r="D23" s="76">
        <f>SUM(D17:D22)</f>
        <v>3222</v>
      </c>
    </row>
    <row r="24" spans="1:4" s="4" customFormat="1" ht="16.5" thickBot="1">
      <c r="A24" s="138" t="s">
        <v>92</v>
      </c>
      <c r="B24" s="139"/>
      <c r="C24" s="15">
        <f>C14+C23</f>
        <v>28531</v>
      </c>
      <c r="D24" s="15">
        <f>D14+D23</f>
        <v>28602</v>
      </c>
    </row>
    <row r="25" s="4" customFormat="1" ht="15.75" customHeight="1" thickTop="1">
      <c r="B25" s="28"/>
    </row>
    <row r="26" spans="1:4" s="4" customFormat="1" ht="15.75" customHeight="1">
      <c r="A26" s="125" t="s">
        <v>18</v>
      </c>
      <c r="B26" s="126"/>
      <c r="C26" s="126"/>
      <c r="D26" s="127"/>
    </row>
    <row r="27" spans="1:4" s="4" customFormat="1" ht="15">
      <c r="A27" s="8" t="s">
        <v>10</v>
      </c>
      <c r="B27" s="26">
        <v>12</v>
      </c>
      <c r="C27" s="9">
        <v>21000</v>
      </c>
      <c r="D27" s="9">
        <v>21000</v>
      </c>
    </row>
    <row r="28" spans="1:4" s="4" customFormat="1" ht="15">
      <c r="A28" s="8" t="s">
        <v>104</v>
      </c>
      <c r="B28" s="26">
        <v>13</v>
      </c>
      <c r="C28" s="40">
        <v>-221</v>
      </c>
      <c r="D28" s="40">
        <v>-221</v>
      </c>
    </row>
    <row r="29" spans="1:4" s="4" customFormat="1" ht="15">
      <c r="A29" s="8" t="s">
        <v>17</v>
      </c>
      <c r="B29" s="26">
        <v>14</v>
      </c>
      <c r="C29" s="9">
        <v>6065</v>
      </c>
      <c r="D29" s="9">
        <v>6065</v>
      </c>
    </row>
    <row r="30" spans="1:4" s="4" customFormat="1" ht="15">
      <c r="A30" s="8" t="s">
        <v>11</v>
      </c>
      <c r="B30" s="26">
        <v>15</v>
      </c>
      <c r="C30" s="9">
        <v>550</v>
      </c>
      <c r="D30" s="9">
        <v>0</v>
      </c>
    </row>
    <row r="31" spans="1:4" s="4" customFormat="1" ht="15">
      <c r="A31" s="8" t="s">
        <v>25</v>
      </c>
      <c r="B31" s="26">
        <v>15</v>
      </c>
      <c r="C31" s="84">
        <v>-82</v>
      </c>
      <c r="D31" s="84">
        <v>550</v>
      </c>
    </row>
    <row r="32" spans="1:4" s="4" customFormat="1" ht="16.5" thickBot="1">
      <c r="A32" s="120" t="s">
        <v>12</v>
      </c>
      <c r="B32" s="121"/>
      <c r="C32" s="76">
        <f>SUM(C27:C31)</f>
        <v>27312</v>
      </c>
      <c r="D32" s="76">
        <f>SUM(D27:D31)</f>
        <v>27394</v>
      </c>
    </row>
    <row r="33" spans="1:4" s="4" customFormat="1" ht="15">
      <c r="A33" s="7"/>
      <c r="B33" s="27"/>
      <c r="C33" s="2"/>
      <c r="D33" s="2"/>
    </row>
    <row r="34" spans="1:4" s="4" customFormat="1" ht="15.75">
      <c r="A34" s="125" t="s">
        <v>2</v>
      </c>
      <c r="B34" s="126"/>
      <c r="C34" s="126"/>
      <c r="D34" s="127"/>
    </row>
    <row r="35" spans="1:4" s="4" customFormat="1" ht="15">
      <c r="A35" s="16" t="s">
        <v>13</v>
      </c>
      <c r="B35" s="26">
        <v>16</v>
      </c>
      <c r="C35" s="9">
        <v>376</v>
      </c>
      <c r="D35" s="9">
        <v>377</v>
      </c>
    </row>
    <row r="36" spans="1:4" s="4" customFormat="1" ht="15">
      <c r="A36" s="16" t="s">
        <v>100</v>
      </c>
      <c r="B36" s="26">
        <v>17</v>
      </c>
      <c r="C36" s="9">
        <v>839</v>
      </c>
      <c r="D36" s="9">
        <v>827</v>
      </c>
    </row>
    <row r="37" spans="1:4" s="4" customFormat="1" ht="15">
      <c r="A37" s="69" t="s">
        <v>14</v>
      </c>
      <c r="B37" s="70">
        <v>18</v>
      </c>
      <c r="C37" s="71">
        <v>4</v>
      </c>
      <c r="D37" s="71">
        <v>4</v>
      </c>
    </row>
    <row r="38" spans="1:4" s="4" customFormat="1" ht="15.75">
      <c r="A38" s="140" t="s">
        <v>88</v>
      </c>
      <c r="B38" s="140"/>
      <c r="C38" s="10">
        <f>SUM(C35:C37)</f>
        <v>1219</v>
      </c>
      <c r="D38" s="10">
        <f>SUM(D35:D37)</f>
        <v>1208</v>
      </c>
    </row>
    <row r="39" spans="1:4" s="4" customFormat="1" ht="16.5" thickBot="1">
      <c r="A39" s="120" t="s">
        <v>15</v>
      </c>
      <c r="B39" s="121"/>
      <c r="C39" s="76">
        <f>C38</f>
        <v>1219</v>
      </c>
      <c r="D39" s="76">
        <f>D38</f>
        <v>1208</v>
      </c>
    </row>
    <row r="40" spans="1:4" s="4" customFormat="1" ht="16.5" thickBot="1">
      <c r="A40" s="77"/>
      <c r="B40" s="78"/>
      <c r="C40" s="79"/>
      <c r="D40" s="80"/>
    </row>
    <row r="41" spans="1:4" s="4" customFormat="1" ht="15.75">
      <c r="A41" s="141" t="s">
        <v>93</v>
      </c>
      <c r="B41" s="142"/>
      <c r="C41" s="95">
        <f>C32+C39</f>
        <v>28531</v>
      </c>
      <c r="D41" s="95">
        <f>D32+D39</f>
        <v>28602</v>
      </c>
    </row>
    <row r="42" spans="1:4" s="4" customFormat="1" ht="15">
      <c r="A42" s="99" t="s">
        <v>103</v>
      </c>
      <c r="B42" s="96">
        <v>19</v>
      </c>
      <c r="C42" s="97">
        <v>2370</v>
      </c>
      <c r="D42" s="97">
        <v>2593</v>
      </c>
    </row>
    <row r="43" spans="1:4" s="4" customFormat="1" ht="15">
      <c r="A43" s="85"/>
      <c r="B43" s="98"/>
      <c r="C43" s="85"/>
      <c r="D43" s="85"/>
    </row>
    <row r="44" spans="1:4" s="4" customFormat="1" ht="15">
      <c r="A44" s="18" t="s">
        <v>20</v>
      </c>
      <c r="B44" s="27"/>
      <c r="C44" s="134" t="s">
        <v>19</v>
      </c>
      <c r="D44" s="134"/>
    </row>
    <row r="45" spans="1:4" s="4" customFormat="1" ht="15">
      <c r="A45" s="18" t="s">
        <v>119</v>
      </c>
      <c r="B45" s="27"/>
      <c r="C45" s="18"/>
      <c r="D45" s="19"/>
    </row>
    <row r="46" s="4" customFormat="1" ht="15">
      <c r="B46" s="28"/>
    </row>
    <row r="47" s="4" customFormat="1" ht="15">
      <c r="B47" s="28"/>
    </row>
    <row r="48" s="4" customFormat="1" ht="15">
      <c r="B48" s="28"/>
    </row>
    <row r="49" s="4" customFormat="1" ht="15">
      <c r="B49" s="28"/>
    </row>
    <row r="50" s="4" customFormat="1" ht="15">
      <c r="B50" s="28"/>
    </row>
    <row r="51" s="4" customFormat="1" ht="15">
      <c r="B51" s="28"/>
    </row>
    <row r="52" s="4" customFormat="1" ht="15">
      <c r="B52" s="28"/>
    </row>
    <row r="53" s="4" customFormat="1" ht="15">
      <c r="B53" s="28"/>
    </row>
    <row r="54" s="4" customFormat="1" ht="15">
      <c r="B54" s="28"/>
    </row>
    <row r="55" s="4" customFormat="1" ht="15">
      <c r="B55" s="28"/>
    </row>
    <row r="56" s="4" customFormat="1" ht="15">
      <c r="B56" s="28"/>
    </row>
    <row r="57" s="4" customFormat="1" ht="15">
      <c r="B57" s="28"/>
    </row>
    <row r="58" s="4" customFormat="1" ht="15">
      <c r="B58" s="28"/>
    </row>
    <row r="59" s="4" customFormat="1" ht="15">
      <c r="B59" s="28"/>
    </row>
    <row r="60" s="4" customFormat="1" ht="15">
      <c r="B60" s="28"/>
    </row>
    <row r="61" s="4" customFormat="1" ht="15">
      <c r="B61" s="28"/>
    </row>
    <row r="62" s="4" customFormat="1" ht="15">
      <c r="B62" s="28"/>
    </row>
    <row r="63" s="4" customFormat="1" ht="15">
      <c r="B63" s="28"/>
    </row>
    <row r="64" s="4" customFormat="1" ht="15">
      <c r="B64" s="28"/>
    </row>
    <row r="65" s="4" customFormat="1" ht="15">
      <c r="B65" s="28"/>
    </row>
    <row r="66" s="4" customFormat="1" ht="15">
      <c r="B66" s="28"/>
    </row>
    <row r="67" s="4" customFormat="1" ht="15">
      <c r="B67" s="28"/>
    </row>
    <row r="68" s="4" customFormat="1" ht="15">
      <c r="B68" s="28"/>
    </row>
    <row r="69" s="4" customFormat="1" ht="15">
      <c r="B69" s="28"/>
    </row>
    <row r="70" s="4" customFormat="1" ht="15">
      <c r="B70" s="28"/>
    </row>
    <row r="71" s="4" customFormat="1" ht="15">
      <c r="B71" s="28"/>
    </row>
    <row r="72" s="4" customFormat="1" ht="15">
      <c r="B72" s="28"/>
    </row>
    <row r="73" s="4" customFormat="1" ht="15">
      <c r="B73" s="28"/>
    </row>
  </sheetData>
  <mergeCells count="17">
    <mergeCell ref="C44:D44"/>
    <mergeCell ref="A2:D2"/>
    <mergeCell ref="A14:B14"/>
    <mergeCell ref="A23:B23"/>
    <mergeCell ref="A24:B24"/>
    <mergeCell ref="A32:B32"/>
    <mergeCell ref="A38:B38"/>
    <mergeCell ref="A39:B39"/>
    <mergeCell ref="A41:B41"/>
    <mergeCell ref="A1:D1"/>
    <mergeCell ref="A34:D34"/>
    <mergeCell ref="A3:D3"/>
    <mergeCell ref="A4:D4"/>
    <mergeCell ref="A5:D5"/>
    <mergeCell ref="A7:D7"/>
    <mergeCell ref="A16:D16"/>
    <mergeCell ref="A26:D2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D29 C11:D13 C35:D37 C22:D22 C27:D27 C17:D20 C8:D8">
      <formula1>0</formula1>
      <formula2>9999999999999990</formula2>
    </dataValidation>
  </dataValidations>
  <hyperlinks>
    <hyperlink ref="A1:D1" r:id="rId1" display="STARA PLANINA HOLD Pls"/>
  </hyperlinks>
  <printOptions horizontalCentered="1"/>
  <pageMargins left="0.3937007874015748" right="0.3937007874015748" top="0.984251968503937" bottom="0.5905511811023623" header="0.31496062992125984" footer="0.31496062992125984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8.140625" style="0" customWidth="1"/>
    <col min="2" max="2" width="7.28125" style="0" customWidth="1"/>
    <col min="3" max="3" width="14.421875" style="0" customWidth="1"/>
    <col min="4" max="4" width="16.8515625" style="0" customWidth="1"/>
  </cols>
  <sheetData>
    <row r="1" spans="1:6" s="4" customFormat="1" ht="20.25">
      <c r="A1" s="124" t="s">
        <v>118</v>
      </c>
      <c r="B1" s="124"/>
      <c r="C1" s="124"/>
      <c r="D1" s="124"/>
      <c r="E1" s="3"/>
      <c r="F1" s="3"/>
    </row>
    <row r="2" spans="1:6" s="4" customFormat="1" ht="20.25">
      <c r="A2" s="124"/>
      <c r="B2" s="124"/>
      <c r="C2" s="124"/>
      <c r="D2" s="124"/>
      <c r="E2" s="3"/>
      <c r="F2" s="3"/>
    </row>
    <row r="3" spans="1:6" s="4" customFormat="1" ht="15" customHeight="1">
      <c r="A3" s="128" t="s">
        <v>106</v>
      </c>
      <c r="B3" s="128"/>
      <c r="C3" s="128"/>
      <c r="D3" s="128"/>
      <c r="E3" s="3"/>
      <c r="F3" s="3"/>
    </row>
    <row r="4" spans="1:6" s="4" customFormat="1" ht="15" customHeight="1">
      <c r="A4" s="129" t="s">
        <v>114</v>
      </c>
      <c r="B4" s="129"/>
      <c r="C4" s="129"/>
      <c r="D4" s="129"/>
      <c r="E4" s="129"/>
      <c r="F4" s="3"/>
    </row>
    <row r="5" spans="1:4" s="4" customFormat="1" ht="15">
      <c r="A5" s="130" t="s">
        <v>16</v>
      </c>
      <c r="B5" s="130"/>
      <c r="C5" s="130"/>
      <c r="D5" s="130"/>
    </row>
    <row r="6" spans="1:4" s="4" customFormat="1" ht="15.75">
      <c r="A6" s="12"/>
      <c r="B6" s="25" t="s">
        <v>40</v>
      </c>
      <c r="C6" s="11">
        <v>40633</v>
      </c>
      <c r="D6" s="11">
        <v>40268</v>
      </c>
    </row>
    <row r="7" spans="1:4" ht="15">
      <c r="A7" s="16" t="s">
        <v>21</v>
      </c>
      <c r="B7" s="122">
        <v>20</v>
      </c>
      <c r="C7" s="39">
        <v>4</v>
      </c>
      <c r="D7" s="39">
        <v>1</v>
      </c>
    </row>
    <row r="8" spans="1:4" ht="15">
      <c r="A8" s="45" t="s">
        <v>83</v>
      </c>
      <c r="B8" s="122">
        <v>21</v>
      </c>
      <c r="C8" s="39">
        <v>42</v>
      </c>
      <c r="D8" s="39">
        <v>71</v>
      </c>
    </row>
    <row r="9" spans="1:4" ht="15">
      <c r="A9" s="16" t="s">
        <v>84</v>
      </c>
      <c r="B9" s="123">
        <v>22</v>
      </c>
      <c r="C9" s="81">
        <v>-12</v>
      </c>
      <c r="D9" s="81">
        <v>-12</v>
      </c>
    </row>
    <row r="10" spans="1:4" ht="15">
      <c r="A10" s="16" t="s">
        <v>82</v>
      </c>
      <c r="B10" s="122">
        <v>22</v>
      </c>
      <c r="C10" s="82">
        <v>-107</v>
      </c>
      <c r="D10" s="82">
        <v>-93</v>
      </c>
    </row>
    <row r="11" spans="1:4" ht="15">
      <c r="A11" s="16" t="s">
        <v>81</v>
      </c>
      <c r="B11" s="123">
        <v>22</v>
      </c>
      <c r="C11" s="81">
        <v>-9</v>
      </c>
      <c r="D11" s="81">
        <v>-6</v>
      </c>
    </row>
    <row r="12" spans="1:4" s="65" customFormat="1" ht="15.75">
      <c r="A12" s="22"/>
      <c r="B12" s="22"/>
      <c r="C12" s="6"/>
      <c r="D12" s="6"/>
    </row>
    <row r="13" spans="1:4" ht="15.75">
      <c r="A13" s="13" t="s">
        <v>22</v>
      </c>
      <c r="B13" s="13"/>
      <c r="C13" s="90">
        <f>SUM(C7:C12)</f>
        <v>-82</v>
      </c>
      <c r="D13" s="90">
        <f>SUM(D7:D12)</f>
        <v>-39</v>
      </c>
    </row>
    <row r="14" spans="1:4" s="65" customFormat="1" ht="15.75">
      <c r="A14" s="22"/>
      <c r="B14" s="22"/>
      <c r="C14" s="91"/>
      <c r="D14" s="90"/>
    </row>
    <row r="15" spans="1:4" ht="15.75">
      <c r="A15" s="13" t="s">
        <v>23</v>
      </c>
      <c r="B15" s="13"/>
      <c r="C15" s="90">
        <f>C13</f>
        <v>-82</v>
      </c>
      <c r="D15" s="90">
        <f>D13</f>
        <v>-39</v>
      </c>
    </row>
    <row r="16" spans="1:4" s="65" customFormat="1" ht="15.75">
      <c r="A16" s="22"/>
      <c r="B16" s="22"/>
      <c r="C16" s="91"/>
      <c r="D16" s="6"/>
    </row>
    <row r="17" spans="1:4" ht="15">
      <c r="A17" s="16" t="s">
        <v>24</v>
      </c>
      <c r="B17" s="16"/>
      <c r="C17" s="84"/>
      <c r="D17" s="75"/>
    </row>
    <row r="18" spans="1:4" ht="15.75">
      <c r="A18" s="21" t="s">
        <v>25</v>
      </c>
      <c r="B18" s="21"/>
      <c r="C18" s="90">
        <f>C15-C17</f>
        <v>-82</v>
      </c>
      <c r="D18" s="90">
        <f>D15-D17</f>
        <v>-39</v>
      </c>
    </row>
    <row r="19" spans="1:4" s="65" customFormat="1" ht="16.5" thickBot="1">
      <c r="A19" s="66"/>
      <c r="B19" s="66"/>
      <c r="C19" s="92"/>
      <c r="D19" s="92"/>
    </row>
    <row r="20" spans="1:4" ht="17.25" thickBot="1" thickTop="1">
      <c r="A20" s="14" t="s">
        <v>26</v>
      </c>
      <c r="B20" s="14"/>
      <c r="C20" s="93">
        <f>C18/21000</f>
        <v>-0.003904761904761905</v>
      </c>
      <c r="D20" s="93">
        <f>D18/21000</f>
        <v>-0.0018571428571428571</v>
      </c>
    </row>
    <row r="21" spans="1:4" ht="16.5" thickTop="1">
      <c r="A21" s="22"/>
      <c r="B21" s="22"/>
      <c r="C21" s="23"/>
      <c r="D21" s="23"/>
    </row>
    <row r="22" spans="1:2" ht="14.25">
      <c r="A22" s="18"/>
      <c r="B22" s="18"/>
    </row>
    <row r="23" spans="1:2" ht="14.25">
      <c r="A23" s="18"/>
      <c r="B23" s="18"/>
    </row>
    <row r="24" spans="1:4" s="4" customFormat="1" ht="15">
      <c r="A24" s="18" t="s">
        <v>20</v>
      </c>
      <c r="B24" s="18"/>
      <c r="C24" s="134" t="s">
        <v>19</v>
      </c>
      <c r="D24" s="134"/>
    </row>
    <row r="25" spans="1:4" s="4" customFormat="1" ht="15">
      <c r="A25" s="18"/>
      <c r="B25" s="18"/>
      <c r="C25" s="18"/>
      <c r="D25" s="19"/>
    </row>
  </sheetData>
  <mergeCells count="6">
    <mergeCell ref="C24:D24"/>
    <mergeCell ref="A1:D1"/>
    <mergeCell ref="A3:D3"/>
    <mergeCell ref="A5:D5"/>
    <mergeCell ref="A2:D2"/>
    <mergeCell ref="A4:E4"/>
  </mergeCells>
  <hyperlinks>
    <hyperlink ref="A1:D1" r:id="rId1" display="STARA PLANINA HOLD Pls"/>
  </hyperlink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600" verticalDpi="600" orientation="portrait" paperSize="9" scale="91" r:id="rId2"/>
  <ignoredErrors>
    <ignoredError sqref="C13:D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2.00390625" style="0" customWidth="1"/>
    <col min="2" max="3" width="13.140625" style="0" bestFit="1" customWidth="1"/>
  </cols>
  <sheetData>
    <row r="1" spans="1:5" s="4" customFormat="1" ht="20.25">
      <c r="A1" s="124" t="s">
        <v>118</v>
      </c>
      <c r="B1" s="124"/>
      <c r="C1" s="124"/>
      <c r="D1" s="3"/>
      <c r="E1" s="3"/>
    </row>
    <row r="2" spans="1:5" s="4" customFormat="1" ht="20.25">
      <c r="A2" s="124"/>
      <c r="B2" s="124"/>
      <c r="C2" s="124"/>
      <c r="D2" s="3"/>
      <c r="E2" s="3"/>
    </row>
    <row r="3" spans="1:5" s="4" customFormat="1" ht="15" customHeight="1">
      <c r="A3" s="128" t="s">
        <v>108</v>
      </c>
      <c r="B3" s="128"/>
      <c r="C3" s="128"/>
      <c r="D3" s="3"/>
      <c r="E3" s="3"/>
    </row>
    <row r="4" spans="1:5" s="4" customFormat="1" ht="15" customHeight="1">
      <c r="A4" s="129" t="s">
        <v>114</v>
      </c>
      <c r="B4" s="129"/>
      <c r="C4" s="129"/>
      <c r="D4" s="117"/>
      <c r="E4" s="3"/>
    </row>
    <row r="5" spans="1:5" s="4" customFormat="1" ht="15" customHeight="1">
      <c r="A5" s="94"/>
      <c r="B5" s="94"/>
      <c r="C5" s="94"/>
      <c r="D5" s="46"/>
      <c r="E5" s="3"/>
    </row>
    <row r="6" spans="1:3" s="4" customFormat="1" ht="15">
      <c r="A6" s="130" t="s">
        <v>16</v>
      </c>
      <c r="B6" s="130"/>
      <c r="C6" s="130"/>
    </row>
    <row r="7" spans="1:3" ht="15.75">
      <c r="A7" s="13" t="s">
        <v>36</v>
      </c>
      <c r="B7" s="11">
        <v>40633</v>
      </c>
      <c r="C7" s="11">
        <v>40268</v>
      </c>
    </row>
    <row r="8" spans="1:3" ht="15">
      <c r="A8" s="16" t="s">
        <v>27</v>
      </c>
      <c r="B8" s="40">
        <v>-20</v>
      </c>
      <c r="C8" s="40">
        <v>-15</v>
      </c>
    </row>
    <row r="9" spans="1:3" ht="15">
      <c r="A9" s="16" t="s">
        <v>101</v>
      </c>
      <c r="B9" s="40"/>
      <c r="C9" s="40">
        <v>-130</v>
      </c>
    </row>
    <row r="10" spans="1:3" ht="15">
      <c r="A10" s="16" t="s">
        <v>28</v>
      </c>
      <c r="B10" s="40">
        <v>-109</v>
      </c>
      <c r="C10" s="40">
        <v>-98</v>
      </c>
    </row>
    <row r="11" spans="1:3" ht="15">
      <c r="A11" s="16" t="s">
        <v>105</v>
      </c>
      <c r="B11" s="40">
        <v>7</v>
      </c>
      <c r="C11" s="40"/>
    </row>
    <row r="12" spans="1:3" ht="16.5" thickBot="1">
      <c r="A12" s="118" t="s">
        <v>29</v>
      </c>
      <c r="B12" s="119">
        <f>SUM(B8:B11)</f>
        <v>-122</v>
      </c>
      <c r="C12" s="119">
        <f>SUM(C8:C11)</f>
        <v>-243</v>
      </c>
    </row>
    <row r="13" spans="1:3" ht="15">
      <c r="A13" s="20"/>
      <c r="B13" s="86"/>
      <c r="C13" s="86"/>
    </row>
    <row r="14" spans="1:3" ht="15.75">
      <c r="A14" s="24" t="s">
        <v>38</v>
      </c>
      <c r="B14" s="13"/>
      <c r="C14" s="13"/>
    </row>
    <row r="15" spans="1:3" ht="15">
      <c r="A15" s="69" t="s">
        <v>90</v>
      </c>
      <c r="B15" s="40">
        <v>-150</v>
      </c>
      <c r="C15" s="40">
        <v>-45</v>
      </c>
    </row>
    <row r="16" spans="1:3" ht="15">
      <c r="A16" s="16" t="s">
        <v>89</v>
      </c>
      <c r="B16" s="40">
        <v>460</v>
      </c>
      <c r="C16" s="40">
        <v>100</v>
      </c>
    </row>
    <row r="17" spans="1:3" ht="15">
      <c r="A17" s="69" t="s">
        <v>95</v>
      </c>
      <c r="B17" s="40">
        <v>7</v>
      </c>
      <c r="C17" s="40">
        <v>50</v>
      </c>
    </row>
    <row r="18" spans="1:3" ht="15.75" thickBot="1">
      <c r="A18" s="17" t="s">
        <v>37</v>
      </c>
      <c r="B18" s="41">
        <v>50</v>
      </c>
      <c r="C18" s="41">
        <v>74</v>
      </c>
    </row>
    <row r="19" spans="1:3" ht="15.75">
      <c r="A19" s="42" t="s">
        <v>30</v>
      </c>
      <c r="B19" s="72">
        <f>SUM(B15:B18)</f>
        <v>367</v>
      </c>
      <c r="C19" s="72">
        <f>SUM(C15:C18)</f>
        <v>179</v>
      </c>
    </row>
    <row r="20" spans="1:3" ht="15">
      <c r="A20" s="20"/>
      <c r="B20" s="40"/>
      <c r="C20" s="40"/>
    </row>
    <row r="21" spans="1:3" ht="15.75">
      <c r="A21" s="13" t="s">
        <v>31</v>
      </c>
      <c r="B21" s="40"/>
      <c r="C21" s="40"/>
    </row>
    <row r="22" spans="1:3" ht="15.75" thickBot="1">
      <c r="A22" s="17" t="s">
        <v>39</v>
      </c>
      <c r="B22" s="41">
        <v>-1</v>
      </c>
      <c r="C22" s="41">
        <v>-1</v>
      </c>
    </row>
    <row r="23" spans="1:3" ht="15.75">
      <c r="A23" s="21" t="s">
        <v>32</v>
      </c>
      <c r="B23" s="72">
        <f>SUM(B22:B22)</f>
        <v>-1</v>
      </c>
      <c r="C23" s="72">
        <f>SUM(C22:C22)</f>
        <v>-1</v>
      </c>
    </row>
    <row r="24" spans="1:3" ht="15">
      <c r="A24" s="20"/>
      <c r="B24" s="40"/>
      <c r="C24" s="40"/>
    </row>
    <row r="25" spans="1:3" ht="15">
      <c r="A25" s="16" t="s">
        <v>34</v>
      </c>
      <c r="B25" s="40">
        <f>B12+B19+B23</f>
        <v>244</v>
      </c>
      <c r="C25" s="40">
        <f>C12+C19+C23</f>
        <v>-65</v>
      </c>
    </row>
    <row r="26" spans="1:3" ht="15">
      <c r="A26" s="16" t="s">
        <v>33</v>
      </c>
      <c r="B26" s="40">
        <v>622</v>
      </c>
      <c r="C26" s="40">
        <v>86</v>
      </c>
    </row>
    <row r="27" spans="1:3" s="87" customFormat="1" ht="15.75" thickBot="1">
      <c r="A27" s="88"/>
      <c r="B27" s="41"/>
      <c r="C27" s="41"/>
    </row>
    <row r="28" spans="1:3" ht="15.75">
      <c r="A28" s="21" t="s">
        <v>35</v>
      </c>
      <c r="B28" s="86">
        <f>B26+B25</f>
        <v>866</v>
      </c>
      <c r="C28" s="86">
        <f>C26+C25</f>
        <v>21</v>
      </c>
    </row>
    <row r="30" ht="14.25">
      <c r="A30" s="18"/>
    </row>
    <row r="31" ht="14.25">
      <c r="A31" s="18"/>
    </row>
    <row r="32" spans="1:3" s="4" customFormat="1" ht="15">
      <c r="A32" s="18" t="s">
        <v>20</v>
      </c>
      <c r="B32" s="134" t="s">
        <v>19</v>
      </c>
      <c r="C32" s="134"/>
    </row>
    <row r="33" spans="1:3" s="4" customFormat="1" ht="15">
      <c r="A33" s="18"/>
      <c r="B33" s="18"/>
      <c r="C33" s="19"/>
    </row>
    <row r="36" ht="15">
      <c r="A36" s="89"/>
    </row>
  </sheetData>
  <mergeCells count="6">
    <mergeCell ref="B32:C32"/>
    <mergeCell ref="A1:C1"/>
    <mergeCell ref="A3:C3"/>
    <mergeCell ref="A6:C6"/>
    <mergeCell ref="A2:C2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26:C26 B8:C15 B18:C24">
      <formula1>-999999999999999</formula1>
      <formula2>999999999</formula2>
    </dataValidation>
  </dataValidations>
  <hyperlinks>
    <hyperlink ref="A1:D1" r:id="rId1" display="STARA PLANINA HOLD Pls"/>
  </hyperlinks>
  <printOptions horizontalCentered="1"/>
  <pageMargins left="0.33" right="0.25" top="0.984251968503937" bottom="0.7874015748031497" header="0.31496062992125984" footer="0.31496062992125984"/>
  <pageSetup horizontalDpi="600" verticalDpi="600" orientation="portrait" paperSize="9" r:id="rId2"/>
  <ignoredErrors>
    <ignoredError sqref="B12:C12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F52"/>
  <sheetViews>
    <sheetView showGridLines="0" zoomScale="75" zoomScaleNormal="75" workbookViewId="0" topLeftCell="A1">
      <selection activeCell="A1" sqref="A1:F1"/>
    </sheetView>
  </sheetViews>
  <sheetFormatPr defaultColWidth="9.140625" defaultRowHeight="12.75"/>
  <cols>
    <col min="1" max="1" width="36.140625" style="4" customWidth="1"/>
    <col min="2" max="2" width="10.28125" style="4" customWidth="1"/>
    <col min="3" max="3" width="14.57421875" style="4" customWidth="1"/>
    <col min="4" max="4" width="13.28125" style="4" customWidth="1"/>
    <col min="5" max="5" width="14.28125" style="4" customWidth="1"/>
    <col min="6" max="6" width="12.57421875" style="4" customWidth="1"/>
    <col min="7" max="16384" width="9.140625" style="4" customWidth="1"/>
  </cols>
  <sheetData>
    <row r="1" spans="1:6" ht="20.25">
      <c r="A1" s="124" t="s">
        <v>118</v>
      </c>
      <c r="B1" s="124"/>
      <c r="C1" s="124"/>
      <c r="D1" s="124"/>
      <c r="E1" s="124"/>
      <c r="F1" s="124"/>
    </row>
    <row r="2" spans="1:6" ht="20.25">
      <c r="A2" s="124"/>
      <c r="B2" s="124"/>
      <c r="C2" s="124"/>
      <c r="D2" s="124"/>
      <c r="E2" s="124"/>
      <c r="F2" s="124"/>
    </row>
    <row r="3" spans="1:6" ht="15.75">
      <c r="A3" s="144" t="s">
        <v>86</v>
      </c>
      <c r="B3" s="144"/>
      <c r="C3" s="144"/>
      <c r="D3" s="144"/>
      <c r="E3" s="144"/>
      <c r="F3" s="144"/>
    </row>
    <row r="4" spans="1:6" ht="15">
      <c r="A4" s="129" t="s">
        <v>114</v>
      </c>
      <c r="B4" s="129"/>
      <c r="C4" s="129"/>
      <c r="D4" s="129"/>
      <c r="E4" s="129"/>
      <c r="F4" s="129"/>
    </row>
    <row r="5" spans="1:4" ht="15">
      <c r="A5" s="43"/>
      <c r="B5" s="43"/>
      <c r="C5" s="43"/>
      <c r="D5" s="43"/>
    </row>
    <row r="6" spans="1:6" ht="33" customHeight="1">
      <c r="A6" s="43"/>
      <c r="B6" s="130"/>
      <c r="C6" s="130"/>
      <c r="D6" s="147" t="s">
        <v>16</v>
      </c>
      <c r="E6" s="147"/>
      <c r="F6" s="147"/>
    </row>
    <row r="7" spans="1:6" ht="43.5" customHeight="1">
      <c r="A7" s="100"/>
      <c r="B7" s="61" t="s">
        <v>56</v>
      </c>
      <c r="C7" s="61" t="s">
        <v>57</v>
      </c>
      <c r="D7" s="61" t="s">
        <v>58</v>
      </c>
      <c r="E7" s="61" t="s">
        <v>59</v>
      </c>
      <c r="F7" s="64" t="s">
        <v>53</v>
      </c>
    </row>
    <row r="8" spans="1:6" ht="15" customHeight="1" hidden="1">
      <c r="A8" s="60" t="s">
        <v>60</v>
      </c>
      <c r="B8" s="101">
        <v>6575</v>
      </c>
      <c r="C8" s="101">
        <v>40</v>
      </c>
      <c r="D8" s="101">
        <f>657+11926+304</f>
        <v>12887</v>
      </c>
      <c r="E8" s="101">
        <f>33450-1723</f>
        <v>31727</v>
      </c>
      <c r="F8" s="101">
        <f>SUM(B8:E8)</f>
        <v>51229</v>
      </c>
    </row>
    <row r="9" spans="1:6" ht="31.5" hidden="1">
      <c r="A9" s="102" t="s">
        <v>61</v>
      </c>
      <c r="B9" s="103"/>
      <c r="C9" s="103"/>
      <c r="D9" s="103"/>
      <c r="E9" s="104"/>
      <c r="F9" s="104">
        <f>SUM(B9:E9)</f>
        <v>0</v>
      </c>
    </row>
    <row r="10" spans="1:6" ht="15" hidden="1">
      <c r="A10" s="105" t="s">
        <v>62</v>
      </c>
      <c r="B10" s="106">
        <f>SUM(B8:B9)</f>
        <v>6575</v>
      </c>
      <c r="C10" s="106">
        <f>SUM(C8:C9)</f>
        <v>40</v>
      </c>
      <c r="D10" s="106">
        <f>SUM(D8:D9)</f>
        <v>12887</v>
      </c>
      <c r="E10" s="106">
        <f>SUM(E8:E9)</f>
        <v>31727</v>
      </c>
      <c r="F10" s="106">
        <f>SUM(B10:E10)</f>
        <v>51229</v>
      </c>
    </row>
    <row r="11" spans="1:6" ht="15.75" hidden="1">
      <c r="A11" s="102"/>
      <c r="B11" s="101"/>
      <c r="C11" s="101"/>
      <c r="D11" s="101"/>
      <c r="E11" s="101"/>
      <c r="F11" s="101"/>
    </row>
    <row r="12" spans="1:6" ht="15.75" hidden="1">
      <c r="A12" s="105" t="s">
        <v>63</v>
      </c>
      <c r="B12" s="101"/>
      <c r="C12" s="106"/>
      <c r="D12" s="101"/>
      <c r="E12" s="101"/>
      <c r="F12" s="106">
        <f aca="true" t="shared" si="0" ref="F12:F20">SUM(B12:E12)</f>
        <v>0</v>
      </c>
    </row>
    <row r="13" spans="1:6" ht="30" hidden="1">
      <c r="A13" s="105" t="s">
        <v>64</v>
      </c>
      <c r="B13" s="101"/>
      <c r="C13" s="106"/>
      <c r="D13" s="101"/>
      <c r="E13" s="101"/>
      <c r="F13" s="106">
        <f t="shared" si="0"/>
        <v>0</v>
      </c>
    </row>
    <row r="14" spans="1:6" ht="30" hidden="1">
      <c r="A14" s="105" t="s">
        <v>65</v>
      </c>
      <c r="B14" s="103"/>
      <c r="C14" s="103"/>
      <c r="D14" s="104"/>
      <c r="E14" s="103"/>
      <c r="F14" s="103">
        <f t="shared" si="0"/>
        <v>0</v>
      </c>
    </row>
    <row r="15" spans="1:6" ht="15.75" hidden="1">
      <c r="A15" s="105" t="s">
        <v>66</v>
      </c>
      <c r="B15" s="101"/>
      <c r="C15" s="101"/>
      <c r="D15" s="101"/>
      <c r="E15" s="106"/>
      <c r="F15" s="106">
        <f t="shared" si="0"/>
        <v>0</v>
      </c>
    </row>
    <row r="16" spans="1:6" ht="15.75" hidden="1">
      <c r="A16" s="105" t="s">
        <v>67</v>
      </c>
      <c r="B16" s="101"/>
      <c r="C16" s="101"/>
      <c r="D16" s="101"/>
      <c r="E16" s="106">
        <f>6882+301</f>
        <v>7183</v>
      </c>
      <c r="F16" s="106">
        <f t="shared" si="0"/>
        <v>7183</v>
      </c>
    </row>
    <row r="17" spans="1:6" ht="15.75" hidden="1">
      <c r="A17" s="105" t="s">
        <v>68</v>
      </c>
      <c r="B17" s="101"/>
      <c r="C17" s="101"/>
      <c r="D17" s="101"/>
      <c r="E17" s="106">
        <v>0</v>
      </c>
      <c r="F17" s="106">
        <f t="shared" si="0"/>
        <v>0</v>
      </c>
    </row>
    <row r="18" spans="1:6" ht="15" customHeight="1" hidden="1">
      <c r="A18" s="143" t="s">
        <v>69</v>
      </c>
      <c r="B18" s="145"/>
      <c r="C18" s="148"/>
      <c r="D18" s="148">
        <v>32</v>
      </c>
      <c r="E18" s="145">
        <v>-32</v>
      </c>
      <c r="F18" s="145">
        <f t="shared" si="0"/>
        <v>0</v>
      </c>
    </row>
    <row r="19" spans="1:6" ht="15" customHeight="1" hidden="1">
      <c r="A19" s="143"/>
      <c r="B19" s="146"/>
      <c r="C19" s="149"/>
      <c r="D19" s="149"/>
      <c r="E19" s="146"/>
      <c r="F19" s="146">
        <f t="shared" si="0"/>
        <v>0</v>
      </c>
    </row>
    <row r="20" spans="1:6" ht="30" hidden="1">
      <c r="A20" s="105" t="s">
        <v>70</v>
      </c>
      <c r="B20" s="107"/>
      <c r="C20" s="108"/>
      <c r="D20" s="108">
        <v>-2</v>
      </c>
      <c r="E20" s="107">
        <v>-132</v>
      </c>
      <c r="F20" s="106">
        <f t="shared" si="0"/>
        <v>-134</v>
      </c>
    </row>
    <row r="21" spans="1:6" ht="15.75" hidden="1">
      <c r="A21" s="102" t="s">
        <v>71</v>
      </c>
      <c r="B21" s="109">
        <f>B10+B15+B16+B17+B18+B20</f>
        <v>6575</v>
      </c>
      <c r="C21" s="109">
        <f>C10+C15+C16+C17+C18+C20</f>
        <v>40</v>
      </c>
      <c r="D21" s="109">
        <f>D10+D15+D16+D17+D18+D20</f>
        <v>12917</v>
      </c>
      <c r="E21" s="109">
        <f>E10+E15+E16+E17+E18+E20</f>
        <v>38746</v>
      </c>
      <c r="F21" s="109">
        <f>F10+F15+F16+F17+F18+F20</f>
        <v>58278</v>
      </c>
    </row>
    <row r="22" spans="1:6" ht="15.75" hidden="1">
      <c r="A22" s="102"/>
      <c r="B22" s="101"/>
      <c r="C22" s="101"/>
      <c r="D22" s="101"/>
      <c r="E22" s="101"/>
      <c r="F22" s="101"/>
    </row>
    <row r="23" spans="1:6" ht="30" hidden="1">
      <c r="A23" s="105" t="s">
        <v>72</v>
      </c>
      <c r="B23" s="101"/>
      <c r="C23" s="101"/>
      <c r="D23" s="101"/>
      <c r="E23" s="106">
        <v>3075</v>
      </c>
      <c r="F23" s="107">
        <f>SUM(B23:E23)</f>
        <v>3075</v>
      </c>
    </row>
    <row r="24" spans="1:6" ht="15.75" hidden="1">
      <c r="A24" s="105" t="s">
        <v>73</v>
      </c>
      <c r="B24" s="108"/>
      <c r="C24" s="107">
        <v>-2</v>
      </c>
      <c r="D24" s="108"/>
      <c r="E24" s="108"/>
      <c r="F24" s="107">
        <f aca="true" t="shared" si="1" ref="F24:F35">SUM(B24:E24)</f>
        <v>-2</v>
      </c>
    </row>
    <row r="25" spans="1:6" ht="30" hidden="1">
      <c r="A25" s="105" t="s">
        <v>74</v>
      </c>
      <c r="B25" s="108"/>
      <c r="C25" s="107"/>
      <c r="D25" s="108"/>
      <c r="E25" s="108"/>
      <c r="F25" s="107">
        <f t="shared" si="1"/>
        <v>0</v>
      </c>
    </row>
    <row r="26" spans="1:6" ht="30" hidden="1">
      <c r="A26" s="105" t="s">
        <v>65</v>
      </c>
      <c r="B26" s="108"/>
      <c r="C26" s="108"/>
      <c r="D26" s="107"/>
      <c r="E26" s="108"/>
      <c r="F26" s="107">
        <f t="shared" si="1"/>
        <v>0</v>
      </c>
    </row>
    <row r="27" spans="1:6" ht="15" customHeight="1" hidden="1">
      <c r="A27" s="143" t="s">
        <v>75</v>
      </c>
      <c r="B27" s="149"/>
      <c r="C27" s="106"/>
      <c r="D27" s="106"/>
      <c r="E27" s="149"/>
      <c r="F27" s="107">
        <f t="shared" si="1"/>
        <v>0</v>
      </c>
    </row>
    <row r="28" spans="1:6" ht="15" customHeight="1" hidden="1">
      <c r="A28" s="143"/>
      <c r="B28" s="148"/>
      <c r="C28" s="106"/>
      <c r="D28" s="106"/>
      <c r="E28" s="148"/>
      <c r="F28" s="107">
        <f t="shared" si="1"/>
        <v>0</v>
      </c>
    </row>
    <row r="29" spans="1:6" ht="15.75" hidden="1">
      <c r="A29" s="105" t="s">
        <v>76</v>
      </c>
      <c r="B29" s="101"/>
      <c r="C29" s="106">
        <v>160</v>
      </c>
      <c r="D29" s="106"/>
      <c r="E29" s="101"/>
      <c r="F29" s="107">
        <f t="shared" si="1"/>
        <v>160</v>
      </c>
    </row>
    <row r="30" spans="1:6" ht="15.75" hidden="1">
      <c r="A30" s="105" t="s">
        <v>66</v>
      </c>
      <c r="B30" s="101"/>
      <c r="C30" s="101"/>
      <c r="D30" s="101"/>
      <c r="E30" s="106">
        <v>-1309</v>
      </c>
      <c r="F30" s="107">
        <f t="shared" si="1"/>
        <v>-1309</v>
      </c>
    </row>
    <row r="31" spans="1:6" ht="15.75" hidden="1">
      <c r="A31" s="105" t="s">
        <v>67</v>
      </c>
      <c r="B31" s="101"/>
      <c r="C31" s="101"/>
      <c r="D31" s="101"/>
      <c r="E31" s="106">
        <v>1009</v>
      </c>
      <c r="F31" s="107">
        <f t="shared" si="1"/>
        <v>1009</v>
      </c>
    </row>
    <row r="32" spans="1:6" ht="15.75" hidden="1">
      <c r="A32" s="105" t="s">
        <v>69</v>
      </c>
      <c r="B32" s="101"/>
      <c r="C32" s="101"/>
      <c r="D32" s="101"/>
      <c r="E32" s="106">
        <v>-6486</v>
      </c>
      <c r="F32" s="107">
        <f t="shared" si="1"/>
        <v>-6486</v>
      </c>
    </row>
    <row r="33" spans="1:6" ht="15.75" hidden="1">
      <c r="A33" s="105" t="s">
        <v>77</v>
      </c>
      <c r="B33" s="101"/>
      <c r="C33" s="101"/>
      <c r="D33" s="101"/>
      <c r="E33" s="106">
        <v>-245</v>
      </c>
      <c r="F33" s="107">
        <f t="shared" si="1"/>
        <v>-245</v>
      </c>
    </row>
    <row r="34" spans="1:6" ht="15" customHeight="1" hidden="1">
      <c r="A34" s="143" t="s">
        <v>70</v>
      </c>
      <c r="B34" s="145">
        <v>6575</v>
      </c>
      <c r="C34" s="148"/>
      <c r="D34" s="145">
        <v>-5724</v>
      </c>
      <c r="E34" s="145">
        <v>12252</v>
      </c>
      <c r="F34" s="107">
        <f t="shared" si="1"/>
        <v>13103</v>
      </c>
    </row>
    <row r="35" spans="1:6" ht="15" customHeight="1" hidden="1">
      <c r="A35" s="143"/>
      <c r="B35" s="146"/>
      <c r="C35" s="149"/>
      <c r="D35" s="146"/>
      <c r="E35" s="146"/>
      <c r="F35" s="107">
        <f t="shared" si="1"/>
        <v>0</v>
      </c>
    </row>
    <row r="36" spans="1:6" ht="30.75" customHeight="1">
      <c r="A36" s="68" t="s">
        <v>115</v>
      </c>
      <c r="B36" s="110">
        <v>20779</v>
      </c>
      <c r="C36" s="110"/>
      <c r="D36" s="111">
        <v>5874</v>
      </c>
      <c r="E36" s="110">
        <v>348</v>
      </c>
      <c r="F36" s="110">
        <v>27001</v>
      </c>
    </row>
    <row r="37" spans="1:6" ht="30.75" customHeight="1">
      <c r="A37" s="63" t="s">
        <v>25</v>
      </c>
      <c r="B37" s="112"/>
      <c r="C37" s="112"/>
      <c r="D37" s="112"/>
      <c r="E37" s="113">
        <v>550</v>
      </c>
      <c r="F37" s="114">
        <f>E37</f>
        <v>550</v>
      </c>
    </row>
    <row r="38" spans="1:6" ht="30.75" customHeight="1">
      <c r="A38" s="63" t="s">
        <v>91</v>
      </c>
      <c r="B38" s="112"/>
      <c r="C38" s="112"/>
      <c r="D38" s="112"/>
      <c r="E38" s="115">
        <v>-250</v>
      </c>
      <c r="F38" s="115">
        <f>E38</f>
        <v>-250</v>
      </c>
    </row>
    <row r="39" spans="1:6" ht="30.75" customHeight="1">
      <c r="A39" s="63" t="s">
        <v>102</v>
      </c>
      <c r="B39" s="112"/>
      <c r="C39" s="112"/>
      <c r="D39" s="116">
        <v>98</v>
      </c>
      <c r="E39" s="115">
        <v>-98</v>
      </c>
      <c r="F39" s="116">
        <f>D39+E39</f>
        <v>0</v>
      </c>
    </row>
    <row r="40" spans="1:6" ht="30.75" customHeight="1">
      <c r="A40" s="67" t="s">
        <v>96</v>
      </c>
      <c r="B40" s="112"/>
      <c r="C40" s="112"/>
      <c r="D40" s="116">
        <v>93</v>
      </c>
      <c r="E40" s="115"/>
      <c r="F40" s="116">
        <f>D40+E40</f>
        <v>93</v>
      </c>
    </row>
    <row r="41" spans="1:6" s="60" customFormat="1" ht="30.75" customHeight="1">
      <c r="A41" s="68" t="s">
        <v>116</v>
      </c>
      <c r="B41" s="110">
        <f>SUM(B36:B40)</f>
        <v>20779</v>
      </c>
      <c r="C41" s="110"/>
      <c r="D41" s="110">
        <f>SUM(D36:D40)</f>
        <v>6065</v>
      </c>
      <c r="E41" s="110">
        <f>SUM(E36:E39)</f>
        <v>550</v>
      </c>
      <c r="F41" s="110">
        <f>SUM(F36:F40)</f>
        <v>27394</v>
      </c>
    </row>
    <row r="42" spans="1:6" s="60" customFormat="1" ht="30.75" customHeight="1">
      <c r="A42" s="68" t="s">
        <v>25</v>
      </c>
      <c r="B42" s="112"/>
      <c r="C42" s="112"/>
      <c r="D42" s="112"/>
      <c r="E42" s="113">
        <v>-82</v>
      </c>
      <c r="F42" s="114">
        <f>E42</f>
        <v>-82</v>
      </c>
    </row>
    <row r="43" spans="1:6" s="60" customFormat="1" ht="30.75" customHeight="1">
      <c r="A43" s="62" t="s">
        <v>117</v>
      </c>
      <c r="B43" s="110">
        <f>SUM(B41:B42)</f>
        <v>20779</v>
      </c>
      <c r="C43" s="110"/>
      <c r="D43" s="110">
        <f>SUM(D41:D42)</f>
        <v>6065</v>
      </c>
      <c r="E43" s="110">
        <f>SUM(E41:E42)</f>
        <v>468</v>
      </c>
      <c r="F43" s="110">
        <f>SUM(F41:F42)</f>
        <v>27312</v>
      </c>
    </row>
    <row r="45" ht="15">
      <c r="A45" s="18"/>
    </row>
    <row r="47" spans="1:6" ht="15">
      <c r="A47" s="18" t="s">
        <v>20</v>
      </c>
      <c r="D47" s="134" t="s">
        <v>19</v>
      </c>
      <c r="E47" s="134"/>
      <c r="F47" s="134"/>
    </row>
    <row r="48" spans="1:2" ht="15">
      <c r="A48" s="18"/>
      <c r="B48" s="18"/>
    </row>
    <row r="49" ht="15">
      <c r="A49" s="44"/>
    </row>
    <row r="50" ht="15">
      <c r="A50" s="44"/>
    </row>
    <row r="52" ht="15">
      <c r="A52" s="44"/>
    </row>
  </sheetData>
  <mergeCells count="21">
    <mergeCell ref="A27:A28"/>
    <mergeCell ref="B27:B28"/>
    <mergeCell ref="E27:E28"/>
    <mergeCell ref="C34:C35"/>
    <mergeCell ref="D34:D35"/>
    <mergeCell ref="E34:E35"/>
    <mergeCell ref="B34:B35"/>
    <mergeCell ref="D18:D19"/>
    <mergeCell ref="C18:C19"/>
    <mergeCell ref="B18:B19"/>
    <mergeCell ref="D47:F47"/>
    <mergeCell ref="A18:A19"/>
    <mergeCell ref="A34:A35"/>
    <mergeCell ref="A1:F1"/>
    <mergeCell ref="A2:F2"/>
    <mergeCell ref="A3:F3"/>
    <mergeCell ref="E18:E19"/>
    <mergeCell ref="F18:F19"/>
    <mergeCell ref="A4:F4"/>
    <mergeCell ref="B6:C6"/>
    <mergeCell ref="D6:F6"/>
  </mergeCells>
  <hyperlinks>
    <hyperlink ref="A1:C1" r:id="rId1" display="STARA PLANINA HOLD Pls"/>
  </hyperlinks>
  <printOptions horizontalCentered="1"/>
  <pageMargins left="0.23" right="0.25" top="0.984251968503937" bottom="0.984251968503937" header="0" footer="0"/>
  <pageSetup horizontalDpi="600" verticalDpi="600" orientation="portrait" paperSize="9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="75" zoomScaleNormal="75" workbookViewId="0" topLeftCell="A1">
      <selection activeCell="A1" sqref="A1:D1"/>
    </sheetView>
  </sheetViews>
  <sheetFormatPr defaultColWidth="9.140625" defaultRowHeight="12.75"/>
  <cols>
    <col min="1" max="1" width="51.140625" style="29" customWidth="1"/>
    <col min="2" max="2" width="8.7109375" style="29" customWidth="1"/>
    <col min="3" max="3" width="12.00390625" style="29" customWidth="1"/>
    <col min="4" max="4" width="12.421875" style="29" customWidth="1"/>
    <col min="5" max="16384" width="10.7109375" style="29" customWidth="1"/>
  </cols>
  <sheetData>
    <row r="1" spans="1:4" ht="20.25">
      <c r="A1" s="154" t="s">
        <v>118</v>
      </c>
      <c r="B1" s="154"/>
      <c r="C1" s="154"/>
      <c r="D1" s="154"/>
    </row>
    <row r="2" spans="1:4" ht="15">
      <c r="A2" s="151"/>
      <c r="B2" s="151"/>
      <c r="C2" s="151"/>
      <c r="D2" s="151"/>
    </row>
    <row r="3" spans="1:4" ht="15.75">
      <c r="A3" s="155" t="s">
        <v>42</v>
      </c>
      <c r="B3" s="155"/>
      <c r="C3" s="155"/>
      <c r="D3" s="155"/>
    </row>
    <row r="4" spans="1:4" ht="15.75">
      <c r="A4" s="155" t="s">
        <v>41</v>
      </c>
      <c r="B4" s="155"/>
      <c r="C4" s="155"/>
      <c r="D4" s="155"/>
    </row>
    <row r="5" spans="1:6" ht="14.25">
      <c r="A5" s="129" t="s">
        <v>114</v>
      </c>
      <c r="B5" s="129"/>
      <c r="C5" s="129"/>
      <c r="D5" s="129"/>
      <c r="E5" s="117"/>
      <c r="F5" s="117"/>
    </row>
    <row r="6" spans="1:4" ht="15">
      <c r="A6" s="151"/>
      <c r="B6" s="151"/>
      <c r="C6" s="151"/>
      <c r="D6" s="151"/>
    </row>
    <row r="7" spans="1:10" s="30" customFormat="1" ht="14.25">
      <c r="A7" s="150" t="s">
        <v>16</v>
      </c>
      <c r="B7" s="150"/>
      <c r="C7" s="150"/>
      <c r="D7" s="150"/>
      <c r="E7" s="31"/>
      <c r="F7" s="31"/>
      <c r="G7" s="31"/>
      <c r="H7" s="31"/>
      <c r="I7" s="31"/>
      <c r="J7" s="31"/>
    </row>
    <row r="8" spans="1:12" s="33" customFormat="1" ht="15.75">
      <c r="A8" s="47"/>
      <c r="B8" s="48" t="s">
        <v>43</v>
      </c>
      <c r="C8" s="48" t="s">
        <v>44</v>
      </c>
      <c r="D8" s="48" t="s">
        <v>55</v>
      </c>
      <c r="E8" s="32"/>
      <c r="F8" s="32"/>
      <c r="G8" s="32"/>
      <c r="H8" s="32"/>
      <c r="I8" s="32"/>
      <c r="J8" s="32"/>
      <c r="K8" s="32"/>
      <c r="L8" s="32"/>
    </row>
    <row r="9" spans="1:4" ht="23.25" customHeight="1">
      <c r="A9" s="49" t="s">
        <v>45</v>
      </c>
      <c r="B9" s="50"/>
      <c r="C9" s="50"/>
      <c r="D9" s="50"/>
    </row>
    <row r="10" spans="1:4" ht="15">
      <c r="A10" s="51" t="s">
        <v>51</v>
      </c>
      <c r="B10" s="52">
        <v>2331</v>
      </c>
      <c r="C10" s="52">
        <v>25440</v>
      </c>
      <c r="D10" s="53">
        <v>64.53</v>
      </c>
    </row>
    <row r="11" spans="1:4" ht="15">
      <c r="A11" s="51" t="s">
        <v>109</v>
      </c>
      <c r="B11" s="52">
        <v>8323</v>
      </c>
      <c r="C11" s="52">
        <v>19365</v>
      </c>
      <c r="D11" s="53">
        <v>51.4</v>
      </c>
    </row>
    <row r="12" spans="1:4" ht="15">
      <c r="A12" s="51" t="s">
        <v>110</v>
      </c>
      <c r="B12" s="52">
        <v>1118</v>
      </c>
      <c r="C12" s="52">
        <v>1118</v>
      </c>
      <c r="D12" s="53">
        <v>53.6</v>
      </c>
    </row>
    <row r="13" spans="1:4" ht="15">
      <c r="A13" s="51" t="s">
        <v>111</v>
      </c>
      <c r="B13" s="52">
        <v>1241</v>
      </c>
      <c r="C13" s="52">
        <v>564</v>
      </c>
      <c r="D13" s="53">
        <v>74.72</v>
      </c>
    </row>
    <row r="14" spans="1:4" ht="15">
      <c r="A14" s="51" t="s">
        <v>52</v>
      </c>
      <c r="B14" s="52">
        <v>3512</v>
      </c>
      <c r="C14" s="52">
        <v>3512</v>
      </c>
      <c r="D14" s="53">
        <v>98.74</v>
      </c>
    </row>
    <row r="15" spans="1:4" ht="15">
      <c r="A15" s="54" t="s">
        <v>54</v>
      </c>
      <c r="B15" s="52">
        <v>33</v>
      </c>
      <c r="C15" s="52">
        <v>33</v>
      </c>
      <c r="D15" s="53">
        <v>65</v>
      </c>
    </row>
    <row r="16" spans="1:13" ht="15.75">
      <c r="A16" s="55" t="s">
        <v>53</v>
      </c>
      <c r="B16" s="56">
        <f>SUM(B10:B15)</f>
        <v>16558</v>
      </c>
      <c r="C16" s="56">
        <f>SUM(C10:C15)</f>
        <v>50032</v>
      </c>
      <c r="D16" s="53"/>
      <c r="E16" s="34"/>
      <c r="F16" s="35"/>
      <c r="G16" s="35"/>
      <c r="H16" s="35"/>
      <c r="I16" s="35"/>
      <c r="J16" s="35"/>
      <c r="K16" s="35"/>
      <c r="L16" s="35"/>
      <c r="M16" s="35"/>
    </row>
    <row r="17" spans="1:4" ht="23.25" customHeight="1">
      <c r="A17" s="49" t="s">
        <v>46</v>
      </c>
      <c r="B17" s="50"/>
      <c r="C17" s="50"/>
      <c r="D17" s="53"/>
    </row>
    <row r="18" spans="1:4" ht="15">
      <c r="A18" s="51" t="s">
        <v>48</v>
      </c>
      <c r="B18" s="52">
        <v>5409</v>
      </c>
      <c r="C18" s="52">
        <v>28907</v>
      </c>
      <c r="D18" s="53">
        <v>30.91</v>
      </c>
    </row>
    <row r="19" spans="1:4" ht="15">
      <c r="A19" s="51" t="s">
        <v>112</v>
      </c>
      <c r="B19" s="52">
        <v>1903</v>
      </c>
      <c r="C19" s="52">
        <v>956</v>
      </c>
      <c r="D19" s="53">
        <v>49.99</v>
      </c>
    </row>
    <row r="20" spans="1:4" ht="15">
      <c r="A20" s="57" t="s">
        <v>49</v>
      </c>
      <c r="B20" s="52">
        <v>287</v>
      </c>
      <c r="C20" s="52">
        <v>287</v>
      </c>
      <c r="D20" s="53">
        <v>24.2</v>
      </c>
    </row>
    <row r="21" spans="1:4" ht="15">
      <c r="A21" s="57" t="s">
        <v>50</v>
      </c>
      <c r="B21" s="52">
        <v>0</v>
      </c>
      <c r="C21" s="52"/>
      <c r="D21" s="53">
        <v>50</v>
      </c>
    </row>
    <row r="22" spans="1:13" ht="15.75">
      <c r="A22" s="55" t="s">
        <v>53</v>
      </c>
      <c r="B22" s="58">
        <f>SUM(B18:B21)</f>
        <v>7599</v>
      </c>
      <c r="C22" s="58">
        <f>SUM(C18:C21)</f>
        <v>30150</v>
      </c>
      <c r="D22" s="53"/>
      <c r="E22" s="35"/>
      <c r="F22" s="35"/>
      <c r="G22" s="35"/>
      <c r="H22" s="35"/>
      <c r="I22" s="35"/>
      <c r="J22" s="35"/>
      <c r="K22" s="35"/>
      <c r="L22" s="35"/>
      <c r="M22" s="35"/>
    </row>
    <row r="23" spans="1:4" ht="23.25" customHeight="1">
      <c r="A23" s="49" t="s">
        <v>47</v>
      </c>
      <c r="B23" s="50"/>
      <c r="C23" s="50"/>
      <c r="D23" s="53"/>
    </row>
    <row r="24" spans="1:4" ht="15">
      <c r="A24" s="57" t="s">
        <v>113</v>
      </c>
      <c r="B24" s="58">
        <v>13</v>
      </c>
      <c r="C24" s="58">
        <v>13</v>
      </c>
      <c r="D24" s="53">
        <v>5</v>
      </c>
    </row>
    <row r="25" spans="1:13" ht="15.75">
      <c r="A25" s="55" t="s">
        <v>53</v>
      </c>
      <c r="B25" s="58">
        <f>SUM(B24:B24)</f>
        <v>13</v>
      </c>
      <c r="C25" s="58">
        <f>SUM(C24:C24)</f>
        <v>13</v>
      </c>
      <c r="D25" s="53"/>
      <c r="E25" s="35"/>
      <c r="F25" s="35"/>
      <c r="G25" s="35"/>
      <c r="H25" s="35"/>
      <c r="I25" s="35"/>
      <c r="J25" s="35"/>
      <c r="K25" s="35"/>
      <c r="L25" s="35"/>
      <c r="M25" s="35"/>
    </row>
    <row r="26" spans="1:13" ht="15.75">
      <c r="A26" s="59" t="s">
        <v>85</v>
      </c>
      <c r="B26" s="58">
        <f>B16+B22+B25</f>
        <v>24170</v>
      </c>
      <c r="C26" s="58">
        <f>C16+C22+C25</f>
        <v>80195</v>
      </c>
      <c r="D26" s="53"/>
      <c r="E26" s="34"/>
      <c r="F26" s="35"/>
      <c r="G26" s="35"/>
      <c r="H26" s="35"/>
      <c r="I26" s="35"/>
      <c r="J26" s="35"/>
      <c r="K26" s="35"/>
      <c r="L26" s="35"/>
      <c r="M26" s="35"/>
    </row>
    <row r="27" spans="1:4" ht="15">
      <c r="A27" s="151"/>
      <c r="B27" s="151"/>
      <c r="C27" s="151"/>
      <c r="D27" s="151"/>
    </row>
    <row r="28" spans="1:4" ht="15">
      <c r="A28" s="151"/>
      <c r="B28" s="151"/>
      <c r="C28" s="151"/>
      <c r="D28" s="151"/>
    </row>
    <row r="29" spans="1:4" ht="24" customHeight="1">
      <c r="A29" s="152"/>
      <c r="B29" s="153"/>
      <c r="C29" s="153"/>
      <c r="D29" s="153"/>
    </row>
    <row r="31" spans="1:3" ht="14.25">
      <c r="A31" s="36"/>
      <c r="B31" s="36"/>
      <c r="C31" s="36"/>
    </row>
    <row r="33" spans="1:3" s="4" customFormat="1" ht="15">
      <c r="A33" s="18" t="s">
        <v>20</v>
      </c>
      <c r="B33" s="134" t="s">
        <v>19</v>
      </c>
      <c r="C33" s="134"/>
    </row>
    <row r="34" spans="1:3" s="4" customFormat="1" ht="15">
      <c r="A34" s="18"/>
      <c r="B34" s="18"/>
      <c r="C34" s="19"/>
    </row>
  </sheetData>
  <mergeCells count="11">
    <mergeCell ref="A6:D6"/>
    <mergeCell ref="A1:D1"/>
    <mergeCell ref="A3:D3"/>
    <mergeCell ref="A4:D4"/>
    <mergeCell ref="A5:D5"/>
    <mergeCell ref="A2:D2"/>
    <mergeCell ref="B33:C33"/>
    <mergeCell ref="A7:D7"/>
    <mergeCell ref="A27:D27"/>
    <mergeCell ref="A28:D28"/>
    <mergeCell ref="A29:D2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4:D24 B18:D21 B10:D15">
      <formula1>0</formula1>
      <formula2>9999999999999990</formula2>
    </dataValidation>
  </dataValidations>
  <hyperlinks>
    <hyperlink ref="A10" r:id="rId1" display="http://www.sphold.com/en/companies/hdro_elements_and_sstems/"/>
    <hyperlink ref="A14" r:id="rId2" display="http://www.sphold.com/en/companies/slavana/"/>
    <hyperlink ref="A13" r:id="rId3" display="http://www.sphold.com/en/companies/fazan_en/"/>
    <hyperlink ref="A18" r:id="rId4" display="http://www.sphold.com/en/companies/mc_hdraulic/"/>
    <hyperlink ref="A19" r:id="rId5" display="http://www.sphold.com/en/companies/bulgarska_rosa_en/"/>
    <hyperlink ref="A1:D1" r:id="rId6" display="STARA PLANINA HOLD Pls"/>
    <hyperlink ref="A12" r:id="rId7" display="http://www.sphold.com/en/companies/patstroinjenering_en/"/>
    <hyperlink ref="A11" r:id="rId8" display="http://www.sphold.com/en/companies/elhim_en/"/>
  </hyperlinks>
  <printOptions horizontalCentered="1"/>
  <pageMargins left="0.3937007874015748" right="0.3937007874015748" top="0.984251968503937" bottom="0.3937007874015748" header="0.15748031496062992" footer="0.15748031496062992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tnn</dc:creator>
  <cp:keywords/>
  <dc:description/>
  <cp:lastModifiedBy>tnn</cp:lastModifiedBy>
  <cp:lastPrinted>2011-04-28T13:02:09Z</cp:lastPrinted>
  <dcterms:created xsi:type="dcterms:W3CDTF">2007-03-28T12:28:32Z</dcterms:created>
  <dcterms:modified xsi:type="dcterms:W3CDTF">2011-04-28T14:33:45Z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