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0"/>
  </bookViews>
  <sheets>
    <sheet name="БАЛАНС-6м." sheetId="1" r:id="rId1"/>
    <sheet name="ОПР6м" sheetId="2" r:id="rId2"/>
    <sheet name="ОПП-6м.по прекия метод" sheetId="3" r:id="rId3"/>
    <sheet name="ОТЧ.СОБСТВ.КАПИТ.-6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'БАЛАНС-6м.'!$A$1:$F$81</definedName>
    <definedName name="_xlnm.Print_Area" localSheetId="3">'ОТЧ.СОБСТВ.КАПИТ.-6м.'!$A$1:$K$34</definedName>
  </definedNames>
  <calcPr fullCalcOnLoad="1"/>
</workbook>
</file>

<file path=xl/sharedStrings.xml><?xml version="1.0" encoding="utf-8"?>
<sst xmlns="http://schemas.openxmlformats.org/spreadsheetml/2006/main" count="800" uniqueCount="619">
  <si>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</si>
  <si>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</si>
  <si>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</si>
  <si>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</si>
  <si>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</si>
  <si>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</si>
  <si>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</si>
  <si>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</si>
  <si>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</si>
  <si>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</si>
  <si>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</si>
  <si>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</si>
  <si>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</si>
  <si>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</si>
  <si>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</si>
  <si>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</si>
  <si>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</si>
  <si>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</si>
  <si>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</si>
  <si>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</si>
  <si>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</si>
  <si>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</si>
  <si>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</si>
  <si>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</si>
  <si>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</si>
  <si>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</si>
  <si>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</si>
  <si>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</si>
  <si>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</si>
  <si>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</si>
  <si>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</si>
  <si>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</si>
  <si>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</si>
  <si>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</si>
  <si>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</si>
  <si>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</si>
  <si>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</si>
  <si>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</si>
  <si>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</si>
  <si>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</si>
  <si>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</si>
  <si>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</si>
  <si>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</si>
  <si>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</si>
  <si>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</si>
  <si>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</si>
  <si>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</si>
  <si>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</si>
  <si>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</si>
  <si>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</si>
  <si>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</si>
  <si>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</si>
  <si>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</si>
  <si>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</si>
  <si>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</si>
  <si>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</si>
  <si>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</si>
  <si>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</si>
  <si>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</si>
  <si>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</si>
  <si>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</si>
  <si>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</si>
  <si>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</si>
  <si>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</si>
  <si>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</si>
  <si>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</si>
  <si>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</si>
  <si>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</si>
  <si>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</si>
  <si>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</si>
  <si>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</si>
  <si>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</si>
  <si>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</si>
  <si>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</si>
  <si>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</si>
  <si>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</si>
  <si>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</si>
  <si>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</si>
  <si>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</si>
  <si>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</si>
  <si>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</si>
  <si>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</si>
  <si>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</si>
  <si>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</si>
  <si>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</si>
  <si>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</si>
  <si>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</si>
  <si>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</si>
  <si>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</si>
  <si>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</si>
  <si>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</si>
  <si>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</si>
  <si>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</si>
  <si>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</si>
  <si>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</si>
  <si>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</si>
  <si>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</si>
  <si>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</si>
  <si>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</si>
  <si>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</si>
  <si>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</si>
  <si>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</si>
  <si>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</si>
  <si>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</si>
  <si>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</si>
  <si>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</si>
  <si>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</si>
  <si>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</si>
  <si>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</si>
  <si>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</si>
  <si>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</si>
  <si>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</si>
  <si>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</si>
  <si>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</si>
  <si>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</si>
  <si>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</si>
  <si>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</si>
  <si>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</si>
  <si>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</si>
  <si>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</si>
  <si>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</si>
  <si>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</si>
  <si>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</si>
  <si>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</si>
  <si>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</si>
  <si>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</si>
  <si>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</si>
  <si>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</si>
  <si>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</si>
  <si>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</si>
  <si>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</si>
  <si>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</si>
  <si>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</si>
  <si>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</si>
  <si>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</si>
  <si>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</si>
  <si>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</si>
  <si>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</si>
  <si>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</si>
  <si>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</si>
  <si>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</si>
  <si>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</si>
  <si>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</si>
  <si>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</si>
  <si>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</si>
  <si>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</si>
  <si>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</si>
  <si>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</si>
  <si>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</si>
  <si>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</si>
  <si>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</si>
  <si>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</si>
  <si>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</si>
  <si>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</si>
  <si>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</si>
  <si>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</si>
  <si>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</si>
  <si>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</si>
  <si>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</si>
  <si>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</si>
  <si>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</si>
  <si>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</si>
  <si>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</si>
  <si>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</si>
  <si>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</si>
  <si>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</si>
  <si>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</si>
  <si>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</si>
  <si>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</si>
  <si>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</si>
  <si>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</si>
  <si>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</si>
  <si>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</si>
  <si>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</si>
  <si>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</si>
  <si>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</si>
  <si>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</si>
  <si>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</si>
  <si>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</si>
  <si>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</si>
  <si>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</si>
  <si>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</si>
  <si>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</si>
  <si>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</si>
  <si>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</si>
  <si>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</si>
  <si>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</si>
  <si>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</si>
  <si>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</si>
  <si>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</si>
  <si>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</si>
  <si>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</si>
  <si>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</si>
  <si>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</si>
  <si>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</si>
  <si>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</si>
  <si>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</si>
  <si>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</si>
  <si>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</si>
  <si>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</si>
  <si>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</si>
  <si>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</si>
  <si>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</si>
  <si>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</si>
  <si>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</si>
  <si>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</si>
  <si>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</si>
  <si>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</si>
  <si>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</si>
  <si>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</si>
  <si>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</si>
  <si>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</si>
  <si>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</si>
  <si>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</si>
  <si>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</si>
  <si>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</si>
  <si>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</si>
  <si>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</si>
  <si>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</si>
  <si>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</si>
  <si>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</si>
  <si>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</si>
  <si>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</si>
  <si>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</si>
  <si>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</si>
  <si>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</si>
  <si>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</si>
  <si>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</si>
  <si>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</si>
  <si>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</si>
  <si>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</si>
  <si>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</si>
  <si>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</si>
  <si>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</si>
  <si>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</si>
  <si>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</si>
  <si>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</si>
  <si>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</si>
  <si>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</si>
  <si>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</si>
  <si>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</si>
  <si>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</si>
  <si>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</si>
  <si>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</si>
  <si>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</si>
  <si>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</si>
  <si>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</si>
  <si>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</si>
  <si>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</si>
  <si>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</si>
  <si>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</si>
  <si>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</si>
  <si>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</si>
  <si>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</si>
  <si>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</si>
  <si>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</si>
  <si>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</si>
  <si>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</si>
  <si>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</si>
  <si>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</si>
  <si>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</si>
  <si>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</si>
  <si>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</si>
  <si>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</si>
  <si>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</si>
  <si>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</si>
  <si>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</si>
  <si>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</si>
  <si>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</si>
  <si>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</si>
  <si>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</si>
  <si>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</si>
  <si>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</si>
  <si>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</si>
  <si>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</si>
  <si>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</si>
  <si>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</si>
  <si>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</si>
  <si>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</si>
  <si>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</si>
  <si>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</si>
  <si>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</si>
  <si>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</si>
  <si>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</si>
  <si>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</si>
  <si>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</si>
  <si>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</si>
  <si>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</si>
  <si>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</si>
  <si>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</si>
  <si>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</si>
  <si>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</si>
  <si>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</si>
  <si>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</si>
  <si>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</si>
  <si>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</si>
  <si>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</si>
  <si>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</si>
  <si>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</si>
  <si>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</si>
  <si>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</si>
  <si>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</si>
  <si>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</si>
  <si>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</si>
  <si>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</si>
  <si>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</si>
  <si>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</si>
  <si>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</si>
  <si>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</si>
  <si>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</si>
  <si>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</si>
  <si>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</si>
  <si>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</si>
  <si>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</si>
  <si>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</si>
  <si>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</si>
  <si>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</si>
  <si>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</si>
  <si>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</si>
  <si>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</si>
  <si>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</si>
  <si>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</si>
  <si>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</si>
  <si>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</si>
  <si>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</si>
  <si>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</si>
  <si>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</si>
  <si>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</si>
  <si>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</si>
  <si>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</si>
  <si>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</si>
  <si>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</si>
  <si>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</si>
  <si>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</si>
  <si>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</si>
  <si>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</si>
  <si>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</si>
  <si>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</si>
  <si>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</si>
  <si>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</si>
  <si>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</si>
  <si>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</si>
  <si>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</si>
  <si>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</si>
  <si>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</si>
  <si>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</si>
  <si>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</si>
  <si>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</si>
  <si>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</si>
  <si>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</si>
  <si>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</si>
  <si>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</si>
  <si>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</si>
  <si>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</si>
  <si>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</si>
  <si>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</si>
  <si>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</si>
  <si>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</si>
  <si>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</si>
  <si>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</si>
  <si>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</si>
  <si>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</si>
  <si>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</si>
  <si>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</si>
  <si>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</si>
  <si>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</si>
  <si>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</si>
  <si>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</si>
  <si>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</si>
  <si>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</si>
  <si>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</si>
  <si>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</si>
  <si>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</si>
  <si>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</si>
  <si>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</si>
  <si>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</si>
  <si>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</si>
  <si>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</si>
  <si>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</si>
  <si>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</si>
  <si>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</si>
  <si>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</si>
  <si>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</si>
  <si>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</si>
  <si>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</si>
  <si>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</si>
  <si>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</si>
  <si>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</si>
  <si>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</si>
  <si>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</si>
  <si>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</si>
  <si>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</si>
  <si>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</si>
  <si>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</si>
  <si>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</si>
  <si>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</si>
  <si>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</si>
  <si>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</si>
  <si>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</si>
  <si>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</si>
  <si>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</si>
  <si>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</si>
  <si>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</si>
  <si>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</si>
  <si>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</si>
  <si>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</si>
  <si>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</si>
  <si>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</si>
  <si>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</si>
  <si>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</si>
  <si>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</si>
  <si>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</si>
  <si>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</si>
  <si>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</si>
  <si>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</si>
  <si>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</si>
  <si>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</si>
  <si>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</si>
  <si>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</si>
  <si>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</si>
  <si>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</si>
  <si>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</si>
  <si>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</si>
  <si>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</si>
  <si>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</si>
  <si>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</si>
  <si>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</si>
  <si>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</si>
  <si>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</si>
  <si>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</si>
  <si>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</si>
  <si>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</si>
  <si>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</si>
  <si>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</si>
  <si>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</si>
  <si>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</si>
  <si>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</si>
  <si>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</si>
  <si>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</si>
  <si>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</si>
  <si>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</si>
  <si>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</si>
  <si>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</si>
  <si>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</si>
  <si>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</si>
  <si>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</si>
  <si>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</si>
  <si>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</si>
  <si>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</si>
  <si>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</si>
  <si>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</si>
  <si>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</si>
  <si>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</si>
  <si>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</si>
  <si>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</si>
  <si>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</si>
  <si>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</si>
  <si>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</si>
  <si>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</si>
  <si>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</si>
  <si>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</si>
  <si>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</si>
  <si>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</si>
  <si>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</si>
  <si>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</si>
  <si>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</si>
  <si>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</si>
  <si>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</si>
  <si>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</si>
  <si>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</si>
  <si>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</si>
  <si>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</si>
  <si>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</si>
  <si>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9</t>
  </si>
  <si>
    <t>Лазурен бряг АД Приморско</t>
  </si>
  <si>
    <t>10</t>
  </si>
  <si>
    <t>Хемус Автотранспорт АД Габрово</t>
  </si>
  <si>
    <t>ЗММ Любимец АД Любимец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</si>
  <si>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</si>
  <si>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</si>
  <si>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</si>
  <si>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</si>
  <si>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</si>
  <si>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</si>
  <si>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</si>
  <si>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</si>
  <si>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</si>
  <si>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</si>
  <si>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</si>
  <si>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</si>
  <si>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</si>
  <si>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</si>
  <si>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</si>
  <si>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</si>
  <si>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</si>
  <si>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</si>
  <si>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</si>
  <si>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</si>
  <si>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</si>
  <si>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</si>
  <si>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</si>
  <si>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</si>
  <si>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</si>
  <si>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</si>
  <si>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</si>
  <si>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</si>
  <si>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</si>
  <si>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</si>
  <si>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</si>
  <si>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</si>
  <si>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</si>
  <si>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</si>
  <si>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</si>
  <si>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</si>
  <si>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</si>
  <si>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</si>
  <si>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</si>
  <si>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</si>
  <si>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</si>
  <si>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</si>
  <si>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</si>
  <si>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</si>
  <si>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</si>
  <si>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</si>
  <si>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</si>
  <si>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</si>
  <si>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</si>
  <si>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</si>
  <si>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</si>
  <si>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</si>
  <si>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</si>
  <si>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</si>
  <si>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</si>
  <si>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</si>
  <si>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</si>
  <si>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</si>
  <si>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</si>
  <si>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</si>
  <si>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</si>
  <si>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</si>
  <si>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</si>
  <si>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</si>
  <si>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</si>
  <si>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</si>
  <si>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</si>
  <si>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</si>
  <si>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</si>
  <si>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</si>
  <si>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</si>
  <si>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</si>
  <si>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</si>
  <si>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</si>
  <si>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</si>
  <si>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</si>
  <si>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</si>
  <si>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</si>
  <si>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</si>
  <si>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</si>
  <si>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</si>
  <si>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</si>
  <si>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</si>
  <si>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</si>
  <si>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</si>
  <si>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</si>
  <si>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</si>
  <si>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</si>
  <si>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</si>
  <si>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</si>
  <si>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</si>
  <si>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</si>
  <si>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</si>
  <si>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</si>
  <si>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</si>
  <si>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</si>
  <si>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</si>
  <si>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</si>
  <si>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</si>
  <si>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</si>
  <si>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</si>
  <si>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</si>
  <si>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</si>
  <si>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</si>
  <si>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</si>
  <si>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</si>
  <si>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</si>
  <si>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</si>
  <si>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</si>
  <si>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</si>
  <si>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</si>
  <si>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</si>
  <si>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</si>
  <si>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</si>
  <si>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</si>
  <si>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</si>
  <si>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</si>
  <si>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</si>
  <si>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</si>
  <si>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</si>
  <si>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</si>
  <si>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</si>
  <si>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</si>
  <si>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</si>
  <si>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</si>
  <si>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</si>
  <si>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</si>
  <si>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</si>
  <si>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</si>
  <si>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</si>
  <si>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</si>
  <si>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</si>
  <si>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</si>
  <si>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</si>
  <si>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</si>
  <si>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Булгар  Комерс 2004 АД Смолян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</si>
  <si>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</si>
  <si>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</si>
  <si>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</si>
  <si>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</si>
  <si>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към 30-06-2008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</si>
</sst>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0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Continuous" vertical="top"/>
      <protection/>
    </xf>
    <xf numFmtId="0" fontId="6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3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 wrapText="1"/>
      <protection/>
    </xf>
    <xf numFmtId="0" fontId="7" fillId="0" borderId="5" xfId="33" applyFont="1" applyBorder="1" applyAlignment="1">
      <alignment horizontal="center" vertical="top"/>
      <protection/>
    </xf>
    <xf numFmtId="0" fontId="7" fillId="0" borderId="6" xfId="33" applyFont="1" applyBorder="1" applyAlignment="1">
      <alignment vertical="top" wrapText="1"/>
      <protection/>
    </xf>
    <xf numFmtId="0" fontId="7" fillId="0" borderId="7" xfId="33" applyFont="1" applyBorder="1" applyAlignment="1">
      <alignment vertical="top" wrapText="1"/>
      <protection/>
    </xf>
    <xf numFmtId="3" fontId="7" fillId="0" borderId="7" xfId="33" applyNumberFormat="1" applyFont="1" applyBorder="1" applyAlignment="1" applyProtection="1">
      <alignment vertical="top" wrapText="1"/>
      <protection locked="0"/>
    </xf>
    <xf numFmtId="3" fontId="7" fillId="0" borderId="8" xfId="33" applyNumberFormat="1" applyFont="1" applyBorder="1" applyAlignment="1" applyProtection="1">
      <alignment vertical="top"/>
      <protection locked="0"/>
    </xf>
    <xf numFmtId="0" fontId="9" fillId="0" borderId="9" xfId="33" applyFont="1" applyBorder="1" applyAlignment="1">
      <alignment vertical="top" wrapText="1"/>
      <protection/>
    </xf>
    <xf numFmtId="0" fontId="7" fillId="0" borderId="1" xfId="33" applyFont="1" applyBorder="1" applyAlignment="1">
      <alignment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9" fillId="0" borderId="1" xfId="33" applyFont="1" applyBorder="1" applyAlignment="1">
      <alignment vertical="top" wrapText="1"/>
      <protection/>
    </xf>
    <xf numFmtId="0" fontId="10" fillId="0" borderId="1" xfId="33" applyFont="1" applyBorder="1" applyAlignment="1">
      <alignment vertical="top" wrapText="1"/>
      <protection/>
    </xf>
    <xf numFmtId="3" fontId="6" fillId="0" borderId="2" xfId="33" applyNumberFormat="1" applyFont="1" applyBorder="1" applyAlignment="1" applyProtection="1">
      <alignment vertical="top"/>
      <protection locked="0"/>
    </xf>
    <xf numFmtId="0" fontId="6" fillId="0" borderId="9" xfId="33" applyFont="1" applyBorder="1" applyAlignment="1">
      <alignment vertical="top" wrapText="1"/>
      <protection/>
    </xf>
    <xf numFmtId="3" fontId="11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vertical="top" wrapText="1"/>
      <protection/>
    </xf>
    <xf numFmtId="3" fontId="6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/>
      <protection/>
    </xf>
    <xf numFmtId="3" fontId="7" fillId="0" borderId="2" xfId="33" applyNumberFormat="1" applyFont="1" applyBorder="1" applyAlignment="1" applyProtection="1">
      <alignment vertical="top"/>
      <protection locked="0"/>
    </xf>
    <xf numFmtId="0" fontId="12" fillId="0" borderId="9" xfId="33" applyFont="1" applyFill="1" applyBorder="1" applyAlignment="1">
      <alignment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/>
      <protection/>
    </xf>
    <xf numFmtId="0" fontId="6" fillId="0" borderId="9" xfId="33" applyFont="1" applyBorder="1" applyAlignment="1">
      <alignment horizontal="left" vertical="top" wrapText="1"/>
      <protection/>
    </xf>
    <xf numFmtId="0" fontId="7" fillId="0" borderId="1" xfId="33" applyFont="1" applyBorder="1" applyAlignment="1">
      <alignment horizontal="right" vertical="top" wrapText="1"/>
      <protection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horizontal="left" vertical="top" wrapText="1"/>
      <protection/>
    </xf>
    <xf numFmtId="0" fontId="6" fillId="0" borderId="1" xfId="33" applyFont="1" applyBorder="1" applyAlignment="1">
      <alignment horizontal="left"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0" fontId="9" fillId="0" borderId="9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/>
      <protection/>
    </xf>
    <xf numFmtId="0" fontId="6" fillId="0" borderId="0" xfId="33" applyFont="1" applyAlignment="1" applyProtection="1">
      <alignment horizontal="left" vertical="top"/>
      <protection/>
    </xf>
    <xf numFmtId="0" fontId="6" fillId="0" borderId="0" xfId="33" applyFont="1" applyAlignment="1" applyProtection="1">
      <alignment horizontal="right" vertical="top" wrapText="1"/>
      <protection/>
    </xf>
    <xf numFmtId="0" fontId="6" fillId="0" borderId="0" xfId="33" applyFont="1" applyAlignment="1" applyProtection="1">
      <alignment vertical="top"/>
      <protection locked="0"/>
    </xf>
    <xf numFmtId="0" fontId="6" fillId="0" borderId="0" xfId="35" applyFont="1" applyAlignment="1">
      <alignment wrapText="1"/>
      <protection/>
    </xf>
    <xf numFmtId="0" fontId="6" fillId="0" borderId="0" xfId="35" applyFont="1">
      <alignment/>
      <protection/>
    </xf>
    <xf numFmtId="0" fontId="6" fillId="0" borderId="0" xfId="35" applyFont="1" applyAlignment="1">
      <alignment horizontal="right"/>
      <protection/>
    </xf>
    <xf numFmtId="0" fontId="7" fillId="0" borderId="10" xfId="35" applyFont="1" applyBorder="1" applyAlignment="1">
      <alignment horizontal="centerContinuous" vertical="center"/>
      <protection/>
    </xf>
    <xf numFmtId="0" fontId="7" fillId="0" borderId="11" xfId="35" applyFont="1" applyBorder="1" applyAlignment="1">
      <alignment horizontal="centerContinuous" vertical="center"/>
      <protection/>
    </xf>
    <xf numFmtId="0" fontId="7" fillId="0" borderId="0" xfId="35" applyFont="1" applyAlignment="1">
      <alignment horizontal="center" vertical="center"/>
      <protection/>
    </xf>
    <xf numFmtId="0" fontId="7" fillId="0" borderId="1" xfId="35" applyFont="1" applyBorder="1" applyAlignment="1">
      <alignment horizontal="center" vertical="center" wrapText="1"/>
      <protection/>
    </xf>
    <xf numFmtId="0" fontId="7" fillId="0" borderId="2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wrapText="1"/>
      <protection/>
    </xf>
    <xf numFmtId="0" fontId="7" fillId="0" borderId="1" xfId="35" applyFont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7" fillId="0" borderId="0" xfId="35" applyFont="1" applyAlignment="1">
      <alignment horizontal="center"/>
      <protection/>
    </xf>
    <xf numFmtId="0" fontId="7" fillId="0" borderId="9" xfId="35" applyFont="1" applyBorder="1" applyAlignment="1">
      <alignment vertical="center" wrapText="1"/>
      <protection/>
    </xf>
    <xf numFmtId="3" fontId="7" fillId="0" borderId="1" xfId="35" applyNumberFormat="1" applyFont="1" applyBorder="1" applyAlignment="1" applyProtection="1">
      <alignment vertical="center"/>
      <protection locked="0"/>
    </xf>
    <xf numFmtId="3" fontId="7" fillId="0" borderId="2" xfId="35" applyNumberFormat="1" applyFont="1" applyBorder="1" applyAlignment="1" applyProtection="1">
      <alignment vertical="center"/>
      <protection locked="0"/>
    </xf>
    <xf numFmtId="0" fontId="9" fillId="0" borderId="9" xfId="35" applyFont="1" applyBorder="1" applyAlignment="1">
      <alignment vertical="center" wrapText="1"/>
      <protection/>
    </xf>
    <xf numFmtId="0" fontId="6" fillId="0" borderId="1" xfId="35" applyFont="1" applyBorder="1">
      <alignment/>
      <protection/>
    </xf>
    <xf numFmtId="3" fontId="6" fillId="0" borderId="2" xfId="35" applyNumberFormat="1" applyFont="1" applyBorder="1" applyAlignment="1" applyProtection="1">
      <alignment vertical="center"/>
      <protection locked="0"/>
    </xf>
    <xf numFmtId="3" fontId="6" fillId="0" borderId="1" xfId="35" applyNumberFormat="1" applyFont="1" applyBorder="1" applyAlignment="1" applyProtection="1">
      <alignment vertical="center"/>
      <protection locked="0"/>
    </xf>
    <xf numFmtId="0" fontId="6" fillId="0" borderId="9" xfId="35" applyFont="1" applyBorder="1" applyAlignment="1">
      <alignment vertical="center"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6" fillId="0" borderId="9" xfId="35" applyFont="1" applyBorder="1" applyAlignment="1">
      <alignment horizontal="left" vertical="center" wrapText="1"/>
      <protection/>
    </xf>
    <xf numFmtId="0" fontId="6" fillId="0" borderId="9" xfId="35" applyFont="1" applyBorder="1" applyAlignment="1">
      <alignment wrapText="1"/>
      <protection/>
    </xf>
    <xf numFmtId="0" fontId="6" fillId="0" borderId="9" xfId="35" applyFont="1" applyBorder="1" applyAlignment="1">
      <alignment wrapText="1"/>
      <protection/>
    </xf>
    <xf numFmtId="0" fontId="12" fillId="0" borderId="9" xfId="35" applyFont="1" applyFill="1" applyBorder="1" applyAlignment="1">
      <alignment vertical="center" wrapText="1"/>
      <protection/>
    </xf>
    <xf numFmtId="0" fontId="6" fillId="0" borderId="12" xfId="35" applyFont="1" applyBorder="1" applyAlignment="1">
      <alignment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7" fillId="0" borderId="3" xfId="35" applyFont="1" applyBorder="1" applyAlignment="1">
      <alignment horizontal="right" vertical="center" wrapText="1"/>
      <protection/>
    </xf>
    <xf numFmtId="0" fontId="7" fillId="0" borderId="9" xfId="35" applyFont="1" applyBorder="1" applyAlignment="1">
      <alignment wrapText="1"/>
      <protection/>
    </xf>
    <xf numFmtId="0" fontId="10" fillId="0" borderId="9" xfId="35" applyFont="1" applyBorder="1" applyAlignment="1">
      <alignment vertical="center" wrapText="1"/>
      <protection/>
    </xf>
    <xf numFmtId="3" fontId="7" fillId="0" borderId="5" xfId="35" applyNumberFormat="1" applyFont="1" applyBorder="1" applyAlignment="1" applyProtection="1">
      <alignment vertical="center"/>
      <protection locked="0"/>
    </xf>
    <xf numFmtId="3" fontId="6" fillId="0" borderId="0" xfId="35" applyNumberFormat="1" applyFont="1" applyBorder="1" applyAlignment="1" applyProtection="1">
      <alignment vertical="center"/>
      <protection locked="0"/>
    </xf>
    <xf numFmtId="0" fontId="7" fillId="0" borderId="0" xfId="35" applyFont="1" applyBorder="1" applyAlignment="1">
      <alignment vertical="center" wrapText="1"/>
      <protection/>
    </xf>
    <xf numFmtId="0" fontId="6" fillId="0" borderId="0" xfId="35" applyFont="1" applyProtection="1">
      <alignment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0" xfId="35" applyFont="1" applyAlignment="1">
      <alignment vertical="center"/>
      <protection/>
    </xf>
    <xf numFmtId="0" fontId="6" fillId="0" borderId="0" xfId="34" applyFont="1" applyAlignment="1">
      <alignment wrapText="1"/>
      <protection/>
    </xf>
    <xf numFmtId="0" fontId="7" fillId="0" borderId="0" xfId="34" applyFont="1" applyBorder="1" applyAlignment="1">
      <alignment horizontal="centerContinuous" vertical="center" wrapText="1"/>
      <protection/>
    </xf>
    <xf numFmtId="0" fontId="6" fillId="0" borderId="13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9" fillId="0" borderId="6" xfId="34" applyFont="1" applyBorder="1" applyAlignment="1">
      <alignment wrapText="1"/>
      <protection/>
    </xf>
    <xf numFmtId="3" fontId="6" fillId="0" borderId="7" xfId="34" applyNumberFormat="1" applyFont="1" applyBorder="1" applyAlignment="1" applyProtection="1">
      <alignment wrapText="1"/>
      <protection locked="0"/>
    </xf>
    <xf numFmtId="3" fontId="6" fillId="0" borderId="1" xfId="34" applyNumberFormat="1" applyFont="1" applyBorder="1" applyAlignment="1">
      <alignment wrapText="1"/>
      <protection/>
    </xf>
    <xf numFmtId="0" fontId="6" fillId="0" borderId="7" xfId="34" applyFont="1" applyBorder="1" applyAlignment="1">
      <alignment wrapText="1"/>
      <protection/>
    </xf>
    <xf numFmtId="0" fontId="6" fillId="0" borderId="8" xfId="34" applyFont="1" applyBorder="1" applyAlignment="1">
      <alignment wrapText="1"/>
      <protection/>
    </xf>
    <xf numFmtId="0" fontId="6" fillId="0" borderId="9" xfId="34" applyFont="1" applyBorder="1" applyAlignment="1">
      <alignment wrapText="1"/>
      <protection/>
    </xf>
    <xf numFmtId="3" fontId="6" fillId="0" borderId="1" xfId="34" applyNumberFormat="1" applyFont="1" applyBorder="1" applyAlignment="1" applyProtection="1">
      <alignment wrapText="1"/>
      <protection locked="0"/>
    </xf>
    <xf numFmtId="0" fontId="6" fillId="0" borderId="1" xfId="34" applyFont="1" applyBorder="1" applyAlignment="1">
      <alignment wrapText="1"/>
      <protection/>
    </xf>
    <xf numFmtId="0" fontId="6" fillId="0" borderId="2" xfId="34" applyFont="1" applyBorder="1" applyAlignment="1">
      <alignment wrapText="1"/>
      <protection/>
    </xf>
    <xf numFmtId="0" fontId="7" fillId="0" borderId="9" xfId="34" applyFont="1" applyBorder="1" applyAlignment="1">
      <alignment horizontal="right" wrapText="1"/>
      <protection/>
    </xf>
    <xf numFmtId="0" fontId="7" fillId="0" borderId="1" xfId="34" applyFont="1" applyBorder="1" applyAlignment="1">
      <alignment wrapText="1"/>
      <protection/>
    </xf>
    <xf numFmtId="0" fontId="7" fillId="0" borderId="2" xfId="34" applyFont="1" applyBorder="1" applyAlignment="1">
      <alignment wrapText="1"/>
      <protection/>
    </xf>
    <xf numFmtId="0" fontId="9" fillId="0" borderId="9" xfId="34" applyFont="1" applyBorder="1" applyAlignment="1">
      <alignment wrapText="1"/>
      <protection/>
    </xf>
    <xf numFmtId="3" fontId="7" fillId="0" borderId="1" xfId="34" applyNumberFormat="1" applyFont="1" applyBorder="1" applyAlignment="1" applyProtection="1">
      <alignment wrapText="1"/>
      <protection locked="0"/>
    </xf>
    <xf numFmtId="0" fontId="9" fillId="0" borderId="3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0" fontId="6" fillId="0" borderId="4" xfId="34" applyFont="1" applyBorder="1" applyAlignment="1">
      <alignment wrapText="1"/>
      <protection/>
    </xf>
    <xf numFmtId="0" fontId="6" fillId="0" borderId="0" xfId="34" applyFont="1" applyAlignment="1" applyProtection="1">
      <alignment horizontal="left"/>
      <protection locked="0"/>
    </xf>
    <xf numFmtId="0" fontId="6" fillId="0" borderId="0" xfId="34" applyFont="1" applyAlignment="1" applyProtection="1">
      <alignment horizontal="center"/>
      <protection locked="0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5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Border="1" applyAlignment="1">
      <alignment/>
      <protection/>
    </xf>
    <xf numFmtId="0" fontId="14" fillId="0" borderId="0" xfId="36" applyFont="1" applyBorder="1">
      <alignment/>
      <protection/>
    </xf>
    <xf numFmtId="0" fontId="14" fillId="0" borderId="15" xfId="36" applyFont="1" applyBorder="1" applyAlignment="1">
      <alignment horizontal="centerContinuous" vertical="center" wrapText="1"/>
      <protection/>
    </xf>
    <xf numFmtId="0" fontId="14" fillId="0" borderId="16" xfId="36" applyFont="1" applyBorder="1" applyAlignment="1">
      <alignment horizontal="centerContinuous" vertical="center" wrapText="1"/>
      <protection/>
    </xf>
    <xf numFmtId="0" fontId="14" fillId="0" borderId="0" xfId="36" applyFont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wrapText="1"/>
      <protection/>
    </xf>
    <xf numFmtId="0" fontId="14" fillId="0" borderId="13" xfId="36" applyFont="1" applyBorder="1" applyAlignment="1">
      <alignment horizontal="center"/>
      <protection/>
    </xf>
    <xf numFmtId="0" fontId="16" fillId="0" borderId="6" xfId="36" applyFont="1" applyBorder="1" applyAlignment="1">
      <alignment vertical="center" wrapText="1"/>
      <protection/>
    </xf>
    <xf numFmtId="3" fontId="15" fillId="0" borderId="7" xfId="36" applyNumberFormat="1" applyFont="1" applyBorder="1" applyAlignment="1" applyProtection="1">
      <alignment vertical="center"/>
      <protection locked="0"/>
    </xf>
    <xf numFmtId="3" fontId="15" fillId="0" borderId="8" xfId="36" applyNumberFormat="1" applyFont="1" applyBorder="1">
      <alignment/>
      <protection/>
    </xf>
    <xf numFmtId="0" fontId="15" fillId="0" borderId="9" xfId="36" applyFont="1" applyBorder="1" applyAlignment="1">
      <alignment vertical="center" wrapText="1"/>
      <protection/>
    </xf>
    <xf numFmtId="3" fontId="15" fillId="0" borderId="1" xfId="36" applyNumberFormat="1" applyFont="1" applyBorder="1" applyAlignment="1" applyProtection="1">
      <alignment vertical="center"/>
      <protection locked="0"/>
    </xf>
    <xf numFmtId="0" fontId="15" fillId="0" borderId="12" xfId="36" applyFont="1" applyBorder="1" applyAlignment="1">
      <alignment wrapText="1"/>
      <protection/>
    </xf>
    <xf numFmtId="0" fontId="15" fillId="0" borderId="3" xfId="36" applyFont="1" applyBorder="1" applyAlignment="1">
      <alignment vertical="center" wrapText="1"/>
      <protection/>
    </xf>
    <xf numFmtId="3" fontId="15" fillId="0" borderId="4" xfId="36" applyNumberFormat="1" applyFont="1" applyBorder="1" applyAlignment="1" applyProtection="1">
      <alignment vertical="center"/>
      <protection locked="0"/>
    </xf>
    <xf numFmtId="3" fontId="15" fillId="0" borderId="5" xfId="36" applyNumberFormat="1" applyFont="1" applyBorder="1">
      <alignment/>
      <protection/>
    </xf>
    <xf numFmtId="0" fontId="15" fillId="0" borderId="2" xfId="36" applyFont="1" applyBorder="1">
      <alignment/>
      <protection/>
    </xf>
    <xf numFmtId="0" fontId="15" fillId="0" borderId="5" xfId="36" applyFont="1" applyBorder="1">
      <alignment/>
      <protection/>
    </xf>
    <xf numFmtId="0" fontId="16" fillId="0" borderId="17" xfId="36" applyFont="1" applyBorder="1" applyAlignment="1">
      <alignment vertical="center" wrapText="1"/>
      <protection/>
    </xf>
    <xf numFmtId="3" fontId="15" fillId="0" borderId="18" xfId="36" applyNumberFormat="1" applyFont="1" applyBorder="1" applyAlignment="1" applyProtection="1">
      <alignment vertical="center"/>
      <protection locked="0"/>
    </xf>
    <xf numFmtId="3" fontId="15" fillId="0" borderId="19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vertical="center" wrapText="1"/>
      <protection/>
    </xf>
    <xf numFmtId="3" fontId="15" fillId="0" borderId="0" xfId="36" applyNumberFormat="1" applyFont="1" applyBorder="1" applyAlignment="1" applyProtection="1">
      <alignment vertical="center"/>
      <protection locked="0"/>
    </xf>
    <xf numFmtId="0" fontId="15" fillId="0" borderId="0" xfId="36" applyFont="1" applyBorder="1">
      <alignment/>
      <protection/>
    </xf>
    <xf numFmtId="0" fontId="15" fillId="0" borderId="0" xfId="36" applyFont="1" applyProtection="1">
      <alignment/>
      <protection locked="0"/>
    </xf>
    <xf numFmtId="0" fontId="15" fillId="0" borderId="0" xfId="36" applyFont="1" applyAlignment="1">
      <alignment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vertical="top" wrapText="1"/>
      <protection/>
    </xf>
    <xf numFmtId="0" fontId="13" fillId="0" borderId="0" xfId="29" applyFont="1" applyBorder="1" applyAlignment="1">
      <alignment vertical="top" wrapText="1"/>
      <protection/>
    </xf>
    <xf numFmtId="0" fontId="13" fillId="0" borderId="0" xfId="29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27" applyFont="1">
      <alignment/>
      <protection/>
    </xf>
    <xf numFmtId="0" fontId="13" fillId="0" borderId="0" xfId="27" applyFont="1" applyAlignment="1">
      <alignment horizontal="left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9" fillId="0" borderId="6" xfId="27" applyFont="1" applyBorder="1" applyAlignment="1">
      <alignment wrapText="1"/>
      <protection/>
    </xf>
    <xf numFmtId="0" fontId="19" fillId="0" borderId="7" xfId="27" applyFont="1" applyBorder="1" applyAlignment="1">
      <alignment wrapText="1"/>
      <protection/>
    </xf>
    <xf numFmtId="0" fontId="20" fillId="0" borderId="7" xfId="27" applyFont="1" applyBorder="1" applyAlignment="1">
      <alignment horizontal="right" vertical="center" wrapText="1"/>
      <protection/>
    </xf>
    <xf numFmtId="0" fontId="13" fillId="0" borderId="7" xfId="27" applyFont="1" applyBorder="1" applyAlignment="1">
      <alignment horizontal="right" vertical="center" wrapText="1"/>
      <protection/>
    </xf>
    <xf numFmtId="0" fontId="21" fillId="0" borderId="7" xfId="27" applyFont="1" applyBorder="1" applyAlignment="1">
      <alignment horizontal="right" vertical="center" wrapText="1"/>
      <protection/>
    </xf>
    <xf numFmtId="0" fontId="13" fillId="0" borderId="8" xfId="27" applyFont="1" applyBorder="1" applyAlignment="1">
      <alignment horizontal="right" vertical="center" wrapText="1"/>
      <protection/>
    </xf>
    <xf numFmtId="0" fontId="18" fillId="0" borderId="9" xfId="27" applyFont="1" applyBorder="1">
      <alignment/>
      <protection/>
    </xf>
    <xf numFmtId="0" fontId="18" fillId="0" borderId="1" xfId="27" applyFont="1" applyBorder="1">
      <alignment/>
      <protection/>
    </xf>
    <xf numFmtId="0" fontId="20" fillId="0" borderId="1" xfId="27" applyFont="1" applyBorder="1" applyAlignment="1">
      <alignment horizontal="right" vertical="center" wrapText="1"/>
      <protection/>
    </xf>
    <xf numFmtId="0" fontId="13" fillId="0" borderId="1" xfId="27" applyFont="1" applyBorder="1" applyAlignment="1">
      <alignment horizontal="right" vertical="center" wrapText="1"/>
      <protection/>
    </xf>
    <xf numFmtId="0" fontId="21" fillId="0" borderId="1" xfId="27" applyFont="1" applyBorder="1" applyAlignment="1">
      <alignment horizontal="right" vertical="center" wrapText="1"/>
      <protection/>
    </xf>
    <xf numFmtId="0" fontId="21" fillId="0" borderId="2" xfId="27" applyFont="1" applyBorder="1" applyAlignment="1">
      <alignment horizontal="right" vertical="center" wrapText="1"/>
      <protection/>
    </xf>
    <xf numFmtId="0" fontId="22" fillId="0" borderId="1" xfId="27" applyFont="1" applyFill="1" applyBorder="1">
      <alignment/>
      <protection/>
    </xf>
    <xf numFmtId="0" fontId="18" fillId="0" borderId="1" xfId="27" applyFont="1" applyBorder="1" applyAlignment="1">
      <alignment vertical="center" wrapText="1"/>
      <protection/>
    </xf>
    <xf numFmtId="0" fontId="19" fillId="0" borderId="9" xfId="27" applyFont="1" applyBorder="1">
      <alignment/>
      <protection/>
    </xf>
    <xf numFmtId="0" fontId="19" fillId="0" borderId="1" xfId="27" applyFont="1" applyBorder="1" applyAlignment="1">
      <alignment horizontal="right"/>
      <protection/>
    </xf>
    <xf numFmtId="0" fontId="17" fillId="0" borderId="1" xfId="27" applyFont="1" applyBorder="1" applyAlignment="1">
      <alignment horizontal="right" vertical="center" wrapText="1"/>
      <protection/>
    </xf>
    <xf numFmtId="0" fontId="17" fillId="0" borderId="2" xfId="27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9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left" vertical="center" wrapText="1"/>
      <protection/>
    </xf>
    <xf numFmtId="0" fontId="18" fillId="0" borderId="9" xfId="27" applyFont="1" applyBorder="1" applyAlignment="1">
      <alignment wrapText="1"/>
      <protection/>
    </xf>
    <xf numFmtId="0" fontId="18" fillId="0" borderId="1" xfId="27" applyFont="1" applyBorder="1" applyAlignment="1">
      <alignment wrapText="1"/>
      <protection/>
    </xf>
    <xf numFmtId="0" fontId="18" fillId="0" borderId="1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right"/>
      <protection/>
    </xf>
    <xf numFmtId="0" fontId="13" fillId="0" borderId="2" xfId="27" applyFont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0" fontId="19" fillId="0" borderId="9" xfId="27" applyFont="1" applyBorder="1">
      <alignment/>
      <protection/>
    </xf>
    <xf numFmtId="0" fontId="19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9" fillId="0" borderId="4" xfId="27" applyFont="1" applyBorder="1">
      <alignment/>
      <protection/>
    </xf>
    <xf numFmtId="0" fontId="17" fillId="0" borderId="4" xfId="27" applyFont="1" applyBorder="1" applyAlignment="1">
      <alignment horizontal="right" vertical="center" wrapText="1"/>
      <protection/>
    </xf>
    <xf numFmtId="0" fontId="17" fillId="0" borderId="5" xfId="27" applyFont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17" fillId="0" borderId="0" xfId="23" applyFont="1" applyAlignment="1">
      <alignment horizontal="left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left" vertical="center" wrapText="1"/>
      <protection/>
    </xf>
    <xf numFmtId="0" fontId="13" fillId="0" borderId="19" xfId="23" applyFont="1" applyBorder="1">
      <alignment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right" vertical="center" wrapText="1"/>
      <protection/>
    </xf>
    <xf numFmtId="0" fontId="17" fillId="0" borderId="8" xfId="23" applyFont="1" applyBorder="1" applyAlignment="1">
      <alignment horizontal="right" vertical="center" wrapText="1"/>
      <protection/>
    </xf>
    <xf numFmtId="0" fontId="17" fillId="0" borderId="0" xfId="23" applyFont="1">
      <alignment/>
      <protection/>
    </xf>
    <xf numFmtId="0" fontId="17" fillId="0" borderId="9" xfId="23" applyFont="1" applyBorder="1" applyAlignment="1">
      <alignment horizontal="left" vertical="center" wrapText="1"/>
      <protection/>
    </xf>
    <xf numFmtId="0" fontId="13" fillId="0" borderId="1" xfId="23" applyFont="1" applyBorder="1" applyAlignment="1">
      <alignment horizontal="right" vertical="center" wrapText="1"/>
      <protection/>
    </xf>
    <xf numFmtId="0" fontId="13" fillId="0" borderId="2" xfId="23" applyFont="1" applyBorder="1" applyAlignment="1">
      <alignment horizontal="right" vertical="center" wrapText="1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20" xfId="23" applyFont="1" applyBorder="1" applyAlignment="1">
      <alignment horizontal="left" vertical="center" wrapText="1"/>
      <protection/>
    </xf>
    <xf numFmtId="0" fontId="13" fillId="0" borderId="21" xfId="23" applyFont="1" applyBorder="1" applyAlignment="1">
      <alignment horizontal="right" vertical="center" wrapText="1"/>
      <protection/>
    </xf>
    <xf numFmtId="0" fontId="13" fillId="0" borderId="22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8" xfId="23" applyFont="1" applyBorder="1" applyAlignment="1">
      <alignment horizontal="right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3" fillId="0" borderId="7" xfId="23" applyFont="1" applyBorder="1" applyAlignment="1">
      <alignment horizontal="right" vertical="center" wrapText="1"/>
      <protection/>
    </xf>
    <xf numFmtId="0" fontId="13" fillId="0" borderId="8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3" fillId="0" borderId="0" xfId="23" applyFont="1" applyBorder="1" applyAlignment="1">
      <alignment horizontal="right" vertical="center" wrapText="1"/>
      <protection/>
    </xf>
    <xf numFmtId="0" fontId="13" fillId="0" borderId="18" xfId="23" applyFont="1" applyBorder="1" applyAlignment="1">
      <alignment horizontal="center"/>
      <protection/>
    </xf>
    <xf numFmtId="0" fontId="13" fillId="0" borderId="19" xfId="23" applyFont="1" applyBorder="1" applyAlignment="1">
      <alignment horizontal="center"/>
      <protection/>
    </xf>
    <xf numFmtId="0" fontId="13" fillId="0" borderId="8" xfId="23" applyFont="1" applyBorder="1" applyAlignment="1">
      <alignment horizontal="right"/>
      <protection/>
    </xf>
    <xf numFmtId="0" fontId="13" fillId="0" borderId="2" xfId="23" applyFont="1" applyBorder="1" applyAlignment="1">
      <alignment horizontal="right"/>
      <protection/>
    </xf>
    <xf numFmtId="0" fontId="13" fillId="0" borderId="22" xfId="23" applyFont="1" applyBorder="1" applyAlignment="1">
      <alignment horizontal="right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3" fillId="0" borderId="0" xfId="23" applyFont="1" applyAlignment="1">
      <alignment horizontal="center"/>
      <protection/>
    </xf>
    <xf numFmtId="0" fontId="13" fillId="0" borderId="6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3" fillId="0" borderId="4" xfId="23" applyFont="1" applyBorder="1" applyAlignment="1">
      <alignment horizontal="right" vertical="center" wrapText="1"/>
      <protection/>
    </xf>
    <xf numFmtId="0" fontId="13" fillId="0" borderId="5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23" fillId="0" borderId="0" xfId="23" applyFont="1" applyAlignment="1">
      <alignment horizontal="left" vertical="center" wrapText="1"/>
      <protection/>
    </xf>
    <xf numFmtId="0" fontId="13" fillId="0" borderId="0" xfId="24" applyFont="1" applyAlignment="1">
      <alignment vertical="center" wrapText="1"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vertical="center" wrapText="1"/>
      <protection/>
    </xf>
    <xf numFmtId="0" fontId="13" fillId="0" borderId="19" xfId="24" applyFont="1" applyBorder="1" applyAlignment="1">
      <alignment horizontal="left" vertical="center" wrapText="1"/>
      <protection/>
    </xf>
    <xf numFmtId="0" fontId="17" fillId="0" borderId="6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vertical="center" wrapText="1"/>
      <protection/>
    </xf>
    <xf numFmtId="0" fontId="13" fillId="0" borderId="8" xfId="24" applyFont="1" applyBorder="1" applyAlignment="1">
      <alignment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vertical="center" wrapText="1"/>
      <protection/>
    </xf>
    <xf numFmtId="0" fontId="13" fillId="0" borderId="2" xfId="24" applyFont="1" applyBorder="1" applyAlignment="1">
      <alignment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vertical="center" wrapText="1"/>
      <protection/>
    </xf>
    <xf numFmtId="0" fontId="13" fillId="0" borderId="22" xfId="24" applyFont="1" applyBorder="1" applyAlignment="1">
      <alignment vertical="center" wrapText="1"/>
      <protection/>
    </xf>
    <xf numFmtId="0" fontId="17" fillId="0" borderId="17" xfId="24" applyFont="1" applyBorder="1" applyAlignment="1">
      <alignment horizontal="right" vertical="center" wrapText="1"/>
      <protection/>
    </xf>
    <xf numFmtId="0" fontId="13" fillId="0" borderId="19" xfId="24" applyFont="1" applyBorder="1" applyAlignment="1">
      <alignment vertical="center" wrapText="1"/>
      <protection/>
    </xf>
    <xf numFmtId="0" fontId="13" fillId="0" borderId="1" xfId="24" applyFont="1" applyBorder="1" applyAlignment="1">
      <alignment horizontal="right" vertical="center" wrapText="1"/>
      <protection/>
    </xf>
    <xf numFmtId="0" fontId="13" fillId="0" borderId="20" xfId="24" applyFont="1" applyBorder="1" applyAlignment="1">
      <alignment vertical="center" wrapText="1"/>
      <protection/>
    </xf>
    <xf numFmtId="0" fontId="13" fillId="0" borderId="21" xfId="24" applyFont="1" applyBorder="1" applyAlignment="1">
      <alignment horizontal="right" vertical="center" wrapText="1"/>
      <protection/>
    </xf>
    <xf numFmtId="0" fontId="17" fillId="0" borderId="18" xfId="24" applyFont="1" applyBorder="1" applyAlignment="1">
      <alignment vertical="center" wrapText="1"/>
      <protection/>
    </xf>
    <xf numFmtId="0" fontId="17" fillId="0" borderId="19" xfId="24" applyFont="1" applyBorder="1" applyAlignment="1">
      <alignment vertical="center" wrapText="1"/>
      <protection/>
    </xf>
    <xf numFmtId="0" fontId="18" fillId="0" borderId="0" xfId="25" applyFont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8" fillId="0" borderId="0" xfId="25" applyFont="1">
      <alignment/>
      <protection/>
    </xf>
    <xf numFmtId="0" fontId="24" fillId="2" borderId="23" xfId="30" applyFont="1" applyFill="1" applyBorder="1" applyAlignment="1" applyProtection="1">
      <alignment horizontal="centerContinuous" vertical="top" wrapText="1"/>
      <protection/>
    </xf>
    <xf numFmtId="0" fontId="24" fillId="0" borderId="1" xfId="30" applyFont="1" applyBorder="1" applyAlignment="1" applyProtection="1">
      <alignment horizontal="centerContinuous" vertical="top" wrapText="1"/>
      <protection/>
    </xf>
    <xf numFmtId="3" fontId="24" fillId="0" borderId="1" xfId="30" applyNumberFormat="1" applyFont="1" applyBorder="1" applyAlignment="1" applyProtection="1">
      <alignment horizontal="center" vertical="top" wrapText="1"/>
      <protection/>
    </xf>
    <xf numFmtId="4" fontId="24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30" applyFont="1" applyProtection="1">
      <alignment/>
      <protection/>
    </xf>
    <xf numFmtId="49" fontId="15" fillId="0" borderId="7" xfId="30" applyNumberFormat="1" applyFont="1" applyBorder="1" applyAlignment="1" applyProtection="1">
      <alignment horizontal="centerContinuous" vertical="center" wrapText="1"/>
      <protection/>
    </xf>
    <xf numFmtId="0" fontId="15" fillId="0" borderId="7" xfId="30" applyFont="1" applyBorder="1" applyAlignment="1" applyProtection="1">
      <alignment horizontal="centerContinuous" vertical="center" wrapText="1"/>
      <protection/>
    </xf>
    <xf numFmtId="3" fontId="14" fillId="0" borderId="7" xfId="30" applyNumberFormat="1" applyFont="1" applyBorder="1" applyAlignment="1" applyProtection="1">
      <alignment horizontal="center" vertical="center" wrapText="1"/>
      <protection/>
    </xf>
    <xf numFmtId="49" fontId="6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wrapText="1"/>
      <protection/>
    </xf>
    <xf numFmtId="3" fontId="6" fillId="0" borderId="1" xfId="30" applyNumberFormat="1" applyFont="1" applyBorder="1" applyAlignment="1" applyProtection="1">
      <alignment horizontal="right"/>
      <protection locked="0"/>
    </xf>
    <xf numFmtId="4" fontId="6" fillId="0" borderId="1" xfId="30" applyNumberFormat="1" applyFont="1" applyBorder="1" applyAlignment="1" applyProtection="1">
      <alignment horizontal="center" vertical="center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49" fontId="6" fillId="0" borderId="1" xfId="30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3" fontId="7" fillId="0" borderId="1" xfId="30" applyNumberFormat="1" applyFont="1" applyBorder="1" applyAlignment="1" applyProtection="1">
      <alignment horizontal="right"/>
      <protection locked="0"/>
    </xf>
    <xf numFmtId="4" fontId="7" fillId="0" borderId="1" xfId="30" applyNumberFormat="1" applyFont="1" applyBorder="1" applyAlignment="1" applyProtection="1">
      <alignment horizontal="center" vertical="center"/>
      <protection locked="0"/>
    </xf>
    <xf numFmtId="0" fontId="7" fillId="0" borderId="0" xfId="30" applyFont="1" applyProtection="1">
      <alignment/>
      <protection/>
    </xf>
    <xf numFmtId="49" fontId="25" fillId="0" borderId="1" xfId="30" applyNumberFormat="1" applyFont="1" applyBorder="1" applyAlignment="1" applyProtection="1">
      <alignment horizontal="right" wrapText="1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49" fontId="7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vertical="center" wrapText="1"/>
      <protection/>
    </xf>
    <xf numFmtId="0" fontId="6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 horizontal="left"/>
      <protection/>
    </xf>
    <xf numFmtId="0" fontId="13" fillId="0" borderId="0" xfId="31" applyFont="1" applyAlignment="1">
      <alignment horizontal="left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left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0" fontId="17" fillId="0" borderId="6" xfId="31" applyFont="1" applyBorder="1" applyAlignment="1">
      <alignment horizontal="left" vertical="center" wrapText="1"/>
      <protection/>
    </xf>
    <xf numFmtId="0" fontId="13" fillId="0" borderId="7" xfId="31" applyFont="1" applyBorder="1" applyAlignment="1">
      <alignment horizontal="left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0" borderId="1" xfId="31" applyFont="1" applyBorder="1" applyAlignment="1">
      <alignment horizontal="right" vertical="center" wrapText="1"/>
      <protection/>
    </xf>
    <xf numFmtId="0" fontId="13" fillId="0" borderId="2" xfId="31" applyFont="1" applyBorder="1" applyAlignment="1">
      <alignment horizontal="right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3" fillId="0" borderId="2" xfId="31" applyFont="1" applyBorder="1" applyAlignment="1">
      <alignment horizontal="left" vertical="center" wrapText="1"/>
      <protection/>
    </xf>
    <xf numFmtId="0" fontId="13" fillId="0" borderId="20" xfId="31" applyFont="1" applyBorder="1" applyAlignment="1">
      <alignment horizontal="left" vertical="center" wrapText="1"/>
      <protection/>
    </xf>
    <xf numFmtId="0" fontId="13" fillId="0" borderId="21" xfId="31" applyFont="1" applyBorder="1" applyAlignment="1">
      <alignment horizontal="right" vertical="center" wrapText="1"/>
      <protection/>
    </xf>
    <xf numFmtId="0" fontId="13" fillId="0" borderId="22" xfId="31" applyFont="1" applyBorder="1" applyAlignment="1">
      <alignment horizontal="left" vertical="center" wrapText="1"/>
      <protection/>
    </xf>
    <xf numFmtId="0" fontId="17" fillId="0" borderId="17" xfId="31" applyFont="1" applyBorder="1" applyAlignment="1">
      <alignment horizontal="left" vertical="center" wrapText="1"/>
      <protection/>
    </xf>
    <xf numFmtId="0" fontId="17" fillId="0" borderId="18" xfId="31" applyFont="1" applyBorder="1" applyAlignment="1">
      <alignment horizontal="right" vertical="center" wrapText="1"/>
      <protection/>
    </xf>
    <xf numFmtId="0" fontId="13" fillId="0" borderId="0" xfId="31" applyFont="1">
      <alignment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1" xfId="28" applyFont="1" applyBorder="1" applyAlignment="1">
      <alignment horizontal="center" vertical="center" wrapText="1"/>
      <protection/>
    </xf>
    <xf numFmtId="0" fontId="13" fillId="0" borderId="9" xfId="28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7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right" vertical="center" wrapText="1"/>
      <protection/>
    </xf>
    <xf numFmtId="0" fontId="17" fillId="0" borderId="9" xfId="28" applyFont="1" applyBorder="1" applyAlignment="1">
      <alignment horizontal="right" vertical="center" wrapText="1"/>
      <protection/>
    </xf>
    <xf numFmtId="0" fontId="17" fillId="0" borderId="3" xfId="28" applyFont="1" applyBorder="1" applyAlignment="1">
      <alignment horizontal="right" vertical="center" wrapText="1"/>
      <protection/>
    </xf>
    <xf numFmtId="0" fontId="13" fillId="0" borderId="5" xfId="28" applyFont="1" applyBorder="1" applyAlignment="1">
      <alignment horizontal="left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13" fillId="0" borderId="17" xfId="32" applyFont="1" applyBorder="1" applyAlignment="1">
      <alignment horizontal="left" vertical="center" wrapText="1"/>
      <protection/>
    </xf>
    <xf numFmtId="0" fontId="13" fillId="0" borderId="18" xfId="32" applyFont="1" applyBorder="1" applyAlignment="1">
      <alignment horizontal="center" vertical="center" wrapText="1"/>
      <protection/>
    </xf>
    <xf numFmtId="0" fontId="13" fillId="0" borderId="18" xfId="32" applyFont="1" applyBorder="1" applyAlignment="1">
      <alignment horizontal="left" vertical="center" wrapText="1"/>
      <protection/>
    </xf>
    <xf numFmtId="0" fontId="13" fillId="0" borderId="19" xfId="32" applyFont="1" applyBorder="1" applyAlignment="1">
      <alignment horizontal="center" vertical="center" wrapText="1"/>
      <protection/>
    </xf>
    <xf numFmtId="0" fontId="17" fillId="0" borderId="6" xfId="32" applyFont="1" applyBorder="1" applyAlignment="1">
      <alignment horizontal="left" vertical="center" wrapText="1"/>
      <protection/>
    </xf>
    <xf numFmtId="0" fontId="17" fillId="0" borderId="7" xfId="32" applyFont="1" applyBorder="1" applyAlignment="1">
      <alignment horizontal="left" vertical="center" wrapText="1"/>
      <protection/>
    </xf>
    <xf numFmtId="0" fontId="13" fillId="0" borderId="7" xfId="32" applyFont="1" applyBorder="1" applyAlignment="1">
      <alignment horizontal="left" vertical="center" wrapText="1"/>
      <protection/>
    </xf>
    <xf numFmtId="0" fontId="23" fillId="0" borderId="9" xfId="32" applyFont="1" applyBorder="1" applyAlignment="1">
      <alignment horizontal="left" vertical="center" wrapText="1"/>
      <protection/>
    </xf>
    <xf numFmtId="0" fontId="23" fillId="0" borderId="1" xfId="32" applyFont="1" applyBorder="1" applyAlignment="1">
      <alignment horizontal="left" vertical="center" wrapText="1"/>
      <protection/>
    </xf>
    <xf numFmtId="0" fontId="13" fillId="0" borderId="1" xfId="32" applyFont="1" applyBorder="1" applyAlignment="1">
      <alignment horizontal="left" vertical="center" wrapText="1"/>
      <protection/>
    </xf>
    <xf numFmtId="0" fontId="13" fillId="0" borderId="2" xfId="32" applyFont="1" applyBorder="1" applyAlignment="1">
      <alignment horizontal="right" vertical="center" wrapText="1"/>
      <protection/>
    </xf>
    <xf numFmtId="0" fontId="13" fillId="0" borderId="2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right" vertical="center" wrapText="1"/>
      <protection/>
    </xf>
    <xf numFmtId="0" fontId="17" fillId="0" borderId="2" xfId="32" applyFont="1" applyBorder="1" applyAlignment="1">
      <alignment horizontal="right" vertical="center" wrapText="1"/>
      <protection/>
    </xf>
    <xf numFmtId="0" fontId="17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vertical="center" wrapText="1"/>
      <protection/>
    </xf>
    <xf numFmtId="0" fontId="13" fillId="0" borderId="9" xfId="32" applyFont="1" applyBorder="1">
      <alignment/>
      <protection/>
    </xf>
    <xf numFmtId="0" fontId="13" fillId="0" borderId="1" xfId="32" applyFont="1" applyBorder="1">
      <alignment/>
      <protection/>
    </xf>
    <xf numFmtId="0" fontId="13" fillId="0" borderId="2" xfId="32" applyFont="1" applyBorder="1">
      <alignment/>
      <protection/>
    </xf>
    <xf numFmtId="0" fontId="17" fillId="0" borderId="1" xfId="32" applyFont="1" applyBorder="1" applyAlignment="1">
      <alignment horizontal="right"/>
      <protection/>
    </xf>
    <xf numFmtId="0" fontId="17" fillId="0" borderId="2" xfId="32" applyFont="1" applyBorder="1" applyAlignment="1">
      <alignment horizontal="right"/>
      <protection/>
    </xf>
    <xf numFmtId="0" fontId="23" fillId="0" borderId="9" xfId="32" applyFont="1" applyBorder="1" applyAlignment="1">
      <alignment vertical="center" wrapText="1"/>
      <protection/>
    </xf>
    <xf numFmtId="0" fontId="23" fillId="0" borderId="1" xfId="32" applyFont="1" applyBorder="1" applyAlignment="1">
      <alignment vertical="center" wrapText="1"/>
      <protection/>
    </xf>
    <xf numFmtId="0" fontId="17" fillId="0" borderId="2" xfId="32" applyFont="1" applyBorder="1">
      <alignment/>
      <protection/>
    </xf>
    <xf numFmtId="0" fontId="17" fillId="0" borderId="9" xfId="32" applyFont="1" applyBorder="1">
      <alignment/>
      <protection/>
    </xf>
    <xf numFmtId="0" fontId="17" fillId="0" borderId="1" xfId="32" applyFont="1" applyBorder="1">
      <alignment/>
      <protection/>
    </xf>
    <xf numFmtId="0" fontId="13" fillId="0" borderId="3" xfId="32" applyFont="1" applyBorder="1">
      <alignment/>
      <protection/>
    </xf>
    <xf numFmtId="0" fontId="13" fillId="0" borderId="4" xfId="32" applyFont="1" applyBorder="1">
      <alignment/>
      <protection/>
    </xf>
    <xf numFmtId="0" fontId="13" fillId="0" borderId="0" xfId="32" applyFont="1">
      <alignment/>
      <protection/>
    </xf>
    <xf numFmtId="0" fontId="13" fillId="0" borderId="0" xfId="32" applyFont="1" applyAlignment="1">
      <alignment horizontal="right"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left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7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3" fillId="0" borderId="8" xfId="26" applyFont="1" applyBorder="1" applyAlignment="1">
      <alignment horizontal="left" vertical="center" wrapText="1"/>
      <protection/>
    </xf>
    <xf numFmtId="0" fontId="23" fillId="0" borderId="9" xfId="26" applyFont="1" applyBorder="1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0" borderId="20" xfId="26" applyFont="1" applyBorder="1" applyAlignment="1">
      <alignment horizontal="left" vertical="center" wrapText="1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23" fillId="0" borderId="6" xfId="26" applyFont="1" applyBorder="1" applyAlignment="1">
      <alignment horizontal="left" vertical="center" wrapText="1"/>
      <protection/>
    </xf>
    <xf numFmtId="0" fontId="17" fillId="0" borderId="9" xfId="26" applyFont="1" applyBorder="1" applyAlignment="1">
      <alignment horizontal="left" vertical="center" wrapText="1"/>
      <protection/>
    </xf>
    <xf numFmtId="0" fontId="17" fillId="0" borderId="9" xfId="26" applyFont="1" applyFill="1" applyBorder="1" applyAlignment="1">
      <alignment horizontal="left" vertical="center" wrapText="1"/>
      <protection/>
    </xf>
    <xf numFmtId="0" fontId="23" fillId="0" borderId="9" xfId="26" applyFont="1" applyFill="1" applyBorder="1" applyAlignment="1">
      <alignment horizontal="left" vertical="center" wrapText="1"/>
      <protection/>
    </xf>
    <xf numFmtId="0" fontId="2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0" xfId="26" applyFont="1">
      <alignment/>
      <protection/>
    </xf>
    <xf numFmtId="0" fontId="17" fillId="0" borderId="18" xfId="23" applyFont="1" applyBorder="1" applyAlignment="1">
      <alignment horizontal="right" vertical="center" wrapText="1"/>
      <protection/>
    </xf>
    <xf numFmtId="0" fontId="7" fillId="0" borderId="0" xfId="33" applyFont="1" applyAlignment="1">
      <alignment horizontal="right" vertical="top"/>
      <protection/>
    </xf>
    <xf numFmtId="3" fontId="6" fillId="0" borderId="23" xfId="34" applyNumberFormat="1" applyFont="1" applyBorder="1" applyAlignment="1" applyProtection="1">
      <alignment wrapText="1"/>
      <protection locked="0"/>
    </xf>
    <xf numFmtId="0" fontId="7" fillId="0" borderId="28" xfId="34" applyFont="1" applyBorder="1" applyAlignment="1">
      <alignment wrapText="1"/>
      <protection/>
    </xf>
    <xf numFmtId="0" fontId="7" fillId="0" borderId="21" xfId="34" applyFont="1" applyBorder="1" applyAlignment="1">
      <alignment wrapText="1"/>
      <protection/>
    </xf>
    <xf numFmtId="3" fontId="7" fillId="0" borderId="26" xfId="34" applyNumberFormat="1" applyFont="1" applyBorder="1" applyAlignment="1">
      <alignment wrapText="1"/>
      <protection/>
    </xf>
    <xf numFmtId="3" fontId="7" fillId="0" borderId="1" xfId="34" applyNumberFormat="1" applyFont="1" applyBorder="1" applyAlignment="1">
      <alignment wrapText="1"/>
      <protection/>
    </xf>
    <xf numFmtId="0" fontId="6" fillId="0" borderId="9" xfId="35" applyFont="1" applyBorder="1" applyAlignment="1">
      <alignment horizontal="left" wrapText="1"/>
      <protection/>
    </xf>
    <xf numFmtId="0" fontId="13" fillId="0" borderId="22" xfId="31" applyFont="1" applyBorder="1" applyAlignment="1">
      <alignment horizontal="right" vertical="center" wrapText="1"/>
      <protection/>
    </xf>
    <xf numFmtId="0" fontId="17" fillId="0" borderId="5" xfId="32" applyFont="1" applyBorder="1">
      <alignment/>
      <protection/>
    </xf>
    <xf numFmtId="2" fontId="26" fillId="0" borderId="1" xfId="21" applyNumberFormat="1" applyFont="1" applyBorder="1" applyAlignment="1" applyProtection="1">
      <alignment horizontal="center" vertic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 locked="0"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1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/>
      <protection/>
    </xf>
    <xf numFmtId="3" fontId="11" fillId="0" borderId="2" xfId="33" applyNumberFormat="1" applyFont="1" applyBorder="1" applyAlignment="1" applyProtection="1">
      <alignment vertical="top"/>
      <protection locked="0"/>
    </xf>
    <xf numFmtId="0" fontId="11" fillId="0" borderId="1" xfId="33" applyFont="1" applyBorder="1" applyAlignment="1">
      <alignment vertical="top" wrapText="1"/>
      <protection/>
    </xf>
    <xf numFmtId="0" fontId="27" fillId="0" borderId="1" xfId="23" applyFont="1" applyBorder="1" applyAlignment="1">
      <alignment horizontal="right" vertical="center" wrapText="1"/>
      <protection/>
    </xf>
    <xf numFmtId="3" fontId="26" fillId="0" borderId="7" xfId="36" applyNumberFormat="1" applyFont="1" applyBorder="1" applyAlignment="1" applyProtection="1">
      <alignment vertical="center"/>
      <protection locked="0"/>
    </xf>
    <xf numFmtId="0" fontId="21" fillId="0" borderId="1" xfId="24" applyFont="1" applyBorder="1" applyAlignment="1">
      <alignment horizontal="right" vertical="center" wrapText="1"/>
      <protection/>
    </xf>
    <xf numFmtId="0" fontId="27" fillId="0" borderId="21" xfId="23" applyFont="1" applyBorder="1" applyAlignment="1">
      <alignment horizontal="right" vertical="center" wrapText="1"/>
      <protection/>
    </xf>
    <xf numFmtId="0" fontId="28" fillId="0" borderId="1" xfId="33" applyFont="1" applyBorder="1" applyAlignment="1">
      <alignment vertical="top" wrapText="1"/>
      <protection/>
    </xf>
    <xf numFmtId="3" fontId="11" fillId="0" borderId="1" xfId="34" applyNumberFormat="1" applyFont="1" applyBorder="1" applyAlignment="1" applyProtection="1">
      <alignment wrapText="1"/>
      <protection locked="0"/>
    </xf>
    <xf numFmtId="3" fontId="11" fillId="0" borderId="1" xfId="34" applyNumberFormat="1" applyFont="1" applyBorder="1" applyAlignment="1">
      <alignment wrapText="1"/>
      <protection/>
    </xf>
    <xf numFmtId="1" fontId="13" fillId="0" borderId="2" xfId="32" applyNumberFormat="1" applyFont="1" applyBorder="1" applyAlignment="1">
      <alignment horizontal="right" vertical="center" wrapText="1"/>
      <protection/>
    </xf>
    <xf numFmtId="0" fontId="17" fillId="0" borderId="29" xfId="31" applyFont="1" applyBorder="1" applyAlignment="1">
      <alignment horizontal="right" vertical="center" wrapText="1"/>
      <protection/>
    </xf>
    <xf numFmtId="0" fontId="17" fillId="0" borderId="13" xfId="31" applyFont="1" applyBorder="1" applyAlignment="1">
      <alignment horizontal="right" vertical="center" wrapText="1"/>
      <protection/>
    </xf>
    <xf numFmtId="0" fontId="11" fillId="0" borderId="1" xfId="33" applyFont="1" applyBorder="1" applyAlignment="1">
      <alignment vertical="top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4" fontId="11" fillId="0" borderId="1" xfId="30" applyNumberFormat="1" applyFont="1" applyBorder="1" applyAlignment="1" applyProtection="1">
      <alignment horizontal="center" vertical="center"/>
      <protection locked="0"/>
    </xf>
    <xf numFmtId="3" fontId="29" fillId="0" borderId="1" xfId="30" applyNumberFormat="1" applyFont="1" applyBorder="1" applyAlignment="1" applyProtection="1">
      <alignment horizontal="right"/>
      <protection locked="0"/>
    </xf>
    <xf numFmtId="0" fontId="13" fillId="0" borderId="23" xfId="23" applyFont="1" applyBorder="1" applyAlignment="1">
      <alignment horizontal="right" vertical="center" wrapText="1"/>
      <protection/>
    </xf>
    <xf numFmtId="0" fontId="13" fillId="0" borderId="30" xfId="23" applyFont="1" applyBorder="1" applyAlignment="1">
      <alignment horizontal="right" vertical="center" wrapText="1"/>
      <protection/>
    </xf>
    <xf numFmtId="0" fontId="17" fillId="0" borderId="29" xfId="23" applyFont="1" applyBorder="1" applyAlignment="1">
      <alignment horizontal="right" vertical="center" wrapText="1"/>
      <protection/>
    </xf>
    <xf numFmtId="0" fontId="17" fillId="0" borderId="13" xfId="23" applyFont="1" applyBorder="1" applyAlignment="1">
      <alignment horizontal="right" vertical="center" wrapText="1"/>
      <protection/>
    </xf>
    <xf numFmtId="0" fontId="13" fillId="0" borderId="13" xfId="26" applyFont="1" applyBorder="1" applyAlignment="1">
      <alignment horizontal="left" vertical="center" wrapText="1"/>
      <protection/>
    </xf>
    <xf numFmtId="1" fontId="17" fillId="0" borderId="2" xfId="32" applyNumberFormat="1" applyFont="1" applyBorder="1" applyAlignment="1">
      <alignment horizontal="right" vertical="center" wrapText="1"/>
      <protection/>
    </xf>
    <xf numFmtId="0" fontId="15" fillId="0" borderId="31" xfId="36" applyFont="1" applyBorder="1" applyAlignment="1">
      <alignment horizontal="center" vertical="center" wrapText="1"/>
      <protection/>
    </xf>
    <xf numFmtId="0" fontId="15" fillId="0" borderId="32" xfId="36" applyFont="1" applyBorder="1" applyAlignment="1">
      <alignment horizontal="center" vertical="center" wrapText="1"/>
      <protection/>
    </xf>
    <xf numFmtId="0" fontId="14" fillId="0" borderId="33" xfId="36" applyFont="1" applyBorder="1" applyAlignment="1">
      <alignment horizontal="center" vertical="center" wrapText="1"/>
      <protection/>
    </xf>
    <xf numFmtId="0" fontId="14" fillId="0" borderId="34" xfId="36" applyFont="1" applyBorder="1" applyAlignment="1">
      <alignment horizontal="center" vertical="center" wrapText="1"/>
      <protection/>
    </xf>
    <xf numFmtId="0" fontId="14" fillId="0" borderId="35" xfId="36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7" fillId="0" borderId="19" xfId="34" applyFont="1" applyBorder="1" applyAlignment="1">
      <alignment horizontal="center" wrapText="1"/>
      <protection/>
    </xf>
    <xf numFmtId="0" fontId="14" fillId="0" borderId="31" xfId="36" applyFont="1" applyBorder="1" applyAlignment="1">
      <alignment horizontal="center" vertical="center" wrapText="1"/>
      <protection/>
    </xf>
    <xf numFmtId="0" fontId="14" fillId="0" borderId="36" xfId="36" applyFont="1" applyBorder="1" applyAlignment="1">
      <alignment horizontal="center" vertical="center" wrapText="1"/>
      <protection/>
    </xf>
    <xf numFmtId="0" fontId="14" fillId="0" borderId="32" xfId="36" applyFont="1" applyBorder="1" applyAlignment="1">
      <alignment horizontal="center" vertical="center" wrapText="1"/>
      <protection/>
    </xf>
    <xf numFmtId="0" fontId="14" fillId="0" borderId="37" xfId="36" applyFont="1" applyBorder="1" applyAlignment="1">
      <alignment horizontal="center" vertical="center" wrapText="1"/>
      <protection/>
    </xf>
    <xf numFmtId="0" fontId="14" fillId="0" borderId="38" xfId="36" applyFont="1" applyBorder="1" applyAlignment="1">
      <alignment horizontal="center" vertical="center" wrapText="1"/>
      <protection/>
    </xf>
    <xf numFmtId="0" fontId="14" fillId="0" borderId="39" xfId="36" applyFont="1" applyBorder="1" applyAlignment="1">
      <alignment horizontal="center" vertical="center" wrapText="1"/>
      <protection/>
    </xf>
    <xf numFmtId="0" fontId="8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1" xfId="33" applyFont="1" applyBorder="1" applyAlignment="1">
      <alignment horizontal="center" vertical="top"/>
      <protection/>
    </xf>
    <xf numFmtId="0" fontId="7" fillId="0" borderId="2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 wrapText="1"/>
      <protection/>
    </xf>
    <xf numFmtId="0" fontId="7" fillId="0" borderId="24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4" fillId="0" borderId="0" xfId="22" applyAlignment="1">
      <alignment horizontal="center"/>
      <protection/>
    </xf>
    <xf numFmtId="0" fontId="7" fillId="0" borderId="0" xfId="35" applyFont="1" applyBorder="1" applyAlignment="1" applyProtection="1">
      <alignment horizontal="center" vertical="center" wrapText="1"/>
      <protection locked="0"/>
    </xf>
    <xf numFmtId="0" fontId="7" fillId="0" borderId="0" xfId="34" applyFont="1" applyBorder="1" applyAlignment="1" applyProtection="1">
      <alignment horizontal="center" vertical="center" wrapText="1"/>
      <protection/>
    </xf>
    <xf numFmtId="0" fontId="7" fillId="0" borderId="40" xfId="34" applyFont="1" applyBorder="1" applyAlignment="1" applyProtection="1">
      <alignment horizontal="center" vertical="center" wrapText="1"/>
      <protection/>
    </xf>
    <xf numFmtId="0" fontId="6" fillId="0" borderId="0" xfId="34" applyFont="1" applyAlignment="1">
      <alignment horizont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7" fillId="0" borderId="31" xfId="34" applyFont="1" applyBorder="1" applyAlignment="1">
      <alignment horizontal="center" vertical="center" wrapText="1"/>
      <protection/>
    </xf>
    <xf numFmtId="0" fontId="7" fillId="0" borderId="32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15" fillId="0" borderId="41" xfId="36" applyFont="1" applyBorder="1" applyAlignment="1">
      <alignment horizontal="center" vertical="center" wrapText="1"/>
      <protection/>
    </xf>
    <xf numFmtId="0" fontId="15" fillId="0" borderId="14" xfId="36" applyFont="1" applyBorder="1" applyAlignment="1">
      <alignment horizontal="center" vertical="center" wrapText="1"/>
      <protection/>
    </xf>
    <xf numFmtId="0" fontId="14" fillId="0" borderId="0" xfId="36" applyFont="1" applyAlignment="1">
      <alignment horizontal="center" wrapText="1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8" fillId="0" borderId="17" xfId="27" applyFont="1" applyBorder="1" applyAlignment="1">
      <alignment horizontal="center"/>
      <protection/>
    </xf>
    <xf numFmtId="0" fontId="18" fillId="0" borderId="18" xfId="27" applyFont="1" applyBorder="1" applyAlignment="1">
      <alignment horizontal="center"/>
      <protection/>
    </xf>
    <xf numFmtId="0" fontId="13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7" fillId="0" borderId="0" xfId="27" applyFont="1" applyAlignment="1">
      <alignment horizontal="center"/>
      <protection/>
    </xf>
    <xf numFmtId="0" fontId="17" fillId="0" borderId="0" xfId="27" applyFont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42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29" xfId="24" applyFont="1" applyBorder="1" applyAlignment="1">
      <alignment horizontal="left" vertical="center" wrapText="1"/>
      <protection/>
    </xf>
    <xf numFmtId="0" fontId="13" fillId="0" borderId="34" xfId="24" applyFont="1" applyBorder="1" applyAlignment="1">
      <alignment horizontal="left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3" fillId="0" borderId="34" xfId="24" applyFont="1" applyBorder="1" applyAlignment="1">
      <alignment horizontal="center" vertical="center" wrapText="1"/>
      <protection/>
    </xf>
    <xf numFmtId="0" fontId="13" fillId="0" borderId="35" xfId="24" applyFont="1" applyBorder="1" applyAlignment="1">
      <alignment horizontal="center" vertical="center" wrapText="1"/>
      <protection/>
    </xf>
    <xf numFmtId="0" fontId="17" fillId="0" borderId="0" xfId="24" applyFont="1" applyAlignment="1">
      <alignment horizontal="center" vertical="center" wrapText="1"/>
      <protection/>
    </xf>
    <xf numFmtId="0" fontId="2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43" xfId="24" applyFont="1" applyBorder="1" applyAlignment="1">
      <alignment horizontal="center" vertical="center" wrapText="1"/>
      <protection/>
    </xf>
    <xf numFmtId="0" fontId="13" fillId="0" borderId="26" xfId="24" applyFont="1" applyBorder="1" applyAlignment="1">
      <alignment horizontal="center" vertical="center" wrapText="1"/>
      <protection/>
    </xf>
    <xf numFmtId="170" fontId="13" fillId="0" borderId="18" xfId="17" applyFont="1" applyBorder="1" applyAlignment="1">
      <alignment horizontal="center" vertical="center" wrapText="1"/>
    </xf>
    <xf numFmtId="170" fontId="13" fillId="0" borderId="43" xfId="17" applyFont="1" applyBorder="1" applyAlignment="1">
      <alignment horizontal="center" vertical="center" wrapText="1"/>
    </xf>
    <xf numFmtId="170" fontId="13" fillId="0" borderId="26" xfId="17" applyFont="1" applyBorder="1" applyAlignment="1">
      <alignment horizontal="center" vertical="center" wrapText="1"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9" fillId="0" borderId="0" xfId="25" applyFont="1" applyAlignment="1">
      <alignment horizontal="center" vertical="center" wrapText="1"/>
      <protection/>
    </xf>
    <xf numFmtId="0" fontId="19" fillId="0" borderId="0" xfId="25" applyFont="1" applyAlignment="1">
      <alignment horizontal="center"/>
      <protection/>
    </xf>
    <xf numFmtId="0" fontId="13" fillId="0" borderId="42" xfId="31" applyFont="1" applyBorder="1" applyAlignment="1">
      <alignment horizontal="center" vertical="center" wrapText="1"/>
      <protection/>
    </xf>
    <xf numFmtId="0" fontId="13" fillId="0" borderId="25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23" fillId="0" borderId="0" xfId="32" applyFont="1" applyAlignment="1">
      <alignment horizontal="left" vertical="center" wrapText="1"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 vertical="center" wrapText="1"/>
      <protection/>
    </xf>
    <xf numFmtId="0" fontId="17" fillId="0" borderId="0" xfId="32" applyFont="1" applyAlignment="1">
      <alignment horizontal="center" vertical="center" wrapText="1"/>
      <protection/>
    </xf>
    <xf numFmtId="0" fontId="13" fillId="0" borderId="0" xfId="26" applyFont="1" applyAlignment="1">
      <alignment horizontal="center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0" fontId="13" fillId="0" borderId="44" xfId="26" applyFont="1" applyBorder="1" applyAlignment="1">
      <alignment horizontal="left" vertical="center" wrapText="1"/>
      <protection/>
    </xf>
    <xf numFmtId="0" fontId="13" fillId="0" borderId="35" xfId="26" applyFont="1" applyBorder="1" applyAlignment="1">
      <alignment horizontal="left" vertical="center" wrapText="1"/>
      <protection/>
    </xf>
    <xf numFmtId="0" fontId="17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-4" xfId="21"/>
    <cellStyle name="Normal_Book1" xfId="22"/>
    <cellStyle name="Normal_El. 7.3" xfId="23"/>
    <cellStyle name="Normal_El. 7.4" xfId="24"/>
    <cellStyle name="Normal_El. 7.5" xfId="25"/>
    <cellStyle name="Normal_El. 7.9" xfId="26"/>
    <cellStyle name="Normal_El.7.2" xfId="27"/>
    <cellStyle name="Normal_El.7.7" xfId="28"/>
    <cellStyle name="Normal_Sheet1" xfId="29"/>
    <cellStyle name="Normal_Sheet1_1" xfId="30"/>
    <cellStyle name="Normal_Sheet6" xfId="31"/>
    <cellStyle name="Normal_Sheet8" xfId="32"/>
    <cellStyle name="Normal_Баланс" xfId="33"/>
    <cellStyle name="Normal_Отч.парич.поток" xfId="34"/>
    <cellStyle name="Normal_Отч.прих-разх" xfId="35"/>
    <cellStyle name="Normal_Отч.собств.кап.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tabSelected="1" zoomScale="120" zoomScaleNormal="120" zoomScaleSheetLayoutView="100" workbookViewId="0" topLeftCell="A1">
      <selection activeCell="A2" sqref="A2:F2"/>
    </sheetView>
  </sheetViews>
  <sheetFormatPr defaultColWidth="9.00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5" t="s">
        <v>607</v>
      </c>
      <c r="F1" s="2"/>
    </row>
    <row r="2" spans="1:6" ht="18.75" customHeight="1">
      <c r="A2" s="438" t="s">
        <v>0</v>
      </c>
      <c r="B2" s="438"/>
      <c r="C2" s="438"/>
      <c r="D2" s="438"/>
      <c r="E2" s="438"/>
      <c r="F2" s="438"/>
    </row>
    <row r="3" spans="1:6" ht="12.75">
      <c r="A3" s="439" t="s">
        <v>1</v>
      </c>
      <c r="B3" s="439"/>
      <c r="C3" s="439"/>
      <c r="D3" s="439"/>
      <c r="E3" s="439"/>
      <c r="F3" s="439"/>
    </row>
    <row r="4" spans="1:6" ht="12.75">
      <c r="A4" s="440" t="s">
        <v>618</v>
      </c>
      <c r="B4" s="440"/>
      <c r="C4" s="440"/>
      <c r="D4" s="440"/>
      <c r="E4" s="440"/>
      <c r="F4" s="440"/>
    </row>
    <row r="5" spans="1:6" s="4" customFormat="1" ht="13.5" customHeight="1">
      <c r="A5" s="445" t="s">
        <v>2</v>
      </c>
      <c r="B5" s="443"/>
      <c r="C5" s="443"/>
      <c r="D5" s="443" t="s">
        <v>3</v>
      </c>
      <c r="E5" s="443"/>
      <c r="F5" s="444"/>
    </row>
    <row r="6" spans="1:6" s="7" customFormat="1" ht="12.75">
      <c r="A6" s="446" t="s">
        <v>4</v>
      </c>
      <c r="B6" s="441" t="s">
        <v>5</v>
      </c>
      <c r="C6" s="441"/>
      <c r="D6" s="441" t="s">
        <v>4</v>
      </c>
      <c r="E6" s="441" t="s">
        <v>6</v>
      </c>
      <c r="F6" s="442"/>
    </row>
    <row r="7" spans="1:6" s="7" customFormat="1" ht="12" customHeight="1">
      <c r="A7" s="446"/>
      <c r="B7" s="5" t="s">
        <v>7</v>
      </c>
      <c r="C7" s="5" t="s">
        <v>8</v>
      </c>
      <c r="D7" s="44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/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/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2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1</v>
      </c>
      <c r="C19" s="32">
        <f>SUM(C11:C18)</f>
        <v>2</v>
      </c>
      <c r="D19" s="33" t="s">
        <v>31</v>
      </c>
      <c r="E19" s="21">
        <v>75</v>
      </c>
      <c r="F19" s="21">
        <v>75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1"/>
      <c r="F21" s="40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75</v>
      </c>
      <c r="F22" s="29">
        <f>SUM(F16:F21)</f>
        <v>75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1</v>
      </c>
      <c r="C24" s="26">
        <v>2</v>
      </c>
      <c r="D24" s="33" t="s">
        <v>41</v>
      </c>
      <c r="E24" s="21">
        <v>112</v>
      </c>
      <c r="F24" s="21">
        <v>89</v>
      </c>
    </row>
    <row r="25" spans="1:6" ht="12.75" customHeight="1">
      <c r="A25" s="31" t="s">
        <v>42</v>
      </c>
      <c r="B25" s="32">
        <f>SUM(B20:B24)</f>
        <v>1</v>
      </c>
      <c r="C25" s="32">
        <f>SUM(C21:C24)</f>
        <v>2</v>
      </c>
      <c r="D25" s="24" t="s">
        <v>43</v>
      </c>
      <c r="E25" s="24">
        <v>112</v>
      </c>
      <c r="F25" s="21">
        <v>89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-22</v>
      </c>
      <c r="F27" s="21">
        <v>23</v>
      </c>
    </row>
    <row r="28" spans="1:6" ht="12.75" customHeight="1">
      <c r="A28" s="34" t="s">
        <v>48</v>
      </c>
      <c r="B28" s="24">
        <v>527</v>
      </c>
      <c r="C28" s="26">
        <v>527</v>
      </c>
      <c r="D28" s="28" t="s">
        <v>49</v>
      </c>
      <c r="E28" s="29">
        <f>SUM(E25,E26,E27)</f>
        <v>90</v>
      </c>
      <c r="F28" s="29">
        <f>SUM(F25:F27)</f>
        <v>112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1356</v>
      </c>
      <c r="F29" s="29">
        <f>SUM(F14,F22,F28)</f>
        <v>1378</v>
      </c>
    </row>
    <row r="30" spans="1:6" ht="12.75" customHeight="1">
      <c r="A30" s="34" t="s">
        <v>52</v>
      </c>
      <c r="B30" s="24">
        <v>68</v>
      </c>
      <c r="C30" s="26">
        <v>85</v>
      </c>
      <c r="D30" s="17" t="s">
        <v>53</v>
      </c>
      <c r="E30" s="20"/>
      <c r="F30" s="21"/>
    </row>
    <row r="31" spans="1:6" ht="12.75" customHeight="1">
      <c r="A31" s="34" t="s">
        <v>54</v>
      </c>
      <c r="B31" s="24"/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>
        <v>20</v>
      </c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365</v>
      </c>
      <c r="C35" s="26">
        <v>375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968</v>
      </c>
      <c r="C38" s="18">
        <f>SUM(C27:C37)</f>
        <v>995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20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615</v>
      </c>
      <c r="B41" s="20">
        <v>2</v>
      </c>
      <c r="C41" s="26">
        <v>2</v>
      </c>
      <c r="D41" s="35" t="s">
        <v>73</v>
      </c>
      <c r="E41" s="29">
        <f>SUM(E39,E40)</f>
        <v>0</v>
      </c>
      <c r="F41" s="29">
        <f>SUM(F39)</f>
        <v>20</v>
      </c>
    </row>
    <row r="42" spans="1:6" ht="12.75" customHeight="1">
      <c r="A42" s="39" t="s">
        <v>74</v>
      </c>
      <c r="B42" s="18">
        <f>SUM(B40:B41)</f>
        <v>2</v>
      </c>
      <c r="C42" s="18">
        <f>SUM(C40:C41)</f>
        <v>2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972</v>
      </c>
      <c r="C44" s="18">
        <f>SUM(C19,C25,C38,C42,C43)</f>
        <v>1001</v>
      </c>
      <c r="D44" s="33" t="s">
        <v>78</v>
      </c>
      <c r="E44" s="40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2</v>
      </c>
      <c r="C47" s="26">
        <v>2</v>
      </c>
      <c r="D47" s="24" t="s">
        <v>83</v>
      </c>
      <c r="E47" s="406">
        <v>3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/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3</v>
      </c>
      <c r="F49" s="21">
        <v>3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1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11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2</v>
      </c>
      <c r="C54" s="18">
        <f>SUM(C45:C53)</f>
        <v>2</v>
      </c>
      <c r="D54" s="41" t="s">
        <v>30</v>
      </c>
      <c r="E54" s="29">
        <f>SUM(E44:E52)-E46</f>
        <v>17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2">
        <v>32</v>
      </c>
      <c r="C56" s="26">
        <v>33</v>
      </c>
      <c r="D56" s="35" t="s">
        <v>98</v>
      </c>
      <c r="E56" s="29">
        <f>SUM(E42,E54)</f>
        <v>17</v>
      </c>
      <c r="F56" s="29">
        <f>SUM(F54)</f>
        <v>16</v>
      </c>
    </row>
    <row r="57" spans="1:6" ht="12.75" customHeight="1">
      <c r="A57" s="25" t="s">
        <v>99</v>
      </c>
      <c r="B57" s="412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1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97</v>
      </c>
      <c r="C61" s="26">
        <v>83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131</v>
      </c>
      <c r="C62" s="18">
        <f>SUM(C55:C61)</f>
        <v>118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34</v>
      </c>
      <c r="C71" s="26">
        <v>14</v>
      </c>
      <c r="D71" s="24"/>
      <c r="E71" s="24"/>
      <c r="F71" s="21"/>
    </row>
    <row r="72" spans="1:6" ht="12.75" customHeight="1">
      <c r="A72" s="25" t="s">
        <v>112</v>
      </c>
      <c r="B72" s="24">
        <v>234</v>
      </c>
      <c r="C72" s="26">
        <v>279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268</v>
      </c>
      <c r="C75" s="18">
        <f>SUM(C70:C74)</f>
        <v>293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401</v>
      </c>
      <c r="C77" s="18">
        <f>SUM(C54,C62,C69,C75,C76)</f>
        <v>413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1373</v>
      </c>
      <c r="C78" s="18">
        <f>SUM(C44,C77)</f>
        <v>1414</v>
      </c>
      <c r="D78" s="35" t="s">
        <v>118</v>
      </c>
      <c r="E78" s="29">
        <f>SUM(E29,E41,E56)</f>
        <v>1373</v>
      </c>
      <c r="F78" s="29">
        <f>SUM(F29,F41,F56)</f>
        <v>1414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4">
        <v>39646</v>
      </c>
      <c r="B81" s="46" t="s">
        <v>121</v>
      </c>
      <c r="D81" s="47" t="s">
        <v>122</v>
      </c>
      <c r="E81" s="48" t="s">
        <v>123</v>
      </c>
    </row>
  </sheetData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5">
      <selection activeCell="C44" sqref="C44"/>
    </sheetView>
  </sheetViews>
  <sheetFormatPr defaultColWidth="9.00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2"/>
      <c r="B1" s="292"/>
      <c r="C1" s="292" t="s">
        <v>487</v>
      </c>
    </row>
    <row r="2" spans="1:3" ht="12.75">
      <c r="A2" s="507" t="s">
        <v>271</v>
      </c>
      <c r="B2" s="507"/>
      <c r="C2" s="507"/>
    </row>
    <row r="3" spans="1:3" ht="12.75">
      <c r="A3" s="507" t="s">
        <v>488</v>
      </c>
      <c r="B3" s="507"/>
      <c r="C3" s="507"/>
    </row>
    <row r="4" spans="1:3" ht="12.75">
      <c r="A4" s="507" t="str">
        <f>'БАЛАНС-6м.'!A3:F3</f>
        <v>на "БУЛГАР ЧЕХ ИНВЕСТ ХОЛДИНГ" АД - СМОЛЯН</v>
      </c>
      <c r="B4" s="507"/>
      <c r="C4" s="507"/>
    </row>
    <row r="5" spans="1:3" ht="12.75">
      <c r="A5" s="507" t="str">
        <f>'БАЛАНС-6м.'!A4:F4</f>
        <v>към 30-06-2008</v>
      </c>
      <c r="B5" s="507"/>
      <c r="C5" s="507"/>
    </row>
    <row r="6" spans="1:3" ht="13.5" thickBot="1">
      <c r="A6" s="292" t="s">
        <v>489</v>
      </c>
      <c r="B6" s="292"/>
      <c r="C6" s="292" t="s">
        <v>373</v>
      </c>
    </row>
    <row r="7" spans="1:3" ht="13.5" thickBot="1">
      <c r="A7" s="503" t="s">
        <v>490</v>
      </c>
      <c r="B7" s="505" t="s">
        <v>491</v>
      </c>
      <c r="C7" s="506"/>
    </row>
    <row r="8" spans="1:3" ht="13.5" thickBot="1">
      <c r="A8" s="504"/>
      <c r="B8" s="295" t="s">
        <v>492</v>
      </c>
      <c r="C8" s="296" t="s">
        <v>493</v>
      </c>
    </row>
    <row r="9" spans="1:3" ht="13.5" thickBot="1">
      <c r="A9" s="297" t="s">
        <v>9</v>
      </c>
      <c r="B9" s="293">
        <v>1</v>
      </c>
      <c r="C9" s="294">
        <v>2</v>
      </c>
    </row>
    <row r="10" spans="1:3" ht="12.75">
      <c r="A10" s="298" t="s">
        <v>603</v>
      </c>
      <c r="B10" s="299"/>
      <c r="C10" s="300"/>
    </row>
    <row r="11" spans="1:3" ht="12.75">
      <c r="A11" s="301" t="s">
        <v>494</v>
      </c>
      <c r="B11" s="302">
        <v>6</v>
      </c>
      <c r="C11" s="303">
        <v>6</v>
      </c>
    </row>
    <row r="12" spans="1:3" ht="12.75">
      <c r="A12" s="301" t="s">
        <v>495</v>
      </c>
      <c r="B12" s="302">
        <v>17</v>
      </c>
      <c r="C12" s="303">
        <v>3</v>
      </c>
    </row>
    <row r="13" spans="1:3" ht="12.75">
      <c r="A13" s="301" t="s">
        <v>496</v>
      </c>
      <c r="B13" s="304"/>
      <c r="C13" s="305"/>
    </row>
    <row r="14" spans="1:3" ht="12.75">
      <c r="A14" s="301" t="s">
        <v>497</v>
      </c>
      <c r="B14" s="304"/>
      <c r="C14" s="305"/>
    </row>
    <row r="15" spans="1:3" ht="13.5" thickBot="1">
      <c r="A15" s="306" t="s">
        <v>498</v>
      </c>
      <c r="B15" s="307"/>
      <c r="C15" s="308"/>
    </row>
    <row r="16" spans="1:3" ht="13.5" thickBot="1">
      <c r="A16" s="309" t="s">
        <v>499</v>
      </c>
      <c r="B16" s="410">
        <f>SUM(B11:B15)</f>
        <v>23</v>
      </c>
      <c r="C16" s="411">
        <f>SUM(C11:C15)</f>
        <v>9</v>
      </c>
    </row>
    <row r="17" spans="1:3" ht="12.75">
      <c r="A17" s="298" t="s">
        <v>500</v>
      </c>
      <c r="B17" s="299"/>
      <c r="C17" s="300"/>
    </row>
    <row r="18" spans="1:3" ht="12.75">
      <c r="A18" s="301" t="s">
        <v>501</v>
      </c>
      <c r="B18" s="304"/>
      <c r="C18" s="305"/>
    </row>
    <row r="19" spans="1:3" ht="12.75">
      <c r="A19" s="301" t="s">
        <v>502</v>
      </c>
      <c r="B19" s="302"/>
      <c r="C19" s="303"/>
    </row>
    <row r="20" spans="1:3" ht="12.75">
      <c r="A20" s="301" t="s">
        <v>503</v>
      </c>
      <c r="B20" s="304"/>
      <c r="C20" s="305"/>
    </row>
    <row r="21" spans="1:3" ht="12.75">
      <c r="A21" s="301" t="s">
        <v>504</v>
      </c>
      <c r="B21" s="304"/>
      <c r="C21" s="305"/>
    </row>
    <row r="22" spans="1:3" ht="12.75">
      <c r="A22" s="301" t="s">
        <v>505</v>
      </c>
      <c r="B22" s="304"/>
      <c r="C22" s="305"/>
    </row>
    <row r="23" spans="1:3" ht="12.75">
      <c r="A23" s="301" t="s">
        <v>506</v>
      </c>
      <c r="B23" s="304"/>
      <c r="C23" s="305"/>
    </row>
    <row r="24" spans="1:3" ht="12.75">
      <c r="A24" s="301" t="s">
        <v>502</v>
      </c>
      <c r="B24" s="304"/>
      <c r="C24" s="305"/>
    </row>
    <row r="25" spans="1:3" ht="12.75">
      <c r="A25" s="301" t="s">
        <v>503</v>
      </c>
      <c r="B25" s="304"/>
      <c r="C25" s="305"/>
    </row>
    <row r="26" spans="1:3" ht="12.75">
      <c r="A26" s="301" t="s">
        <v>504</v>
      </c>
      <c r="B26" s="304"/>
      <c r="C26" s="305"/>
    </row>
    <row r="27" spans="1:3" ht="12.75">
      <c r="A27" s="301" t="s">
        <v>505</v>
      </c>
      <c r="B27" s="304"/>
      <c r="C27" s="305"/>
    </row>
    <row r="28" spans="1:3" ht="12.75">
      <c r="A28" s="301" t="s">
        <v>507</v>
      </c>
      <c r="B28" s="304"/>
      <c r="C28" s="305"/>
    </row>
    <row r="29" spans="1:3" ht="12.75">
      <c r="A29" s="301" t="s">
        <v>508</v>
      </c>
      <c r="B29" s="304"/>
      <c r="C29" s="305"/>
    </row>
    <row r="30" spans="1:3" ht="12.75">
      <c r="A30" s="301" t="s">
        <v>509</v>
      </c>
      <c r="B30" s="304"/>
      <c r="C30" s="305"/>
    </row>
    <row r="31" spans="1:3" ht="12.75">
      <c r="A31" s="301" t="s">
        <v>510</v>
      </c>
      <c r="B31" s="304"/>
      <c r="C31" s="305"/>
    </row>
    <row r="32" spans="1:3" ht="13.5" thickBot="1">
      <c r="A32" s="306" t="s">
        <v>511</v>
      </c>
      <c r="B32" s="307"/>
      <c r="C32" s="392"/>
    </row>
    <row r="33" spans="1:3" ht="27" customHeight="1" thickBot="1">
      <c r="A33" s="309" t="s">
        <v>512</v>
      </c>
      <c r="B33" s="310">
        <f>SUM(B17:B32)</f>
        <v>0</v>
      </c>
      <c r="C33" s="310">
        <f>SUM(C17:C32)</f>
        <v>0</v>
      </c>
    </row>
    <row r="34" spans="1:3" ht="12.75">
      <c r="A34" s="292" t="s">
        <v>270</v>
      </c>
      <c r="B34" s="292"/>
      <c r="C34" s="292"/>
    </row>
    <row r="35" spans="1:3" ht="12.75">
      <c r="A35" s="414">
        <f>'БАЛАНС-6м.'!A81</f>
        <v>39646</v>
      </c>
      <c r="B35" s="311" t="s">
        <v>513</v>
      </c>
      <c r="C35" s="311" t="s">
        <v>514</v>
      </c>
    </row>
    <row r="36" spans="1:3" ht="12.75">
      <c r="A36" s="311"/>
      <c r="B36" s="311"/>
      <c r="C36" s="311"/>
    </row>
    <row r="37" spans="1:3" ht="12.75">
      <c r="A37" s="311"/>
      <c r="B37" s="311"/>
      <c r="C37" s="311"/>
    </row>
    <row r="38" spans="1:3" ht="12.75">
      <c r="A38" s="311"/>
      <c r="B38" s="311"/>
      <c r="C38" s="311"/>
    </row>
    <row r="39" spans="1:3" ht="12.75">
      <c r="A39" s="311"/>
      <c r="B39" s="311"/>
      <c r="C39" s="311"/>
    </row>
    <row r="40" spans="1:3" ht="12.75">
      <c r="A40" s="311"/>
      <c r="B40" s="311"/>
      <c r="C40" s="311"/>
    </row>
    <row r="41" spans="1:3" ht="12.75">
      <c r="A41" s="311"/>
      <c r="B41" s="311"/>
      <c r="C41" s="311"/>
    </row>
    <row r="42" spans="1:3" ht="12.75">
      <c r="A42" s="311"/>
      <c r="B42" s="311"/>
      <c r="C42" s="311"/>
    </row>
    <row r="43" ht="12.75">
      <c r="B43" s="311"/>
    </row>
  </sheetData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17" sqref="B17"/>
    </sheetView>
  </sheetViews>
  <sheetFormatPr defaultColWidth="9.00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2"/>
      <c r="B1" s="312" t="s">
        <v>515</v>
      </c>
    </row>
    <row r="2" spans="1:2" ht="17.25" customHeight="1">
      <c r="A2" s="508" t="s">
        <v>271</v>
      </c>
      <c r="B2" s="508"/>
    </row>
    <row r="3" spans="1:2" ht="12.75">
      <c r="A3" s="508" t="s">
        <v>516</v>
      </c>
      <c r="B3" s="508"/>
    </row>
    <row r="4" spans="1:2" ht="15.75" customHeight="1">
      <c r="A4" s="508" t="str">
        <f>'БАЛАНС-6м.'!A3:F3</f>
        <v>на "БУЛГАР ЧЕХ ИНВЕСТ ХОЛДИНГ" АД - СМОЛЯН</v>
      </c>
      <c r="B4" s="508"/>
    </row>
    <row r="5" spans="1:2" ht="12.75">
      <c r="A5" s="508" t="str">
        <f>'БАЛАНС-6м.'!A4:F4</f>
        <v>към 30-06-2008</v>
      </c>
      <c r="B5" s="508"/>
    </row>
    <row r="6" spans="1:2" ht="13.5" thickBot="1">
      <c r="A6" s="312"/>
      <c r="B6" s="313" t="s">
        <v>373</v>
      </c>
    </row>
    <row r="7" spans="1:2" ht="33" customHeight="1">
      <c r="A7" s="314" t="s">
        <v>229</v>
      </c>
      <c r="B7" s="315" t="s">
        <v>517</v>
      </c>
    </row>
    <row r="8" spans="1:2" ht="12.75">
      <c r="A8" s="316" t="s">
        <v>518</v>
      </c>
      <c r="B8" s="317" t="s">
        <v>457</v>
      </c>
    </row>
    <row r="9" spans="1:2" ht="20.25" customHeight="1">
      <c r="A9" s="318" t="s">
        <v>519</v>
      </c>
      <c r="B9" s="319"/>
    </row>
    <row r="10" spans="1:2" ht="14.25" customHeight="1">
      <c r="A10" s="320" t="s">
        <v>520</v>
      </c>
      <c r="B10" s="319"/>
    </row>
    <row r="11" spans="1:2" ht="15" customHeight="1">
      <c r="A11" s="320" t="s">
        <v>182</v>
      </c>
      <c r="B11" s="321"/>
    </row>
    <row r="12" spans="1:2" ht="14.25" customHeight="1">
      <c r="A12" s="322" t="s">
        <v>521</v>
      </c>
      <c r="B12" s="321">
        <f>SUM(B11)</f>
        <v>0</v>
      </c>
    </row>
    <row r="13" spans="1:2" ht="17.25" customHeight="1">
      <c r="A13" s="318" t="s">
        <v>522</v>
      </c>
      <c r="B13" s="319"/>
    </row>
    <row r="14" spans="1:2" ht="18" customHeight="1">
      <c r="A14" s="320" t="s">
        <v>523</v>
      </c>
      <c r="B14" s="319"/>
    </row>
    <row r="15" spans="1:2" ht="12.75" customHeight="1">
      <c r="A15" s="320" t="s">
        <v>524</v>
      </c>
      <c r="B15" s="319"/>
    </row>
    <row r="16" spans="1:2" ht="12.75">
      <c r="A16" s="320" t="s">
        <v>525</v>
      </c>
      <c r="B16" s="319"/>
    </row>
    <row r="17" spans="1:2" ht="14.25" customHeight="1" thickBot="1">
      <c r="A17" s="323" t="s">
        <v>526</v>
      </c>
      <c r="B17" s="324"/>
    </row>
    <row r="18" spans="1:2" ht="12.75">
      <c r="A18" s="312"/>
      <c r="B18" s="312"/>
    </row>
    <row r="19" spans="1:2" ht="12.75">
      <c r="A19" s="312"/>
      <c r="B19" s="312"/>
    </row>
    <row r="20" spans="1:2" ht="12.75">
      <c r="A20" s="312"/>
      <c r="B20" s="312"/>
    </row>
    <row r="21" spans="1:2" ht="30.75" customHeight="1">
      <c r="A21" s="414">
        <f>'БАЛАНС-6м.'!A81</f>
        <v>39646</v>
      </c>
      <c r="B21" s="312" t="s">
        <v>527</v>
      </c>
    </row>
  </sheetData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3">
      <selection activeCell="F44" sqref="F44"/>
    </sheetView>
  </sheetViews>
  <sheetFormatPr defaultColWidth="9.00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5"/>
      <c r="C1" s="509" t="s">
        <v>528</v>
      </c>
      <c r="D1" s="509"/>
    </row>
    <row r="2" spans="1:4" ht="19.5" customHeight="1">
      <c r="A2" s="512" t="s">
        <v>271</v>
      </c>
      <c r="B2" s="512"/>
      <c r="C2" s="512"/>
      <c r="D2" s="512"/>
    </row>
    <row r="3" spans="1:4" ht="16.5" customHeight="1">
      <c r="A3" s="512" t="s">
        <v>529</v>
      </c>
      <c r="B3" s="512"/>
      <c r="C3" s="512"/>
      <c r="D3" s="512"/>
    </row>
    <row r="4" spans="1:4" ht="16.5" customHeight="1">
      <c r="A4" s="512" t="str">
        <f>'БАЛАНС-6м.'!A3:F3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'БАЛАНС-6м.'!A4:F4</f>
        <v>към 30-06-2008</v>
      </c>
      <c r="B5" s="513"/>
      <c r="C5" s="513"/>
      <c r="D5" s="513"/>
    </row>
    <row r="6" spans="1:4" ht="13.5" thickBot="1">
      <c r="A6" s="325"/>
      <c r="B6" s="325"/>
      <c r="C6" s="325"/>
      <c r="D6" s="325" t="s">
        <v>530</v>
      </c>
    </row>
    <row r="7" spans="1:4" ht="30" customHeight="1" thickBot="1">
      <c r="A7" s="326"/>
      <c r="B7" s="327" t="s">
        <v>229</v>
      </c>
      <c r="C7" s="328" t="s">
        <v>531</v>
      </c>
      <c r="D7" s="329" t="s">
        <v>517</v>
      </c>
    </row>
    <row r="8" spans="1:4" ht="13.5" thickBot="1">
      <c r="A8" s="326"/>
      <c r="B8" s="327" t="s">
        <v>243</v>
      </c>
      <c r="C8" s="327" t="s">
        <v>532</v>
      </c>
      <c r="D8" s="329">
        <v>1</v>
      </c>
    </row>
    <row r="9" spans="1:4" ht="19.5" customHeight="1">
      <c r="A9" s="330" t="s">
        <v>533</v>
      </c>
      <c r="B9" s="331" t="s">
        <v>534</v>
      </c>
      <c r="C9" s="332"/>
      <c r="D9" s="409">
        <v>112</v>
      </c>
    </row>
    <row r="10" spans="1:4" ht="15.75" customHeight="1">
      <c r="A10" s="333" t="s">
        <v>535</v>
      </c>
      <c r="B10" s="334" t="s">
        <v>536</v>
      </c>
      <c r="C10" s="335"/>
      <c r="D10" s="409">
        <v>89</v>
      </c>
    </row>
    <row r="11" spans="1:4" ht="18.75" customHeight="1">
      <c r="A11" s="333" t="s">
        <v>537</v>
      </c>
      <c r="B11" s="334" t="s">
        <v>538</v>
      </c>
      <c r="C11" s="335"/>
      <c r="D11" s="337"/>
    </row>
    <row r="12" spans="1:4" ht="17.25" customHeight="1">
      <c r="A12" s="338" t="s">
        <v>292</v>
      </c>
      <c r="B12" s="335" t="s">
        <v>539</v>
      </c>
      <c r="C12" s="335"/>
      <c r="D12" s="336">
        <v>23</v>
      </c>
    </row>
    <row r="13" spans="1:4" ht="30" customHeight="1">
      <c r="A13" s="338" t="s">
        <v>294</v>
      </c>
      <c r="B13" s="335" t="s">
        <v>540</v>
      </c>
      <c r="C13" s="335"/>
      <c r="D13" s="337"/>
    </row>
    <row r="14" spans="1:4" ht="18.75" customHeight="1">
      <c r="A14" s="338" t="s">
        <v>296</v>
      </c>
      <c r="B14" s="335" t="s">
        <v>541</v>
      </c>
      <c r="C14" s="335"/>
      <c r="D14" s="336"/>
    </row>
    <row r="15" spans="1:4" ht="17.25" customHeight="1">
      <c r="A15" s="338" t="s">
        <v>298</v>
      </c>
      <c r="B15" s="335" t="s">
        <v>542</v>
      </c>
      <c r="C15" s="335"/>
      <c r="D15" s="337"/>
    </row>
    <row r="16" spans="1:4" ht="18" customHeight="1">
      <c r="A16" s="338"/>
      <c r="B16" s="339" t="s">
        <v>441</v>
      </c>
      <c r="C16" s="335"/>
      <c r="D16" s="340">
        <f>SUM(D12:D15)</f>
        <v>23</v>
      </c>
    </row>
    <row r="17" spans="1:4" ht="18.75" customHeight="1">
      <c r="A17" s="333" t="s">
        <v>314</v>
      </c>
      <c r="B17" s="334" t="s">
        <v>543</v>
      </c>
      <c r="C17" s="335"/>
      <c r="D17" s="337"/>
    </row>
    <row r="18" spans="1:4" ht="17.25" customHeight="1">
      <c r="A18" s="338" t="s">
        <v>292</v>
      </c>
      <c r="B18" s="335" t="s">
        <v>544</v>
      </c>
      <c r="C18" s="335"/>
      <c r="D18" s="336"/>
    </row>
    <row r="19" spans="1:4" ht="14.25" customHeight="1">
      <c r="A19" s="338" t="s">
        <v>294</v>
      </c>
      <c r="B19" s="335" t="s">
        <v>545</v>
      </c>
      <c r="C19" s="335"/>
      <c r="D19" s="336"/>
    </row>
    <row r="20" spans="1:4" ht="13.5" customHeight="1">
      <c r="A20" s="338" t="s">
        <v>296</v>
      </c>
      <c r="B20" s="335" t="s">
        <v>546</v>
      </c>
      <c r="C20" s="335"/>
      <c r="D20" s="336"/>
    </row>
    <row r="21" spans="1:4" ht="12.75" customHeight="1">
      <c r="A21" s="338"/>
      <c r="B21" s="335" t="s">
        <v>547</v>
      </c>
      <c r="C21" s="335"/>
      <c r="D21" s="337"/>
    </row>
    <row r="22" spans="1:4" ht="12.75">
      <c r="A22" s="338" t="s">
        <v>298</v>
      </c>
      <c r="B22" s="335" t="s">
        <v>548</v>
      </c>
      <c r="C22" s="335"/>
      <c r="D22" s="337"/>
    </row>
    <row r="23" spans="1:4" ht="15.75" customHeight="1">
      <c r="A23" s="338" t="s">
        <v>300</v>
      </c>
      <c r="B23" s="335" t="s">
        <v>549</v>
      </c>
      <c r="C23" s="335"/>
      <c r="D23" s="336"/>
    </row>
    <row r="24" spans="1:4" ht="13.5" customHeight="1">
      <c r="A24" s="338" t="s">
        <v>302</v>
      </c>
      <c r="B24" s="335" t="s">
        <v>550</v>
      </c>
      <c r="C24" s="335"/>
      <c r="D24" s="337"/>
    </row>
    <row r="25" spans="1:4" ht="14.25" customHeight="1">
      <c r="A25" s="338" t="s">
        <v>304</v>
      </c>
      <c r="B25" s="335" t="s">
        <v>534</v>
      </c>
      <c r="C25" s="335"/>
      <c r="D25" s="336"/>
    </row>
    <row r="26" spans="1:4" ht="14.25" customHeight="1">
      <c r="A26" s="338"/>
      <c r="B26" s="339" t="s">
        <v>551</v>
      </c>
      <c r="C26" s="335"/>
      <c r="D26" s="340">
        <f>SUM(D17:D25)</f>
        <v>0</v>
      </c>
    </row>
    <row r="27" spans="1:4" ht="15" customHeight="1">
      <c r="A27" s="333" t="s">
        <v>322</v>
      </c>
      <c r="B27" s="334" t="s">
        <v>552</v>
      </c>
      <c r="C27" s="335"/>
      <c r="D27" s="422">
        <f>SUM(-D26,D16)+D10</f>
        <v>112</v>
      </c>
    </row>
    <row r="28" spans="1:4" ht="12.75" customHeight="1">
      <c r="A28" s="341" t="s">
        <v>553</v>
      </c>
      <c r="B28" s="342" t="s">
        <v>554</v>
      </c>
      <c r="C28" s="335"/>
      <c r="D28" s="340"/>
    </row>
    <row r="29" spans="1:4" ht="16.5" customHeight="1">
      <c r="A29" s="333" t="s">
        <v>535</v>
      </c>
      <c r="B29" s="334" t="s">
        <v>555</v>
      </c>
      <c r="C29" s="335"/>
      <c r="D29" s="336"/>
    </row>
    <row r="30" spans="1:4" ht="13.5" customHeight="1">
      <c r="A30" s="333" t="s">
        <v>537</v>
      </c>
      <c r="B30" s="334" t="s">
        <v>556</v>
      </c>
      <c r="C30" s="335"/>
      <c r="D30" s="337"/>
    </row>
    <row r="31" spans="1:4" ht="13.5" customHeight="1">
      <c r="A31" s="338" t="s">
        <v>292</v>
      </c>
      <c r="B31" s="335" t="s">
        <v>557</v>
      </c>
      <c r="C31" s="335"/>
      <c r="D31" s="336"/>
    </row>
    <row r="32" spans="1:4" ht="12.75">
      <c r="A32" s="338" t="s">
        <v>294</v>
      </c>
      <c r="B32" s="335" t="s">
        <v>558</v>
      </c>
      <c r="C32" s="335"/>
      <c r="D32" s="337"/>
    </row>
    <row r="33" spans="1:4" ht="15" customHeight="1">
      <c r="A33" s="343"/>
      <c r="B33" s="342" t="s">
        <v>404</v>
      </c>
      <c r="C33" s="335"/>
      <c r="D33" s="340">
        <f>SUM(D31:D32)</f>
        <v>0</v>
      </c>
    </row>
    <row r="34" spans="1:4" ht="12" customHeight="1">
      <c r="A34" s="333" t="s">
        <v>559</v>
      </c>
      <c r="B34" s="334" t="s">
        <v>560</v>
      </c>
      <c r="C34" s="335"/>
      <c r="D34" s="337"/>
    </row>
    <row r="35" spans="1:4" ht="15" customHeight="1">
      <c r="A35" s="338" t="s">
        <v>292</v>
      </c>
      <c r="B35" s="335" t="s">
        <v>561</v>
      </c>
      <c r="C35" s="335"/>
      <c r="D35" s="336"/>
    </row>
    <row r="36" spans="1:4" ht="12.75">
      <c r="A36" s="344" t="s">
        <v>294</v>
      </c>
      <c r="B36" s="345" t="s">
        <v>231</v>
      </c>
      <c r="C36" s="345"/>
      <c r="D36" s="346"/>
    </row>
    <row r="37" spans="1:4" ht="12.75">
      <c r="A37" s="344" t="s">
        <v>296</v>
      </c>
      <c r="B37" s="345" t="s">
        <v>230</v>
      </c>
      <c r="C37" s="345"/>
      <c r="D37" s="346"/>
    </row>
    <row r="38" spans="1:4" ht="12.75">
      <c r="A38" s="344"/>
      <c r="B38" s="347" t="s">
        <v>551</v>
      </c>
      <c r="C38" s="345"/>
      <c r="D38" s="348">
        <f>SUM(D34:D37)</f>
        <v>0</v>
      </c>
    </row>
    <row r="39" spans="1:4" ht="20.25" customHeight="1">
      <c r="A39" s="349" t="s">
        <v>322</v>
      </c>
      <c r="B39" s="350" t="s">
        <v>562</v>
      </c>
      <c r="C39" s="345"/>
      <c r="D39" s="351">
        <f>SUM(D38,D33)</f>
        <v>0</v>
      </c>
    </row>
    <row r="40" spans="1:4" ht="12.75">
      <c r="A40" s="352" t="s">
        <v>563</v>
      </c>
      <c r="B40" s="353" t="s">
        <v>564</v>
      </c>
      <c r="C40" s="345"/>
      <c r="D40" s="346"/>
    </row>
    <row r="41" spans="1:4" ht="12.75">
      <c r="A41" s="344" t="s">
        <v>292</v>
      </c>
      <c r="B41" s="345" t="s">
        <v>565</v>
      </c>
      <c r="C41" s="345"/>
      <c r="D41" s="351"/>
    </row>
    <row r="42" spans="1:4" ht="13.5" thickBot="1">
      <c r="A42" s="354" t="s">
        <v>294</v>
      </c>
      <c r="B42" s="355" t="s">
        <v>566</v>
      </c>
      <c r="C42" s="355"/>
      <c r="D42" s="393">
        <v>-22</v>
      </c>
    </row>
    <row r="43" spans="1:4" ht="12.75">
      <c r="A43" s="356"/>
      <c r="B43" s="356"/>
      <c r="C43" s="356"/>
      <c r="D43" s="356"/>
    </row>
    <row r="44" spans="1:4" ht="38.25" customHeight="1">
      <c r="A44" s="510" t="s">
        <v>604</v>
      </c>
      <c r="B44" s="510"/>
      <c r="C44" s="510"/>
      <c r="D44" s="510"/>
    </row>
    <row r="45" spans="1:4" ht="12.75">
      <c r="A45" s="356"/>
      <c r="B45" s="356"/>
      <c r="C45" s="356"/>
      <c r="D45" s="356"/>
    </row>
    <row r="46" spans="1:4" ht="12.75">
      <c r="A46" s="356"/>
      <c r="B46" s="356"/>
      <c r="C46" s="356"/>
      <c r="D46" s="356"/>
    </row>
    <row r="47" spans="1:4" ht="12.75">
      <c r="A47" s="414">
        <f>'БАЛАНС-6м.'!A81</f>
        <v>39646</v>
      </c>
      <c r="B47" s="357" t="s">
        <v>567</v>
      </c>
      <c r="C47" s="511" t="s">
        <v>568</v>
      </c>
      <c r="D47" s="511"/>
    </row>
  </sheetData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44">
      <selection activeCell="A66" sqref="A66"/>
    </sheetView>
  </sheetViews>
  <sheetFormatPr defaultColWidth="9.00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8"/>
      <c r="E1" s="358"/>
      <c r="F1" s="522" t="s">
        <v>569</v>
      </c>
      <c r="G1" s="522"/>
    </row>
    <row r="2" spans="1:7" ht="12.75" customHeight="1">
      <c r="A2" s="521" t="s">
        <v>570</v>
      </c>
      <c r="B2" s="521"/>
      <c r="C2" s="521"/>
      <c r="D2" s="521"/>
      <c r="E2" s="521"/>
      <c r="F2" s="521"/>
      <c r="G2" s="521"/>
    </row>
    <row r="3" spans="1:7" ht="12.75">
      <c r="A3" s="521" t="s">
        <v>571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'БАЛАНС-6м.'!A3:F3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'БАЛАНС-6м.'!A4:F4</f>
        <v>към 30-06-2008</v>
      </c>
      <c r="B5" s="521"/>
      <c r="C5" s="521"/>
      <c r="D5" s="521"/>
      <c r="E5" s="521"/>
      <c r="F5" s="521"/>
      <c r="G5" s="521"/>
    </row>
    <row r="6" spans="1:7" ht="13.5" thickBot="1">
      <c r="A6" s="358"/>
      <c r="B6" s="359"/>
      <c r="C6" s="359"/>
      <c r="D6" s="359"/>
      <c r="E6" s="359"/>
      <c r="F6" s="358"/>
      <c r="G6" s="358" t="s">
        <v>373</v>
      </c>
    </row>
    <row r="7" spans="1:7" ht="21" customHeight="1" thickBot="1">
      <c r="A7" s="515" t="s">
        <v>572</v>
      </c>
      <c r="B7" s="516" t="s">
        <v>573</v>
      </c>
      <c r="C7" s="516"/>
      <c r="D7" s="516"/>
      <c r="E7" s="516" t="s">
        <v>574</v>
      </c>
      <c r="F7" s="516"/>
      <c r="G7" s="517"/>
    </row>
    <row r="8" spans="1:7" ht="24.75" customHeight="1" thickBot="1">
      <c r="A8" s="515"/>
      <c r="B8" s="516" t="s">
        <v>575</v>
      </c>
      <c r="C8" s="518" t="s">
        <v>576</v>
      </c>
      <c r="D8" s="519"/>
      <c r="E8" s="516" t="s">
        <v>577</v>
      </c>
      <c r="F8" s="518" t="s">
        <v>578</v>
      </c>
      <c r="G8" s="520"/>
    </row>
    <row r="9" spans="1:7" ht="35.25" customHeight="1" thickBot="1">
      <c r="A9" s="515"/>
      <c r="B9" s="516"/>
      <c r="C9" s="363" t="s">
        <v>579</v>
      </c>
      <c r="D9" s="363" t="s">
        <v>580</v>
      </c>
      <c r="E9" s="516"/>
      <c r="F9" s="361" t="s">
        <v>579</v>
      </c>
      <c r="G9" s="364" t="s">
        <v>580</v>
      </c>
    </row>
    <row r="10" spans="1:7" ht="13.5" thickBot="1">
      <c r="A10" s="360">
        <v>1</v>
      </c>
      <c r="B10" s="361">
        <v>3</v>
      </c>
      <c r="C10" s="361">
        <v>4</v>
      </c>
      <c r="D10" s="361">
        <v>5</v>
      </c>
      <c r="E10" s="361">
        <v>6</v>
      </c>
      <c r="F10" s="361">
        <v>7</v>
      </c>
      <c r="G10" s="362">
        <v>8</v>
      </c>
    </row>
    <row r="11" spans="1:7" ht="12.75">
      <c r="A11" s="365" t="s">
        <v>581</v>
      </c>
      <c r="B11" s="366"/>
      <c r="C11" s="366"/>
      <c r="D11" s="366"/>
      <c r="E11" s="366"/>
      <c r="F11" s="366"/>
      <c r="G11" s="367"/>
    </row>
    <row r="12" spans="1:7" ht="12.75">
      <c r="A12" s="368" t="s">
        <v>582</v>
      </c>
      <c r="B12" s="369"/>
      <c r="C12" s="369"/>
      <c r="D12" s="369"/>
      <c r="E12" s="369"/>
      <c r="F12" s="369"/>
      <c r="G12" s="370"/>
    </row>
    <row r="13" spans="1:7" ht="28.5" customHeight="1">
      <c r="A13" s="371" t="s">
        <v>583</v>
      </c>
      <c r="B13" s="369"/>
      <c r="C13" s="369"/>
      <c r="D13" s="369"/>
      <c r="E13" s="369"/>
      <c r="F13" s="369"/>
      <c r="G13" s="370"/>
    </row>
    <row r="14" spans="1:7" ht="16.5" customHeight="1">
      <c r="A14" s="371" t="s">
        <v>584</v>
      </c>
      <c r="B14" s="369"/>
      <c r="C14" s="369"/>
      <c r="D14" s="369"/>
      <c r="E14" s="369"/>
      <c r="F14" s="369"/>
      <c r="G14" s="370"/>
    </row>
    <row r="15" spans="1:7" ht="13.5" customHeight="1">
      <c r="A15" s="371" t="s">
        <v>585</v>
      </c>
      <c r="B15" s="369"/>
      <c r="C15" s="369"/>
      <c r="D15" s="369"/>
      <c r="E15" s="369"/>
      <c r="F15" s="369"/>
      <c r="G15" s="370"/>
    </row>
    <row r="16" spans="1:7" ht="12.75">
      <c r="A16" s="371" t="s">
        <v>586</v>
      </c>
      <c r="B16" s="369"/>
      <c r="C16" s="369"/>
      <c r="D16" s="369"/>
      <c r="E16" s="369"/>
      <c r="F16" s="369"/>
      <c r="G16" s="370"/>
    </row>
    <row r="17" spans="1:7" ht="12.75">
      <c r="A17" s="371" t="s">
        <v>587</v>
      </c>
      <c r="B17" s="369"/>
      <c r="C17" s="369"/>
      <c r="D17" s="369"/>
      <c r="E17" s="369">
        <v>55</v>
      </c>
      <c r="F17" s="369"/>
      <c r="G17" s="370">
        <v>6</v>
      </c>
    </row>
    <row r="18" spans="1:7" ht="13.5" thickBot="1">
      <c r="A18" s="372" t="s">
        <v>588</v>
      </c>
      <c r="B18" s="373"/>
      <c r="C18" s="373"/>
      <c r="D18" s="373"/>
      <c r="E18" s="373"/>
      <c r="F18" s="373"/>
      <c r="G18" s="374"/>
    </row>
    <row r="19" spans="1:7" ht="17.25" customHeight="1" thickBot="1">
      <c r="A19" s="375" t="s">
        <v>589</v>
      </c>
      <c r="B19" s="363">
        <f aca="true" t="shared" si="0" ref="B19:G19">SUM(B13:B18)</f>
        <v>0</v>
      </c>
      <c r="C19" s="363">
        <f t="shared" si="0"/>
        <v>0</v>
      </c>
      <c r="D19" s="363">
        <f t="shared" si="0"/>
        <v>0</v>
      </c>
      <c r="E19" s="363">
        <f t="shared" si="0"/>
        <v>55</v>
      </c>
      <c r="F19" s="413">
        <f t="shared" si="0"/>
        <v>0</v>
      </c>
      <c r="G19" s="421">
        <f t="shared" si="0"/>
        <v>6</v>
      </c>
    </row>
    <row r="20" spans="1:7" ht="12.75">
      <c r="A20" s="376" t="s">
        <v>590</v>
      </c>
      <c r="B20" s="366"/>
      <c r="C20" s="366"/>
      <c r="D20" s="366"/>
      <c r="E20" s="366"/>
      <c r="F20" s="366"/>
      <c r="G20" s="367"/>
    </row>
    <row r="21" spans="1:7" ht="18.75" customHeight="1">
      <c r="A21" s="377" t="s">
        <v>591</v>
      </c>
      <c r="B21" s="369"/>
      <c r="C21" s="369"/>
      <c r="D21" s="369"/>
      <c r="E21" s="369"/>
      <c r="F21" s="369"/>
      <c r="G21" s="370"/>
    </row>
    <row r="22" spans="1:7" ht="12.75">
      <c r="A22" s="368" t="s">
        <v>582</v>
      </c>
      <c r="B22" s="369"/>
      <c r="C22" s="369"/>
      <c r="D22" s="369"/>
      <c r="E22" s="369"/>
      <c r="F22" s="369"/>
      <c r="G22" s="370"/>
    </row>
    <row r="23" spans="1:7" ht="28.5" customHeight="1">
      <c r="A23" s="371" t="s">
        <v>583</v>
      </c>
      <c r="B23" s="369"/>
      <c r="C23" s="369"/>
      <c r="D23" s="369"/>
      <c r="E23" s="369"/>
      <c r="F23" s="369"/>
      <c r="G23" s="370"/>
    </row>
    <row r="24" spans="1:7" ht="17.25" customHeight="1">
      <c r="A24" s="371" t="s">
        <v>584</v>
      </c>
      <c r="B24" s="369"/>
      <c r="C24" s="369"/>
      <c r="D24" s="369"/>
      <c r="E24" s="369"/>
      <c r="F24" s="369"/>
      <c r="G24" s="370"/>
    </row>
    <row r="25" spans="1:7" ht="13.5" customHeight="1">
      <c r="A25" s="371" t="s">
        <v>585</v>
      </c>
      <c r="B25" s="369"/>
      <c r="C25" s="369"/>
      <c r="D25" s="369"/>
      <c r="E25" s="369"/>
      <c r="F25" s="369"/>
      <c r="G25" s="370"/>
    </row>
    <row r="26" spans="1:7" ht="12.75">
      <c r="A26" s="371" t="s">
        <v>586</v>
      </c>
      <c r="B26" s="369"/>
      <c r="C26" s="369"/>
      <c r="D26" s="369"/>
      <c r="E26" s="369"/>
      <c r="F26" s="369"/>
      <c r="G26" s="370"/>
    </row>
    <row r="27" spans="1:7" ht="12.75">
      <c r="A27" s="371" t="s">
        <v>587</v>
      </c>
      <c r="B27" s="369"/>
      <c r="C27" s="369"/>
      <c r="D27" s="369"/>
      <c r="E27" s="369"/>
      <c r="F27" s="369"/>
      <c r="G27" s="370"/>
    </row>
    <row r="28" spans="1:7" ht="13.5" thickBot="1">
      <c r="A28" s="372" t="s">
        <v>588</v>
      </c>
      <c r="B28" s="373"/>
      <c r="C28" s="373"/>
      <c r="D28" s="373"/>
      <c r="E28" s="373"/>
      <c r="F28" s="373"/>
      <c r="G28" s="374"/>
    </row>
    <row r="29" spans="1:7" ht="15" customHeight="1" thickBot="1">
      <c r="A29" s="375" t="s">
        <v>589</v>
      </c>
      <c r="B29" s="363"/>
      <c r="C29" s="363"/>
      <c r="D29" s="363"/>
      <c r="E29" s="363"/>
      <c r="F29" s="363"/>
      <c r="G29" s="364"/>
    </row>
    <row r="30" spans="1:7" ht="12.75">
      <c r="A30" s="376" t="s">
        <v>590</v>
      </c>
      <c r="B30" s="366"/>
      <c r="C30" s="366"/>
      <c r="D30" s="366"/>
      <c r="E30" s="366"/>
      <c r="F30" s="366"/>
      <c r="G30" s="367"/>
    </row>
    <row r="31" spans="1:7" ht="15" customHeight="1">
      <c r="A31" s="378" t="s">
        <v>592</v>
      </c>
      <c r="B31" s="369"/>
      <c r="C31" s="369"/>
      <c r="D31" s="369"/>
      <c r="E31" s="369"/>
      <c r="F31" s="369"/>
      <c r="G31" s="370"/>
    </row>
    <row r="32" spans="1:7" ht="12.75">
      <c r="A32" s="379" t="s">
        <v>582</v>
      </c>
      <c r="B32" s="369"/>
      <c r="C32" s="369"/>
      <c r="D32" s="369"/>
      <c r="E32" s="369"/>
      <c r="F32" s="369"/>
      <c r="G32" s="370"/>
    </row>
    <row r="33" spans="1:7" ht="30" customHeight="1">
      <c r="A33" s="371" t="s">
        <v>583</v>
      </c>
      <c r="B33" s="369"/>
      <c r="C33" s="369"/>
      <c r="D33" s="369"/>
      <c r="E33" s="369"/>
      <c r="F33" s="369"/>
      <c r="G33" s="370"/>
    </row>
    <row r="34" spans="1:7" ht="18.75" customHeight="1">
      <c r="A34" s="371" t="s">
        <v>593</v>
      </c>
      <c r="B34" s="369"/>
      <c r="C34" s="369"/>
      <c r="D34" s="369"/>
      <c r="E34" s="369"/>
      <c r="F34" s="369"/>
      <c r="G34" s="370"/>
    </row>
    <row r="35" spans="1:7" ht="18" customHeight="1">
      <c r="A35" s="371" t="s">
        <v>594</v>
      </c>
      <c r="B35" s="369"/>
      <c r="C35" s="369"/>
      <c r="D35" s="369"/>
      <c r="E35" s="369"/>
      <c r="F35" s="369"/>
      <c r="G35" s="370"/>
    </row>
    <row r="36" spans="1:7" ht="12.75">
      <c r="A36" s="371" t="s">
        <v>586</v>
      </c>
      <c r="B36" s="369"/>
      <c r="C36" s="369"/>
      <c r="D36" s="369"/>
      <c r="E36" s="369"/>
      <c r="F36" s="369"/>
      <c r="G36" s="370"/>
    </row>
    <row r="37" spans="1:7" ht="12.75">
      <c r="A37" s="371" t="s">
        <v>587</v>
      </c>
      <c r="B37" s="369"/>
      <c r="C37" s="369"/>
      <c r="D37" s="369"/>
      <c r="E37" s="369">
        <v>29</v>
      </c>
      <c r="F37" s="369"/>
      <c r="G37" s="370">
        <v>4</v>
      </c>
    </row>
    <row r="38" spans="1:7" ht="13.5" thickBot="1">
      <c r="A38" s="372" t="s">
        <v>588</v>
      </c>
      <c r="B38" s="373"/>
      <c r="C38" s="373"/>
      <c r="D38" s="373"/>
      <c r="E38" s="373"/>
      <c r="F38" s="373"/>
      <c r="G38" s="374"/>
    </row>
    <row r="39" spans="1:7" ht="18.75" customHeight="1" thickBot="1">
      <c r="A39" s="375" t="s">
        <v>589</v>
      </c>
      <c r="B39" s="363"/>
      <c r="C39" s="363"/>
      <c r="D39" s="363"/>
      <c r="E39" s="363"/>
      <c r="F39" s="363"/>
      <c r="G39" s="364"/>
    </row>
    <row r="40" spans="1:7" ht="12.75">
      <c r="A40" s="376" t="s">
        <v>590</v>
      </c>
      <c r="B40" s="366"/>
      <c r="C40" s="366"/>
      <c r="D40" s="366"/>
      <c r="E40" s="366"/>
      <c r="F40" s="366"/>
      <c r="G40" s="367"/>
    </row>
    <row r="41" spans="1:7" ht="19.5" customHeight="1">
      <c r="A41" s="377" t="s">
        <v>595</v>
      </c>
      <c r="B41" s="369"/>
      <c r="C41" s="369"/>
      <c r="D41" s="369"/>
      <c r="E41" s="369"/>
      <c r="F41" s="369"/>
      <c r="G41" s="370"/>
    </row>
    <row r="42" spans="1:7" ht="12.75">
      <c r="A42" s="368" t="s">
        <v>582</v>
      </c>
      <c r="B42" s="369"/>
      <c r="C42" s="369"/>
      <c r="D42" s="369"/>
      <c r="E42" s="369"/>
      <c r="F42" s="369"/>
      <c r="G42" s="370"/>
    </row>
    <row r="43" spans="1:7" ht="28.5" customHeight="1">
      <c r="A43" s="371" t="s">
        <v>583</v>
      </c>
      <c r="B43" s="369"/>
      <c r="C43" s="369"/>
      <c r="D43" s="369"/>
      <c r="E43" s="369"/>
      <c r="F43" s="369"/>
      <c r="G43" s="370"/>
    </row>
    <row r="44" spans="1:7" ht="15" customHeight="1">
      <c r="A44" s="371" t="s">
        <v>584</v>
      </c>
      <c r="B44" s="369"/>
      <c r="C44" s="369"/>
      <c r="D44" s="369"/>
      <c r="E44" s="369"/>
      <c r="F44" s="369"/>
      <c r="G44" s="370"/>
    </row>
    <row r="45" spans="1:7" ht="15.75" customHeight="1">
      <c r="A45" s="371" t="s">
        <v>596</v>
      </c>
      <c r="B45" s="369"/>
      <c r="C45" s="369"/>
      <c r="D45" s="369"/>
      <c r="E45" s="369"/>
      <c r="F45" s="369"/>
      <c r="G45" s="370"/>
    </row>
    <row r="46" spans="1:7" ht="12.75">
      <c r="A46" s="371" t="s">
        <v>586</v>
      </c>
      <c r="B46" s="369"/>
      <c r="C46" s="369"/>
      <c r="D46" s="369"/>
      <c r="E46" s="369"/>
      <c r="F46" s="369"/>
      <c r="G46" s="370"/>
    </row>
    <row r="47" spans="1:7" ht="12.75">
      <c r="A47" s="371" t="s">
        <v>587</v>
      </c>
      <c r="B47" s="369"/>
      <c r="C47" s="369"/>
      <c r="D47" s="369"/>
      <c r="E47" s="369"/>
      <c r="F47" s="369"/>
      <c r="G47" s="370"/>
    </row>
    <row r="48" spans="1:7" ht="13.5" thickBot="1">
      <c r="A48" s="372" t="s">
        <v>588</v>
      </c>
      <c r="B48" s="373"/>
      <c r="C48" s="373"/>
      <c r="D48" s="373"/>
      <c r="E48" s="373"/>
      <c r="F48" s="373"/>
      <c r="G48" s="374"/>
    </row>
    <row r="49" spans="1:7" ht="15.75" customHeight="1" thickBot="1">
      <c r="A49" s="375" t="s">
        <v>589</v>
      </c>
      <c r="B49" s="363"/>
      <c r="C49" s="363"/>
      <c r="D49" s="363"/>
      <c r="E49" s="363"/>
      <c r="F49" s="363"/>
      <c r="G49" s="364"/>
    </row>
    <row r="50" spans="1:7" ht="12.75">
      <c r="A50" s="376" t="s">
        <v>590</v>
      </c>
      <c r="B50" s="366"/>
      <c r="C50" s="366"/>
      <c r="D50" s="366"/>
      <c r="E50" s="366"/>
      <c r="F50" s="366"/>
      <c r="G50" s="367"/>
    </row>
    <row r="51" spans="1:7" ht="20.25" customHeight="1">
      <c r="A51" s="377" t="s">
        <v>597</v>
      </c>
      <c r="B51" s="369"/>
      <c r="C51" s="369"/>
      <c r="D51" s="369"/>
      <c r="E51" s="369"/>
      <c r="F51" s="369"/>
      <c r="G51" s="370"/>
    </row>
    <row r="52" spans="1:7" ht="12.75">
      <c r="A52" s="368" t="s">
        <v>582</v>
      </c>
      <c r="B52" s="369"/>
      <c r="C52" s="369"/>
      <c r="D52" s="369"/>
      <c r="E52" s="369"/>
      <c r="F52" s="369"/>
      <c r="G52" s="370"/>
    </row>
    <row r="53" spans="1:7" ht="25.5" customHeight="1">
      <c r="A53" s="371" t="s">
        <v>598</v>
      </c>
      <c r="B53" s="369"/>
      <c r="C53" s="369"/>
      <c r="D53" s="369"/>
      <c r="E53" s="369"/>
      <c r="F53" s="369"/>
      <c r="G53" s="370"/>
    </row>
    <row r="54" spans="1:7" ht="14.25" customHeight="1">
      <c r="A54" s="371" t="s">
        <v>599</v>
      </c>
      <c r="B54" s="369"/>
      <c r="C54" s="369"/>
      <c r="D54" s="369"/>
      <c r="E54" s="369"/>
      <c r="F54" s="369"/>
      <c r="G54" s="370"/>
    </row>
    <row r="55" spans="1:7" ht="16.5" customHeight="1">
      <c r="A55" s="371" t="s">
        <v>594</v>
      </c>
      <c r="B55" s="369"/>
      <c r="C55" s="369"/>
      <c r="D55" s="369"/>
      <c r="E55" s="369"/>
      <c r="F55" s="369"/>
      <c r="G55" s="370"/>
    </row>
    <row r="56" spans="1:7" ht="12.75">
      <c r="A56" s="371" t="s">
        <v>586</v>
      </c>
      <c r="B56" s="369"/>
      <c r="C56" s="369"/>
      <c r="D56" s="369"/>
      <c r="E56" s="369"/>
      <c r="F56" s="369"/>
      <c r="G56" s="370"/>
    </row>
    <row r="57" spans="1:7" ht="12.75">
      <c r="A57" s="371" t="s">
        <v>587</v>
      </c>
      <c r="B57" s="369"/>
      <c r="C57" s="369"/>
      <c r="D57" s="369"/>
      <c r="E57" s="369">
        <v>23</v>
      </c>
      <c r="F57" s="369"/>
      <c r="G57" s="370">
        <v>2</v>
      </c>
    </row>
    <row r="58" spans="1:7" ht="13.5" thickBot="1">
      <c r="A58" s="372" t="s">
        <v>588</v>
      </c>
      <c r="B58" s="373"/>
      <c r="C58" s="373"/>
      <c r="D58" s="373"/>
      <c r="E58" s="373"/>
      <c r="F58" s="373"/>
      <c r="G58" s="374"/>
    </row>
    <row r="59" spans="1:7" ht="18.75" customHeight="1" thickBot="1">
      <c r="A59" s="375" t="s">
        <v>589</v>
      </c>
      <c r="B59" s="363">
        <f aca="true" t="shared" si="1" ref="B59:G59">SUM(B53:B58)</f>
        <v>0</v>
      </c>
      <c r="C59" s="363">
        <f t="shared" si="1"/>
        <v>0</v>
      </c>
      <c r="D59" s="363">
        <f t="shared" si="1"/>
        <v>0</v>
      </c>
      <c r="E59" s="363">
        <f t="shared" si="1"/>
        <v>23</v>
      </c>
      <c r="F59" s="413">
        <f t="shared" si="1"/>
        <v>0</v>
      </c>
      <c r="G59" s="421">
        <f t="shared" si="1"/>
        <v>2</v>
      </c>
    </row>
    <row r="60" spans="1:7" ht="13.5" thickBot="1">
      <c r="A60" s="380" t="s">
        <v>590</v>
      </c>
      <c r="B60" s="381"/>
      <c r="C60" s="381"/>
      <c r="D60" s="381"/>
      <c r="E60" s="381"/>
      <c r="F60" s="381"/>
      <c r="G60" s="382"/>
    </row>
    <row r="61" spans="1:7" ht="12.75">
      <c r="A61" s="358"/>
      <c r="B61" s="358"/>
      <c r="C61" s="358"/>
      <c r="D61" s="358"/>
      <c r="E61" s="358"/>
      <c r="F61" s="358"/>
      <c r="G61" s="358"/>
    </row>
    <row r="62" spans="1:7" ht="12.75">
      <c r="A62" s="414">
        <f>'БАЛАНС-6м.'!A81</f>
        <v>39646</v>
      </c>
      <c r="B62" s="514" t="s">
        <v>600</v>
      </c>
      <c r="C62" s="514"/>
      <c r="D62" s="383"/>
      <c r="E62" s="514" t="s">
        <v>601</v>
      </c>
      <c r="F62" s="514"/>
      <c r="G62" s="514"/>
    </row>
    <row r="63" ht="12.75">
      <c r="A63" s="144" t="s">
        <v>606</v>
      </c>
    </row>
  </sheetData>
  <mergeCells count="14"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32">
      <selection activeCell="E57" sqref="E57"/>
    </sheetView>
  </sheetViews>
  <sheetFormatPr defaultColWidth="9.00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608</v>
      </c>
    </row>
    <row r="3" spans="1:6" ht="12.75">
      <c r="A3" s="449" t="s">
        <v>125</v>
      </c>
      <c r="B3" s="449"/>
      <c r="C3" s="449"/>
      <c r="D3" s="449"/>
      <c r="E3" s="449"/>
      <c r="F3" s="449"/>
    </row>
    <row r="4" spans="1:6" ht="12.75">
      <c r="A4" s="449" t="s">
        <v>126</v>
      </c>
      <c r="B4" s="449"/>
      <c r="C4" s="449"/>
      <c r="D4" s="449"/>
      <c r="E4" s="449"/>
      <c r="F4" s="449"/>
    </row>
    <row r="5" spans="1:6" ht="12.75">
      <c r="A5" s="450" t="str">
        <f>'БАЛАНС-6м.'!A3:F3</f>
        <v>на "БУЛГАР ЧЕХ ИНВЕСТ ХОЛДИНГ" АД - СМОЛЯН</v>
      </c>
      <c r="B5" s="450"/>
      <c r="C5" s="450"/>
      <c r="D5" s="450"/>
      <c r="E5" s="450"/>
      <c r="F5" s="450"/>
    </row>
    <row r="6" spans="1:6" ht="13.5" thickBot="1">
      <c r="A6" s="451" t="str">
        <f>'БАЛАНС-6м.'!A4:F4</f>
        <v>към 30-06-2008</v>
      </c>
      <c r="B6" s="451"/>
      <c r="C6" s="451"/>
      <c r="D6" s="451"/>
      <c r="E6" s="451"/>
      <c r="F6" s="451"/>
    </row>
    <row r="7" spans="1:6" s="54" customFormat="1" ht="12.75">
      <c r="A7" s="447" t="s">
        <v>127</v>
      </c>
      <c r="B7" s="52" t="s">
        <v>128</v>
      </c>
      <c r="C7" s="53"/>
      <c r="D7" s="447" t="s">
        <v>129</v>
      </c>
      <c r="E7" s="52" t="s">
        <v>128</v>
      </c>
      <c r="F7" s="53"/>
    </row>
    <row r="8" spans="1:6" s="54" customFormat="1" ht="38.25">
      <c r="A8" s="448"/>
      <c r="B8" s="55" t="s">
        <v>130</v>
      </c>
      <c r="C8" s="56" t="s">
        <v>131</v>
      </c>
      <c r="D8" s="448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/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8</v>
      </c>
      <c r="C13" s="67">
        <v>10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2</v>
      </c>
      <c r="C14" s="67">
        <v>2</v>
      </c>
      <c r="D14" s="68" t="s">
        <v>141</v>
      </c>
      <c r="E14" s="67"/>
      <c r="F14" s="66">
        <v>0</v>
      </c>
    </row>
    <row r="15" spans="1:6" ht="15.75" customHeight="1">
      <c r="A15" s="68" t="s">
        <v>142</v>
      </c>
      <c r="B15" s="65">
        <v>18</v>
      </c>
      <c r="C15" s="67">
        <v>15</v>
      </c>
      <c r="D15" s="68" t="s">
        <v>143</v>
      </c>
      <c r="E15" s="67"/>
      <c r="F15" s="66">
        <v>0</v>
      </c>
    </row>
    <row r="16" spans="1:6" ht="17.25" customHeight="1">
      <c r="A16" s="68" t="s">
        <v>144</v>
      </c>
      <c r="B16" s="65">
        <v>3</v>
      </c>
      <c r="C16" s="67">
        <v>3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3</v>
      </c>
      <c r="C17" s="67"/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34</v>
      </c>
      <c r="C20" s="62">
        <f>SUM(C12:C19)</f>
        <v>30</v>
      </c>
      <c r="D20" s="72" t="s">
        <v>151</v>
      </c>
      <c r="E20" s="67">
        <v>22</v>
      </c>
      <c r="F20" s="66">
        <v>22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>
        <v>3</v>
      </c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25</v>
      </c>
      <c r="F27" s="63">
        <f>SUM(F20:F26)</f>
        <v>22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25</v>
      </c>
      <c r="F28" s="63">
        <f>SUM(F16,F17,F27)</f>
        <v>22</v>
      </c>
    </row>
    <row r="29" spans="1:6" ht="24" customHeight="1">
      <c r="A29" s="68" t="s">
        <v>166</v>
      </c>
      <c r="B29" s="62"/>
      <c r="C29" s="63">
        <v>1</v>
      </c>
      <c r="D29" s="61" t="s">
        <v>167</v>
      </c>
      <c r="E29" s="62">
        <f>B35-E28</f>
        <v>22</v>
      </c>
      <c r="F29" s="62">
        <f>C35-F28</f>
        <v>17</v>
      </c>
    </row>
    <row r="30" spans="1:6" ht="24" customHeight="1">
      <c r="A30" s="391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>
        <v>13</v>
      </c>
      <c r="C32" s="66">
        <v>8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13</v>
      </c>
      <c r="C34" s="63">
        <f>SUM(C29:C33)</f>
        <v>9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47</v>
      </c>
      <c r="C35" s="63">
        <f>SUM(C20,C27,C34)</f>
        <v>39</v>
      </c>
      <c r="D35" s="61"/>
      <c r="E35" s="67"/>
      <c r="F35" s="66"/>
    </row>
    <row r="36" spans="1:6" ht="18" customHeight="1">
      <c r="A36" s="61" t="s">
        <v>174</v>
      </c>
      <c r="B36" s="62"/>
      <c r="C36" s="62"/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47</v>
      </c>
      <c r="C38" s="62">
        <f>C35+C37</f>
        <v>39</v>
      </c>
      <c r="D38" s="61" t="s">
        <v>177</v>
      </c>
      <c r="E38" s="63">
        <f>SUM(E28,E30)</f>
        <v>25</v>
      </c>
      <c r="F38" s="63">
        <f>SUM(F28,F30)</f>
        <v>22</v>
      </c>
    </row>
    <row r="39" spans="1:6" ht="17.25" customHeight="1">
      <c r="A39" s="77" t="s">
        <v>178</v>
      </c>
      <c r="B39" s="62">
        <f>B36</f>
        <v>0</v>
      </c>
      <c r="C39" s="62"/>
      <c r="D39" s="61" t="s">
        <v>179</v>
      </c>
      <c r="E39" s="62">
        <f>B38-E38</f>
        <v>22</v>
      </c>
      <c r="F39" s="63">
        <f>F29</f>
        <v>17</v>
      </c>
    </row>
    <row r="40" spans="1:6" ht="17.25" customHeight="1">
      <c r="A40" s="64" t="s">
        <v>180</v>
      </c>
      <c r="B40" s="62">
        <f>SUM(B41:B42)</f>
        <v>0</v>
      </c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7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0</v>
      </c>
      <c r="D43" s="61" t="s">
        <v>184</v>
      </c>
      <c r="E43" s="63">
        <f>E39</f>
        <v>22</v>
      </c>
      <c r="F43" s="63">
        <f>F39</f>
        <v>17</v>
      </c>
    </row>
    <row r="44" spans="1:6" ht="17.25" customHeight="1" thickBot="1">
      <c r="A44" s="76" t="s">
        <v>185</v>
      </c>
      <c r="B44" s="79">
        <f>SUM(B35,B40,B43)</f>
        <v>47</v>
      </c>
      <c r="C44" s="79">
        <f>SUM(C35,C40,C43)</f>
        <v>39</v>
      </c>
      <c r="D44" s="76" t="s">
        <v>186</v>
      </c>
      <c r="E44" s="79">
        <f>SUM(E38,E43)</f>
        <v>47</v>
      </c>
      <c r="F44" s="79">
        <f>SUM(F38,F43)</f>
        <v>39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4">
        <f>'БАЛАНС-6м.'!A81</f>
        <v>39646</v>
      </c>
      <c r="B46" s="82" t="s">
        <v>187</v>
      </c>
      <c r="C46" s="82"/>
      <c r="D46" s="83"/>
      <c r="E46" s="82" t="s">
        <v>605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workbookViewId="0" topLeftCell="A28">
      <selection activeCell="C42" sqref="C42"/>
    </sheetView>
  </sheetViews>
  <sheetFormatPr defaultColWidth="9.00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54" t="s">
        <v>188</v>
      </c>
      <c r="G1" s="454"/>
    </row>
    <row r="2" spans="1:7" ht="12.75">
      <c r="A2" s="86"/>
      <c r="B2" s="86"/>
      <c r="C2" s="86"/>
      <c r="F2" s="454" t="s">
        <v>609</v>
      </c>
      <c r="G2" s="454"/>
    </row>
    <row r="3" spans="1:7" ht="12.75">
      <c r="A3" s="455" t="s">
        <v>125</v>
      </c>
      <c r="B3" s="455"/>
      <c r="C3" s="455"/>
      <c r="D3" s="455"/>
      <c r="E3" s="455"/>
      <c r="F3" s="455"/>
      <c r="G3" s="455"/>
    </row>
    <row r="4" spans="1:7" ht="15.75" customHeight="1">
      <c r="A4" s="455" t="s">
        <v>189</v>
      </c>
      <c r="B4" s="455"/>
      <c r="C4" s="455"/>
      <c r="D4" s="455"/>
      <c r="E4" s="455"/>
      <c r="F4" s="455"/>
      <c r="G4" s="455"/>
    </row>
    <row r="5" spans="1:7" ht="16.5" customHeight="1">
      <c r="A5" s="452" t="str">
        <f>'БАЛАНС-6м.'!A3:F3</f>
        <v>на "БУЛГАР ЧЕХ ИНВЕСТ ХОЛДИНГ" АД - СМОЛЯН</v>
      </c>
      <c r="B5" s="452"/>
      <c r="C5" s="452"/>
      <c r="D5" s="452"/>
      <c r="E5" s="452"/>
      <c r="F5" s="452"/>
      <c r="G5" s="452"/>
    </row>
    <row r="6" spans="1:7" ht="11.25" customHeight="1" thickBot="1">
      <c r="A6" s="453" t="str">
        <f>'БАЛАНС-6м.'!A4:F4</f>
        <v>към 30-06-2008</v>
      </c>
      <c r="B6" s="453"/>
      <c r="C6" s="453"/>
      <c r="D6" s="453"/>
      <c r="E6" s="453"/>
      <c r="F6" s="453"/>
      <c r="G6" s="453"/>
    </row>
    <row r="7" spans="1:7" ht="13.5" thickBot="1">
      <c r="A7" s="456" t="s">
        <v>190</v>
      </c>
      <c r="B7" s="458" t="s">
        <v>191</v>
      </c>
      <c r="C7" s="459"/>
      <c r="D7" s="428"/>
      <c r="E7" s="429" t="s">
        <v>192</v>
      </c>
      <c r="F7" s="430"/>
      <c r="G7" s="431"/>
    </row>
    <row r="8" spans="1:7" ht="26.25" thickBot="1">
      <c r="A8" s="457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7</v>
      </c>
      <c r="D11" s="93">
        <f aca="true" t="shared" si="0" ref="D11:D18">B11-C11</f>
        <v>-7</v>
      </c>
      <c r="E11" s="98"/>
      <c r="F11" s="98">
        <v>9</v>
      </c>
      <c r="G11" s="99">
        <f aca="true" t="shared" si="1" ref="G11:G37">E11-F11</f>
        <v>-9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21</v>
      </c>
      <c r="D13" s="93">
        <f>B13-C13</f>
        <v>-21</v>
      </c>
      <c r="E13" s="98"/>
      <c r="F13" s="98">
        <v>19</v>
      </c>
      <c r="G13" s="99">
        <f t="shared" si="1"/>
        <v>-19</v>
      </c>
    </row>
    <row r="14" spans="1:7" ht="25.5">
      <c r="A14" s="96" t="s">
        <v>200</v>
      </c>
      <c r="B14" s="97">
        <f>5+3</f>
        <v>8</v>
      </c>
      <c r="C14" s="97"/>
      <c r="D14" s="93">
        <f t="shared" si="0"/>
        <v>8</v>
      </c>
      <c r="E14" s="98">
        <f>1+12</f>
        <v>13</v>
      </c>
      <c r="F14" s="98"/>
      <c r="G14" s="99">
        <f t="shared" si="1"/>
        <v>13</v>
      </c>
    </row>
    <row r="15" spans="1:7" ht="25.5">
      <c r="A15" s="96" t="s">
        <v>201</v>
      </c>
      <c r="B15" s="97">
        <v>3</v>
      </c>
      <c r="C15" s="97">
        <v>13</v>
      </c>
      <c r="D15" s="93">
        <f t="shared" si="0"/>
        <v>-10</v>
      </c>
      <c r="E15" s="98">
        <v>0</v>
      </c>
      <c r="F15" s="98">
        <v>8</v>
      </c>
      <c r="G15" s="99">
        <f t="shared" si="1"/>
        <v>-8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>
        <v>1</v>
      </c>
      <c r="G16" s="99">
        <f t="shared" si="1"/>
        <v>-1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>
        <v>3</v>
      </c>
      <c r="D18" s="93">
        <f t="shared" si="0"/>
        <v>-3</v>
      </c>
      <c r="E18" s="98">
        <v>0</v>
      </c>
      <c r="F18" s="98">
        <v>1</v>
      </c>
      <c r="G18" s="99">
        <f t="shared" si="1"/>
        <v>-1</v>
      </c>
    </row>
    <row r="19" spans="1:7" ht="12.75">
      <c r="A19" s="100" t="s">
        <v>205</v>
      </c>
      <c r="B19" s="101">
        <f>SUM(B10:B18)</f>
        <v>11</v>
      </c>
      <c r="C19" s="101">
        <f>SUM(C10:C18)</f>
        <v>44</v>
      </c>
      <c r="D19" s="101">
        <f>SUM(D10:D18)</f>
        <v>-33</v>
      </c>
      <c r="E19" s="101">
        <f>SUM(E10:E18)</f>
        <v>13</v>
      </c>
      <c r="F19" s="101">
        <f>SUM(F10:F18)</f>
        <v>38</v>
      </c>
      <c r="G19" s="102">
        <f t="shared" si="1"/>
        <v>-25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>
        <v>17</v>
      </c>
      <c r="C21" s="97"/>
      <c r="D21" s="93">
        <f t="shared" si="2"/>
        <v>17</v>
      </c>
      <c r="E21" s="98"/>
      <c r="F21" s="98">
        <v>0</v>
      </c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>
        <v>10</v>
      </c>
      <c r="G26" s="99">
        <f t="shared" si="1"/>
        <v>-10</v>
      </c>
    </row>
    <row r="27" spans="1:7" ht="25.5">
      <c r="A27" s="100" t="s">
        <v>212</v>
      </c>
      <c r="B27" s="101">
        <f>SUM(B20:B26)</f>
        <v>17</v>
      </c>
      <c r="C27" s="101">
        <f>SUM(C20:C26)</f>
        <v>0</v>
      </c>
      <c r="D27" s="101">
        <f>SUM(D20:D26)</f>
        <v>17</v>
      </c>
      <c r="E27" s="101">
        <f>SUM(E20:E26)</f>
        <v>0</v>
      </c>
      <c r="F27" s="101">
        <f>SUM(F20:F26)</f>
        <v>10</v>
      </c>
      <c r="G27" s="102">
        <f t="shared" si="1"/>
        <v>-10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7"/>
      <c r="D29" s="408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11</v>
      </c>
      <c r="C31" s="97">
        <v>20</v>
      </c>
      <c r="D31" s="93">
        <f t="shared" si="3"/>
        <v>-9</v>
      </c>
      <c r="E31" s="98">
        <v>12</v>
      </c>
      <c r="F31" s="98"/>
      <c r="G31" s="99">
        <f t="shared" si="1"/>
        <v>12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12.75">
      <c r="A36" s="100" t="s">
        <v>220</v>
      </c>
      <c r="B36" s="101">
        <f>SUM(B28:B35)</f>
        <v>11</v>
      </c>
      <c r="C36" s="101">
        <f>SUM(C28:C35)</f>
        <v>20</v>
      </c>
      <c r="D36" s="101">
        <f>SUM(D28:D35)</f>
        <v>-9</v>
      </c>
      <c r="E36" s="101">
        <f>SUM(E28:E35)</f>
        <v>12</v>
      </c>
      <c r="F36" s="101">
        <f>SUM(F28:F35)</f>
        <v>0</v>
      </c>
      <c r="G36" s="102">
        <f t="shared" si="1"/>
        <v>12</v>
      </c>
      <c r="I36" s="85" t="s">
        <v>612</v>
      </c>
    </row>
    <row r="37" spans="1:7" ht="27">
      <c r="A37" s="103" t="s">
        <v>221</v>
      </c>
      <c r="B37" s="101">
        <f>SUM(B19,B27,B36)</f>
        <v>39</v>
      </c>
      <c r="C37" s="101">
        <f>SUM(C19,C27,C36)</f>
        <v>64</v>
      </c>
      <c r="D37" s="388">
        <f>SUM(D19,D27,D36)</f>
        <v>-25</v>
      </c>
      <c r="E37" s="101">
        <f>SUM(E19,E27,E36)</f>
        <v>25</v>
      </c>
      <c r="F37" s="101">
        <f>SUM(F19,F27,F36)</f>
        <v>48</v>
      </c>
      <c r="G37" s="102">
        <f t="shared" si="1"/>
        <v>-23</v>
      </c>
    </row>
    <row r="38" spans="1:7" ht="13.5">
      <c r="A38" s="103" t="s">
        <v>222</v>
      </c>
      <c r="B38" s="104">
        <v>293</v>
      </c>
      <c r="C38" s="386"/>
      <c r="D38" s="390">
        <v>293</v>
      </c>
      <c r="E38" s="387"/>
      <c r="F38" s="101"/>
      <c r="G38" s="102">
        <v>376</v>
      </c>
    </row>
    <row r="39" spans="1:7" ht="14.25" thickBot="1">
      <c r="A39" s="105" t="s">
        <v>223</v>
      </c>
      <c r="B39" s="106">
        <f>B38+(B19+B27+B36)-(C19+C27+C36)</f>
        <v>268</v>
      </c>
      <c r="C39" s="106"/>
      <c r="D39" s="389">
        <f>SUM(D37:D38)</f>
        <v>268</v>
      </c>
      <c r="E39" s="106"/>
      <c r="F39" s="107"/>
      <c r="G39" s="102">
        <f>G37+G38</f>
        <v>353</v>
      </c>
    </row>
    <row r="41" spans="1:6" ht="38.25" customHeight="1">
      <c r="A41" s="414">
        <f>'БАЛАНС-6м.'!A81</f>
        <v>39646</v>
      </c>
      <c r="B41" s="108" t="s">
        <v>224</v>
      </c>
      <c r="C41" s="109"/>
      <c r="E41" s="454" t="s">
        <v>225</v>
      </c>
      <c r="F41" s="454"/>
    </row>
  </sheetData>
  <mergeCells count="10">
    <mergeCell ref="A7:A8"/>
    <mergeCell ref="B7:D7"/>
    <mergeCell ref="E7:G7"/>
    <mergeCell ref="E41:F41"/>
    <mergeCell ref="A5:G5"/>
    <mergeCell ref="A6:G6"/>
    <mergeCell ref="F1:G1"/>
    <mergeCell ref="F2:G2"/>
    <mergeCell ref="A3:G3"/>
    <mergeCell ref="A4:G4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workbookViewId="0" topLeftCell="A17">
      <selection activeCell="I40" sqref="I40"/>
    </sheetView>
  </sheetViews>
  <sheetFormatPr defaultColWidth="9.00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610</v>
      </c>
      <c r="K2" s="112"/>
    </row>
    <row r="3" spans="1:11" s="110" customFormat="1" ht="11.25" customHeight="1">
      <c r="A3" s="462" t="s">
        <v>125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s="110" customFormat="1" ht="11.25" customHeight="1">
      <c r="A4" s="462" t="s">
        <v>227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3" s="110" customFormat="1" ht="10.5">
      <c r="A5" s="463" t="str">
        <f>'БАЛАНС-6м.'!A3:F3</f>
        <v>на "БУЛГАР ЧЕХ ИНВЕСТ ХОЛДИНГ" АД - СМОЛЯН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114"/>
      <c r="M5" s="114"/>
    </row>
    <row r="6" spans="1:13" s="116" customFormat="1" ht="10.5">
      <c r="A6" s="464" t="str">
        <f>'БАЛАНС-6м.'!A4:F4</f>
        <v>към 30-06-2008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32" t="s">
        <v>229</v>
      </c>
      <c r="B8" s="432" t="s">
        <v>230</v>
      </c>
      <c r="C8" s="425" t="s">
        <v>231</v>
      </c>
      <c r="D8" s="426"/>
      <c r="E8" s="426"/>
      <c r="F8" s="426"/>
      <c r="G8" s="427"/>
      <c r="H8" s="117" t="s">
        <v>232</v>
      </c>
      <c r="I8" s="118"/>
      <c r="J8" s="435" t="s">
        <v>233</v>
      </c>
      <c r="K8" s="432" t="s">
        <v>234</v>
      </c>
    </row>
    <row r="9" spans="1:11" s="119" customFormat="1" ht="11.25" thickBot="1">
      <c r="A9" s="433"/>
      <c r="B9" s="433"/>
      <c r="C9" s="423" t="s">
        <v>235</v>
      </c>
      <c r="D9" s="423" t="s">
        <v>236</v>
      </c>
      <c r="E9" s="426" t="s">
        <v>237</v>
      </c>
      <c r="F9" s="426"/>
      <c r="G9" s="427"/>
      <c r="H9" s="423" t="s">
        <v>238</v>
      </c>
      <c r="I9" s="460" t="s">
        <v>239</v>
      </c>
      <c r="J9" s="436"/>
      <c r="K9" s="433"/>
    </row>
    <row r="10" spans="1:11" s="119" customFormat="1" ht="23.25" thickBot="1">
      <c r="A10" s="434"/>
      <c r="B10" s="434"/>
      <c r="C10" s="424"/>
      <c r="D10" s="424"/>
      <c r="E10" s="120" t="s">
        <v>240</v>
      </c>
      <c r="F10" s="120" t="s">
        <v>241</v>
      </c>
      <c r="G10" s="120" t="s">
        <v>242</v>
      </c>
      <c r="H10" s="424"/>
      <c r="I10" s="461"/>
      <c r="J10" s="437"/>
      <c r="K10" s="434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75</v>
      </c>
      <c r="F12" s="124"/>
      <c r="G12" s="403"/>
      <c r="H12" s="124">
        <v>112</v>
      </c>
      <c r="I12" s="124"/>
      <c r="J12" s="124"/>
      <c r="K12" s="125">
        <f aca="true" t="shared" si="0" ref="K12:K28">SUM(B12:J12)</f>
        <v>1378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-22</v>
      </c>
      <c r="J16" s="127"/>
      <c r="K16" s="125">
        <f t="shared" si="0"/>
        <v>-22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75</v>
      </c>
      <c r="F28" s="124">
        <f t="shared" si="1"/>
        <v>0</v>
      </c>
      <c r="G28" s="124">
        <f t="shared" si="1"/>
        <v>0</v>
      </c>
      <c r="H28" s="124">
        <f t="shared" si="1"/>
        <v>112</v>
      </c>
      <c r="I28" s="124">
        <f t="shared" si="1"/>
        <v>-22</v>
      </c>
      <c r="J28" s="124">
        <f t="shared" si="1"/>
        <v>0</v>
      </c>
      <c r="K28" s="125">
        <f t="shared" si="0"/>
        <v>1356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75</v>
      </c>
      <c r="F31" s="135">
        <f t="shared" si="2"/>
        <v>0</v>
      </c>
      <c r="G31" s="135">
        <f t="shared" si="2"/>
        <v>0</v>
      </c>
      <c r="H31" s="135">
        <f t="shared" si="2"/>
        <v>112</v>
      </c>
      <c r="I31" s="135">
        <f t="shared" si="2"/>
        <v>-22</v>
      </c>
      <c r="J31" s="135">
        <f t="shared" si="2"/>
        <v>0</v>
      </c>
      <c r="K31" s="136">
        <f>SUM(B31:J31)</f>
        <v>1356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4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4">
        <f>'БАЛАНС-6м.'!A81</f>
        <v>39646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workbookViewId="0" topLeftCell="A1">
      <selection activeCell="A16" sqref="A16"/>
    </sheetView>
  </sheetViews>
  <sheetFormatPr defaultColWidth="9.00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611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'БАЛАНС-6м.'!A3:F3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7">
      <selection activeCell="A41" sqref="A41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70"/>
      <c r="E1" s="470"/>
      <c r="F1" s="470"/>
      <c r="G1" s="470"/>
      <c r="H1" s="470"/>
      <c r="I1" s="470"/>
      <c r="J1" s="470"/>
      <c r="K1" s="470"/>
      <c r="L1" s="153"/>
      <c r="M1" s="470" t="s">
        <v>269</v>
      </c>
      <c r="N1" s="470"/>
      <c r="O1" s="470"/>
      <c r="P1" s="153" t="s">
        <v>270</v>
      </c>
      <c r="Q1" s="153"/>
    </row>
    <row r="2" spans="1:17" ht="12.75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272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72" t="str">
        <f>'БАЛАНС-6м.'!A3:F3</f>
        <v>на "БУЛГАР ЧЕХ ИНВЕСТ ХОЛДИНГ" АД - СМОЛЯН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2.75" customHeight="1">
      <c r="A5" s="472" t="str">
        <f>'БАЛАНС-6м.'!A4:F4</f>
        <v>към 30-06-2008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68" t="s">
        <v>229</v>
      </c>
      <c r="B7" s="469"/>
      <c r="C7" s="469" t="s">
        <v>275</v>
      </c>
      <c r="D7" s="469"/>
      <c r="E7" s="469"/>
      <c r="F7" s="469"/>
      <c r="G7" s="469" t="s">
        <v>276</v>
      </c>
      <c r="H7" s="469"/>
      <c r="I7" s="469" t="s">
        <v>277</v>
      </c>
      <c r="J7" s="469" t="s">
        <v>278</v>
      </c>
      <c r="K7" s="469"/>
      <c r="L7" s="469"/>
      <c r="M7" s="469"/>
      <c r="N7" s="469" t="s">
        <v>276</v>
      </c>
      <c r="O7" s="469"/>
      <c r="P7" s="469" t="s">
        <v>279</v>
      </c>
      <c r="Q7" s="473" t="s">
        <v>280</v>
      </c>
    </row>
    <row r="8" spans="1:17" ht="54" customHeight="1" thickBot="1">
      <c r="A8" s="468"/>
      <c r="B8" s="469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9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9"/>
      <c r="Q8" s="473"/>
    </row>
    <row r="9" spans="1:17" ht="13.5" customHeight="1" thickBot="1">
      <c r="A9" s="465" t="s">
        <v>243</v>
      </c>
      <c r="B9" s="466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/>
      <c r="E11" s="165"/>
      <c r="F11" s="166"/>
      <c r="G11" s="165"/>
      <c r="H11" s="165"/>
      <c r="I11" s="166"/>
      <c r="J11" s="164"/>
      <c r="K11" s="165"/>
      <c r="L11" s="165"/>
      <c r="M11" s="166"/>
      <c r="N11" s="165"/>
      <c r="O11" s="165"/>
      <c r="P11" s="166"/>
      <c r="Q11" s="167"/>
    </row>
    <row r="12" spans="1:17" ht="18" customHeight="1">
      <c r="A12" s="162" t="s">
        <v>294</v>
      </c>
      <c r="B12" s="163" t="s">
        <v>295</v>
      </c>
      <c r="C12" s="164"/>
      <c r="D12" s="165"/>
      <c r="E12" s="165"/>
      <c r="F12" s="166"/>
      <c r="G12" s="165"/>
      <c r="H12" s="165"/>
      <c r="I12" s="166"/>
      <c r="J12" s="164"/>
      <c r="K12" s="165"/>
      <c r="L12" s="165"/>
      <c r="M12" s="166"/>
      <c r="N12" s="165"/>
      <c r="O12" s="165"/>
      <c r="P12" s="166"/>
      <c r="Q12" s="167"/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>C13+D13-E13</f>
        <v>0</v>
      </c>
      <c r="G13" s="165"/>
      <c r="H13" s="165"/>
      <c r="I13" s="166">
        <f>F13+G13-H13</f>
        <v>0</v>
      </c>
      <c r="J13" s="164"/>
      <c r="K13" s="165"/>
      <c r="L13" s="165"/>
      <c r="M13" s="166">
        <f>J13+K13-L13</f>
        <v>0</v>
      </c>
      <c r="N13" s="165"/>
      <c r="O13" s="165"/>
      <c r="P13" s="166">
        <f>M13+N13-O13</f>
        <v>0</v>
      </c>
      <c r="Q13" s="167">
        <f>I13-P13</f>
        <v>0</v>
      </c>
    </row>
    <row r="14" spans="1:17" ht="15" customHeight="1">
      <c r="A14" s="162" t="s">
        <v>298</v>
      </c>
      <c r="B14" s="163" t="s">
        <v>299</v>
      </c>
      <c r="C14" s="164"/>
      <c r="D14" s="165"/>
      <c r="E14" s="165"/>
      <c r="F14" s="166">
        <f>C14+D14-E14</f>
        <v>0</v>
      </c>
      <c r="G14" s="165"/>
      <c r="H14" s="165"/>
      <c r="I14" s="166">
        <f>F14+G14-H14</f>
        <v>0</v>
      </c>
      <c r="J14" s="164"/>
      <c r="K14" s="165"/>
      <c r="L14" s="165"/>
      <c r="M14" s="166">
        <f>J14+K14-L14</f>
        <v>0</v>
      </c>
      <c r="N14" s="165"/>
      <c r="O14" s="165"/>
      <c r="P14" s="166">
        <f>M14+N14-O14</f>
        <v>0</v>
      </c>
      <c r="Q14" s="167">
        <f>I14-P14</f>
        <v>0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>C15+D15-E15</f>
        <v>0</v>
      </c>
      <c r="G15" s="165"/>
      <c r="H15" s="165"/>
      <c r="I15" s="166">
        <f>F15+G15-H15</f>
        <v>0</v>
      </c>
      <c r="J15" s="164"/>
      <c r="K15" s="165"/>
      <c r="L15" s="165"/>
      <c r="M15" s="166">
        <f>J15+K15-L15</f>
        <v>0</v>
      </c>
      <c r="N15" s="165"/>
      <c r="O15" s="165"/>
      <c r="P15" s="166">
        <f>M15+N15-O15</f>
        <v>0</v>
      </c>
      <c r="Q15" s="167">
        <f>I15-P15</f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>C16+D16-E16</f>
        <v>0</v>
      </c>
      <c r="G16" s="165"/>
      <c r="H16" s="165"/>
      <c r="I16" s="166">
        <f>F16+G16-H16</f>
        <v>0</v>
      </c>
      <c r="J16" s="164"/>
      <c r="K16" s="165"/>
      <c r="L16" s="165"/>
      <c r="M16" s="166">
        <f>J16+K16-L16</f>
        <v>0</v>
      </c>
      <c r="N16" s="165"/>
      <c r="O16" s="165"/>
      <c r="P16" s="166">
        <f>M16+N16-O16</f>
        <v>0</v>
      </c>
      <c r="Q16" s="167">
        <f>I16-P16</f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>C17+D17-E17</f>
        <v>10</v>
      </c>
      <c r="G17" s="165"/>
      <c r="H17" s="165"/>
      <c r="I17" s="166">
        <f>F17+G17-H17</f>
        <v>10</v>
      </c>
      <c r="J17" s="164">
        <v>8</v>
      </c>
      <c r="K17" s="165">
        <v>1</v>
      </c>
      <c r="L17" s="165"/>
      <c r="M17" s="166">
        <f>J17+K17-L17</f>
        <v>9</v>
      </c>
      <c r="N17" s="165"/>
      <c r="O17" s="165"/>
      <c r="P17" s="166">
        <f>M17+N17-O17</f>
        <v>9</v>
      </c>
      <c r="Q17" s="167">
        <f>I17-P17</f>
        <v>1</v>
      </c>
    </row>
    <row r="18" spans="1:17" s="174" customFormat="1" ht="12.75">
      <c r="A18" s="170"/>
      <c r="B18" s="171" t="s">
        <v>306</v>
      </c>
      <c r="C18" s="172">
        <f aca="true" t="shared" si="0" ref="C18:Q18">SUM(C10:C17)</f>
        <v>10</v>
      </c>
      <c r="D18" s="172">
        <f t="shared" si="0"/>
        <v>0</v>
      </c>
      <c r="E18" s="172">
        <f t="shared" si="0"/>
        <v>0</v>
      </c>
      <c r="F18" s="172">
        <f t="shared" si="0"/>
        <v>10</v>
      </c>
      <c r="G18" s="172">
        <f t="shared" si="0"/>
        <v>0</v>
      </c>
      <c r="H18" s="172">
        <f t="shared" si="0"/>
        <v>0</v>
      </c>
      <c r="I18" s="172">
        <f t="shared" si="0"/>
        <v>10</v>
      </c>
      <c r="J18" s="172">
        <f t="shared" si="0"/>
        <v>8</v>
      </c>
      <c r="K18" s="172">
        <f t="shared" si="0"/>
        <v>1</v>
      </c>
      <c r="L18" s="172">
        <f t="shared" si="0"/>
        <v>0</v>
      </c>
      <c r="M18" s="172">
        <f t="shared" si="0"/>
        <v>9</v>
      </c>
      <c r="N18" s="172">
        <f t="shared" si="0"/>
        <v>0</v>
      </c>
      <c r="O18" s="172">
        <f t="shared" si="0"/>
        <v>0</v>
      </c>
      <c r="P18" s="172">
        <f t="shared" si="0"/>
        <v>9</v>
      </c>
      <c r="Q18" s="173">
        <f t="shared" si="0"/>
        <v>1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11</v>
      </c>
      <c r="K23" s="165">
        <v>1</v>
      </c>
      <c r="L23" s="165"/>
      <c r="M23" s="166">
        <f>J23+K23-L23</f>
        <v>12</v>
      </c>
      <c r="N23" s="165"/>
      <c r="O23" s="165"/>
      <c r="P23" s="166">
        <f>M23+N23-O23</f>
        <v>12</v>
      </c>
      <c r="Q23" s="167">
        <f>I23-P23</f>
        <v>1</v>
      </c>
    </row>
    <row r="24" spans="1:17" ht="13.5" customHeight="1">
      <c r="A24" s="162"/>
      <c r="B24" s="180" t="s">
        <v>313</v>
      </c>
      <c r="C24" s="172">
        <f aca="true" t="shared" si="1" ref="C24:Q24">SUM(C19:C23)</f>
        <v>15</v>
      </c>
      <c r="D24" s="172">
        <f t="shared" si="1"/>
        <v>0</v>
      </c>
      <c r="E24" s="172">
        <f t="shared" si="1"/>
        <v>0</v>
      </c>
      <c r="F24" s="172">
        <f t="shared" si="1"/>
        <v>15</v>
      </c>
      <c r="G24" s="172">
        <f t="shared" si="1"/>
        <v>0</v>
      </c>
      <c r="H24" s="172">
        <f t="shared" si="1"/>
        <v>0</v>
      </c>
      <c r="I24" s="172">
        <f t="shared" si="1"/>
        <v>15</v>
      </c>
      <c r="J24" s="172">
        <f t="shared" si="1"/>
        <v>13</v>
      </c>
      <c r="K24" s="172">
        <f t="shared" si="1"/>
        <v>1</v>
      </c>
      <c r="L24" s="172">
        <f t="shared" si="1"/>
        <v>0</v>
      </c>
      <c r="M24" s="172">
        <f t="shared" si="1"/>
        <v>14</v>
      </c>
      <c r="N24" s="172">
        <f t="shared" si="1"/>
        <v>0</v>
      </c>
      <c r="O24" s="172">
        <f t="shared" si="1"/>
        <v>0</v>
      </c>
      <c r="P24" s="172">
        <f t="shared" si="1"/>
        <v>14</v>
      </c>
      <c r="Q24" s="173">
        <f t="shared" si="1"/>
        <v>1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2" ref="M26:M32">J26+K26-L26</f>
        <v>0</v>
      </c>
      <c r="N26" s="165"/>
      <c r="O26" s="165"/>
      <c r="P26" s="166">
        <f aca="true" t="shared" si="3" ref="P26:P32">M26+N26-O26</f>
        <v>0</v>
      </c>
      <c r="Q26" s="167">
        <f aca="true" t="shared" si="4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/>
      <c r="F27" s="166">
        <f>C27+D27-E27</f>
        <v>527</v>
      </c>
      <c r="G27" s="165"/>
      <c r="H27" s="165"/>
      <c r="I27" s="166">
        <f>F27+G27-H27</f>
        <v>527</v>
      </c>
      <c r="J27" s="164"/>
      <c r="K27" s="165"/>
      <c r="L27" s="165"/>
      <c r="M27" s="166">
        <f t="shared" si="2"/>
        <v>0</v>
      </c>
      <c r="N27" s="165"/>
      <c r="O27" s="165"/>
      <c r="P27" s="166">
        <f t="shared" si="3"/>
        <v>0</v>
      </c>
      <c r="Q27" s="167">
        <f t="shared" si="4"/>
        <v>527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2"/>
        <v>0</v>
      </c>
      <c r="N28" s="165"/>
      <c r="O28" s="165"/>
      <c r="P28" s="166">
        <f t="shared" si="3"/>
        <v>0</v>
      </c>
      <c r="Q28" s="167">
        <f t="shared" si="4"/>
        <v>0</v>
      </c>
    </row>
    <row r="29" spans="1:17" ht="12.75">
      <c r="A29" s="162"/>
      <c r="B29" s="163" t="s">
        <v>52</v>
      </c>
      <c r="C29" s="164">
        <v>85</v>
      </c>
      <c r="D29" s="166"/>
      <c r="E29" s="165">
        <v>17</v>
      </c>
      <c r="F29" s="166">
        <f>C29+D29-E29</f>
        <v>68</v>
      </c>
      <c r="G29" s="165"/>
      <c r="H29" s="165"/>
      <c r="I29" s="166">
        <f>F29+G28-H29</f>
        <v>68</v>
      </c>
      <c r="J29" s="164"/>
      <c r="K29" s="165"/>
      <c r="L29" s="165"/>
      <c r="M29" s="166">
        <f t="shared" si="2"/>
        <v>0</v>
      </c>
      <c r="N29" s="165"/>
      <c r="O29" s="165"/>
      <c r="P29" s="166">
        <f t="shared" si="3"/>
        <v>0</v>
      </c>
      <c r="Q29" s="167">
        <f t="shared" si="4"/>
        <v>68</v>
      </c>
    </row>
    <row r="30" spans="1:17" ht="12.75">
      <c r="A30" s="162"/>
      <c r="B30" s="163" t="s">
        <v>54</v>
      </c>
      <c r="C30" s="164"/>
      <c r="D30" s="165"/>
      <c r="E30" s="165"/>
      <c r="F30" s="166">
        <f>C30+D30-E30</f>
        <v>0</v>
      </c>
      <c r="G30" s="165"/>
      <c r="H30" s="165"/>
      <c r="I30" s="166">
        <f>F30+G30-H30</f>
        <v>0</v>
      </c>
      <c r="J30" s="164"/>
      <c r="K30" s="165"/>
      <c r="L30" s="165"/>
      <c r="M30" s="166">
        <f t="shared" si="2"/>
        <v>0</v>
      </c>
      <c r="N30" s="165"/>
      <c r="O30" s="165"/>
      <c r="P30" s="166">
        <f t="shared" si="3"/>
        <v>0</v>
      </c>
      <c r="Q30" s="167">
        <f t="shared" si="4"/>
        <v>0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2"/>
        <v>0</v>
      </c>
      <c r="N31" s="165"/>
      <c r="O31" s="165"/>
      <c r="P31" s="166">
        <f t="shared" si="3"/>
        <v>0</v>
      </c>
      <c r="Q31" s="167">
        <f t="shared" si="4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2"/>
        <v>0</v>
      </c>
      <c r="N32" s="165"/>
      <c r="O32" s="165"/>
      <c r="P32" s="166">
        <f t="shared" si="3"/>
        <v>0</v>
      </c>
      <c r="Q32" s="167">
        <f t="shared" si="4"/>
        <v>8</v>
      </c>
    </row>
    <row r="33" spans="1:17" ht="12.75">
      <c r="A33" s="162"/>
      <c r="B33" s="180" t="s">
        <v>321</v>
      </c>
      <c r="C33" s="172">
        <f aca="true" t="shared" si="5" ref="C33:Q33">SUM(C25:C32)</f>
        <v>620</v>
      </c>
      <c r="D33" s="172">
        <f t="shared" si="5"/>
        <v>0</v>
      </c>
      <c r="E33" s="172">
        <f t="shared" si="5"/>
        <v>17</v>
      </c>
      <c r="F33" s="172">
        <f t="shared" si="5"/>
        <v>603</v>
      </c>
      <c r="G33" s="172">
        <f t="shared" si="5"/>
        <v>0</v>
      </c>
      <c r="H33" s="172">
        <f t="shared" si="5"/>
        <v>0</v>
      </c>
      <c r="I33" s="172">
        <f t="shared" si="5"/>
        <v>603</v>
      </c>
      <c r="J33" s="172">
        <f t="shared" si="5"/>
        <v>0</v>
      </c>
      <c r="K33" s="172">
        <f t="shared" si="5"/>
        <v>0</v>
      </c>
      <c r="L33" s="172">
        <f t="shared" si="5"/>
        <v>0</v>
      </c>
      <c r="M33" s="172">
        <f t="shared" si="5"/>
        <v>0</v>
      </c>
      <c r="N33" s="172">
        <f t="shared" si="5"/>
        <v>0</v>
      </c>
      <c r="O33" s="172">
        <f t="shared" si="5"/>
        <v>0</v>
      </c>
      <c r="P33" s="172">
        <f t="shared" si="5"/>
        <v>0</v>
      </c>
      <c r="Q33" s="173">
        <f t="shared" si="5"/>
        <v>603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6" ref="C37:Q37">SUM(C34:C36)</f>
        <v>0</v>
      </c>
      <c r="D37" s="172">
        <f t="shared" si="6"/>
        <v>0</v>
      </c>
      <c r="E37" s="172">
        <f t="shared" si="6"/>
        <v>0</v>
      </c>
      <c r="F37" s="172">
        <f t="shared" si="6"/>
        <v>0</v>
      </c>
      <c r="G37" s="172">
        <f t="shared" si="6"/>
        <v>0</v>
      </c>
      <c r="H37" s="172">
        <f t="shared" si="6"/>
        <v>0</v>
      </c>
      <c r="I37" s="172">
        <f t="shared" si="6"/>
        <v>0</v>
      </c>
      <c r="J37" s="172">
        <f t="shared" si="6"/>
        <v>0</v>
      </c>
      <c r="K37" s="172">
        <f t="shared" si="6"/>
        <v>0</v>
      </c>
      <c r="L37" s="172">
        <f t="shared" si="6"/>
        <v>0</v>
      </c>
      <c r="M37" s="172">
        <f t="shared" si="6"/>
        <v>0</v>
      </c>
      <c r="N37" s="172">
        <f t="shared" si="6"/>
        <v>0</v>
      </c>
      <c r="O37" s="172">
        <f t="shared" si="6"/>
        <v>0</v>
      </c>
      <c r="P37" s="172">
        <f t="shared" si="6"/>
        <v>0</v>
      </c>
      <c r="Q37" s="173">
        <f t="shared" si="6"/>
        <v>0</v>
      </c>
    </row>
    <row r="38" spans="1:17" ht="13.5" thickBot="1">
      <c r="A38" s="185"/>
      <c r="B38" s="186" t="s">
        <v>327</v>
      </c>
      <c r="C38" s="187">
        <f aca="true" t="shared" si="7" ref="C38:Q38">SUM(C18,C24,C33,C37)</f>
        <v>645</v>
      </c>
      <c r="D38" s="187">
        <f t="shared" si="7"/>
        <v>0</v>
      </c>
      <c r="E38" s="187">
        <f>SUM(E18,E24,E33,E37)</f>
        <v>17</v>
      </c>
      <c r="F38" s="187">
        <f>SUM(F18,F24,F33,F37)</f>
        <v>628</v>
      </c>
      <c r="G38" s="187">
        <f t="shared" si="7"/>
        <v>0</v>
      </c>
      <c r="H38" s="187">
        <f t="shared" si="7"/>
        <v>0</v>
      </c>
      <c r="I38" s="187">
        <f t="shared" si="7"/>
        <v>628</v>
      </c>
      <c r="J38" s="187">
        <f t="shared" si="7"/>
        <v>21</v>
      </c>
      <c r="K38" s="187">
        <f t="shared" si="7"/>
        <v>2</v>
      </c>
      <c r="L38" s="187">
        <f t="shared" si="7"/>
        <v>0</v>
      </c>
      <c r="M38" s="187">
        <f>SUM(M18,M24,M33,M37)</f>
        <v>23</v>
      </c>
      <c r="N38" s="187">
        <f t="shared" si="7"/>
        <v>0</v>
      </c>
      <c r="O38" s="187">
        <f t="shared" si="7"/>
        <v>0</v>
      </c>
      <c r="P38" s="187">
        <f t="shared" si="7"/>
        <v>23</v>
      </c>
      <c r="Q38" s="188">
        <f t="shared" si="7"/>
        <v>605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4">
        <f>'БАЛАНС-6м.'!A81</f>
        <v>39646</v>
      </c>
      <c r="C41" s="152"/>
      <c r="D41" s="152"/>
      <c r="E41" s="152"/>
      <c r="F41" s="152"/>
      <c r="G41" s="467" t="s">
        <v>329</v>
      </c>
      <c r="H41" s="467"/>
      <c r="I41" s="467"/>
      <c r="J41" s="152"/>
      <c r="K41" s="152"/>
      <c r="L41" s="152"/>
      <c r="M41" s="152"/>
      <c r="N41" s="152"/>
      <c r="O41" s="467" t="s">
        <v>330</v>
      </c>
      <c r="P41" s="467"/>
      <c r="Q41" s="467"/>
    </row>
  </sheetData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91">
      <selection activeCell="C120" sqref="C120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5"/>
      <c r="E1" s="475"/>
    </row>
    <row r="2" spans="1:5" ht="12.75">
      <c r="A2" s="483" t="s">
        <v>271</v>
      </c>
      <c r="B2" s="483"/>
      <c r="C2" s="483"/>
      <c r="D2" s="483"/>
      <c r="E2" s="191"/>
    </row>
    <row r="3" spans="1:5" ht="12.75">
      <c r="A3" s="483" t="s">
        <v>332</v>
      </c>
      <c r="B3" s="483"/>
      <c r="C3" s="483"/>
      <c r="D3" s="483"/>
      <c r="E3" s="192"/>
    </row>
    <row r="4" spans="1:5" ht="16.5" customHeight="1">
      <c r="A4" s="483" t="str">
        <f>'БАЛАНС-6м.'!A3:F3</f>
        <v>на "БУЛГАР ЧЕХ ИНВЕСТ ХОЛДИНГ" АД - СМОЛЯН</v>
      </c>
      <c r="B4" s="483"/>
      <c r="C4" s="483"/>
      <c r="D4" s="483"/>
      <c r="E4" s="192"/>
    </row>
    <row r="5" spans="1:5" ht="12.75">
      <c r="A5" s="483" t="str">
        <f>'БАЛАНС-6м.'!A4:F4</f>
        <v>към 30-06-2008</v>
      </c>
      <c r="B5" s="483"/>
      <c r="C5" s="483"/>
      <c r="D5" s="483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9" t="s">
        <v>229</v>
      </c>
      <c r="B7" s="481" t="s">
        <v>335</v>
      </c>
      <c r="C7" s="477" t="s">
        <v>336</v>
      </c>
      <c r="D7" s="478"/>
      <c r="E7" s="189"/>
    </row>
    <row r="8" spans="1:5" ht="14.25" customHeight="1" thickBot="1">
      <c r="A8" s="480"/>
      <c r="B8" s="482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355</v>
      </c>
      <c r="C13" s="204"/>
      <c r="D13" s="205">
        <v>355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7"/>
      <c r="C15" s="204"/>
      <c r="D15" s="418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616</v>
      </c>
      <c r="B19" s="208"/>
      <c r="C19" s="208"/>
      <c r="D19" s="209"/>
      <c r="E19" s="189"/>
    </row>
    <row r="20" spans="1:5" ht="13.5" customHeight="1" thickBot="1">
      <c r="A20" s="207" t="s">
        <v>617</v>
      </c>
      <c r="B20" s="405">
        <v>2</v>
      </c>
      <c r="C20" s="208"/>
      <c r="D20" s="209">
        <v>2</v>
      </c>
      <c r="E20" s="189"/>
    </row>
    <row r="21" spans="1:5" s="174" customFormat="1" ht="15.75" customHeight="1" thickBot="1">
      <c r="A21" s="210" t="s">
        <v>348</v>
      </c>
      <c r="B21" s="211">
        <f>SUM(B11:B20)</f>
        <v>367</v>
      </c>
      <c r="C21" s="419">
        <f>SUM(C11:C20)</f>
        <v>0</v>
      </c>
      <c r="D21" s="420">
        <f>SUM(D11:D20)</f>
        <v>367</v>
      </c>
      <c r="E21" s="202"/>
    </row>
    <row r="22" spans="1:5" ht="14.25" customHeight="1">
      <c r="A22" s="212" t="s">
        <v>349</v>
      </c>
      <c r="B22" s="213"/>
      <c r="C22" s="213"/>
      <c r="D22" s="214"/>
      <c r="E22" s="189"/>
    </row>
    <row r="23" spans="1:5" s="174" customFormat="1" ht="13.5" customHeight="1">
      <c r="A23" s="396" t="s">
        <v>350</v>
      </c>
      <c r="B23" s="397">
        <f>SUM(B24:B26)</f>
        <v>32</v>
      </c>
      <c r="C23" s="397">
        <f>SUM(C24:C26)</f>
        <v>32</v>
      </c>
      <c r="D23" s="398"/>
      <c r="E23" s="202"/>
    </row>
    <row r="24" spans="1:5" ht="13.5" customHeight="1">
      <c r="A24" s="206" t="s">
        <v>351</v>
      </c>
      <c r="B24" s="204"/>
      <c r="C24" s="204"/>
      <c r="D24" s="205"/>
      <c r="E24" s="189"/>
    </row>
    <row r="25" spans="1:5" ht="12.75" customHeight="1">
      <c r="A25" s="206" t="s">
        <v>352</v>
      </c>
      <c r="B25" s="204">
        <v>32</v>
      </c>
      <c r="C25" s="204">
        <v>32</v>
      </c>
      <c r="D25" s="205"/>
      <c r="E25" s="189"/>
    </row>
    <row r="26" spans="1:5" ht="12.75">
      <c r="A26" s="206" t="s">
        <v>353</v>
      </c>
      <c r="B26" s="204"/>
      <c r="C26" s="204"/>
      <c r="D26" s="205"/>
      <c r="E26" s="189"/>
    </row>
    <row r="27" spans="1:5" s="174" customFormat="1" ht="15" customHeight="1">
      <c r="A27" s="396" t="s">
        <v>354</v>
      </c>
      <c r="B27" s="397"/>
      <c r="C27" s="397">
        <f>B27</f>
        <v>0</v>
      </c>
      <c r="D27" s="398"/>
      <c r="E27" s="202"/>
    </row>
    <row r="28" spans="1:5" ht="15" customHeight="1">
      <c r="A28" s="206" t="s">
        <v>355</v>
      </c>
      <c r="B28" s="397"/>
      <c r="C28" s="397"/>
      <c r="D28" s="205"/>
      <c r="E28" s="189"/>
    </row>
    <row r="29" spans="1:5" ht="16.5" customHeight="1">
      <c r="A29" s="206" t="s">
        <v>356</v>
      </c>
      <c r="B29" s="397"/>
      <c r="C29" s="397"/>
      <c r="D29" s="205"/>
      <c r="E29" s="189"/>
    </row>
    <row r="30" spans="1:5" ht="15" customHeight="1">
      <c r="A30" s="206" t="s">
        <v>357</v>
      </c>
      <c r="B30" s="397"/>
      <c r="C30" s="397"/>
      <c r="D30" s="205"/>
      <c r="E30" s="189"/>
    </row>
    <row r="31" spans="1:5" ht="15" customHeight="1">
      <c r="A31" s="206" t="s">
        <v>358</v>
      </c>
      <c r="B31" s="397"/>
      <c r="C31" s="397"/>
      <c r="D31" s="205"/>
      <c r="E31" s="189"/>
    </row>
    <row r="32" spans="1:5" s="174" customFormat="1" ht="15.75" customHeight="1">
      <c r="A32" s="396" t="s">
        <v>359</v>
      </c>
      <c r="B32" s="397">
        <f>SUM(B33:B37)</f>
        <v>2</v>
      </c>
      <c r="C32" s="397">
        <f>SUM(C33:C37)</f>
        <v>2</v>
      </c>
      <c r="D32" s="398"/>
      <c r="E32" s="202"/>
    </row>
    <row r="33" spans="1:5" ht="15" customHeight="1">
      <c r="A33" s="206" t="s">
        <v>360</v>
      </c>
      <c r="B33" s="204"/>
      <c r="C33" s="204"/>
      <c r="D33" s="205"/>
      <c r="E33" s="189"/>
    </row>
    <row r="34" spans="1:5" ht="14.25" customHeight="1">
      <c r="A34" s="206" t="s">
        <v>361</v>
      </c>
      <c r="B34" s="402">
        <v>2</v>
      </c>
      <c r="C34" s="402">
        <v>2</v>
      </c>
      <c r="D34" s="205"/>
      <c r="E34" s="189"/>
    </row>
    <row r="35" spans="1:5" ht="14.25" customHeight="1">
      <c r="A35" s="206" t="s">
        <v>362</v>
      </c>
      <c r="B35" s="204"/>
      <c r="C35" s="204"/>
      <c r="D35" s="205"/>
      <c r="E35" s="189"/>
    </row>
    <row r="36" spans="1:5" ht="15" customHeight="1">
      <c r="A36" s="206" t="s">
        <v>363</v>
      </c>
      <c r="B36" s="204"/>
      <c r="C36" s="204"/>
      <c r="D36" s="205"/>
      <c r="E36" s="189"/>
    </row>
    <row r="37" spans="1:5" ht="15" customHeight="1">
      <c r="A37" s="206" t="s">
        <v>364</v>
      </c>
      <c r="B37" s="204"/>
      <c r="C37" s="204"/>
      <c r="D37" s="205"/>
      <c r="E37" s="189"/>
    </row>
    <row r="38" spans="1:5" s="174" customFormat="1" ht="15" customHeight="1">
      <c r="A38" s="396" t="s">
        <v>365</v>
      </c>
      <c r="B38" s="397">
        <f>SUM(B39:B42)</f>
        <v>97</v>
      </c>
      <c r="C38" s="397">
        <f>SUM(C39:C42)</f>
        <v>97</v>
      </c>
      <c r="D38" s="398"/>
      <c r="E38" s="202"/>
    </row>
    <row r="39" spans="1:5" ht="15" customHeight="1">
      <c r="A39" s="206" t="s">
        <v>366</v>
      </c>
      <c r="B39" s="204"/>
      <c r="C39" s="204"/>
      <c r="D39" s="205"/>
      <c r="E39" s="189"/>
    </row>
    <row r="40" spans="1:5" ht="16.5" customHeight="1">
      <c r="A40" s="206" t="s">
        <v>367</v>
      </c>
      <c r="B40" s="204"/>
      <c r="C40" s="204"/>
      <c r="D40" s="205"/>
      <c r="E40" s="189"/>
    </row>
    <row r="41" spans="1:5" ht="15" customHeight="1">
      <c r="A41" s="206" t="s">
        <v>368</v>
      </c>
      <c r="B41" s="204"/>
      <c r="C41" s="204"/>
      <c r="D41" s="205"/>
      <c r="E41" s="189"/>
    </row>
    <row r="42" spans="1:5" ht="13.5" thickBot="1">
      <c r="A42" s="207" t="s">
        <v>369</v>
      </c>
      <c r="B42" s="208">
        <v>97</v>
      </c>
      <c r="C42" s="208">
        <v>97</v>
      </c>
      <c r="D42" s="209"/>
      <c r="E42" s="189"/>
    </row>
    <row r="43" spans="1:5" s="174" customFormat="1" ht="15" customHeight="1" thickBot="1">
      <c r="A43" s="210" t="s">
        <v>370</v>
      </c>
      <c r="B43" s="211">
        <f>SUM(B23,B27,B28,B29,B30,B31,B32,B38)</f>
        <v>131</v>
      </c>
      <c r="C43" s="211">
        <f>SUM(C23,C27,C28,C29,C30,C31,C32,C38)</f>
        <v>131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371</v>
      </c>
      <c r="B44" s="211">
        <f>SUM(B10,B21,B43)</f>
        <v>498</v>
      </c>
      <c r="C44" s="211">
        <f>SUM(C10,C21,C43)</f>
        <v>131</v>
      </c>
      <c r="D44" s="211">
        <f>SUM(D10,D21,D43)</f>
        <v>367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372</v>
      </c>
      <c r="B46" s="190"/>
      <c r="C46" s="190"/>
      <c r="D46" s="190"/>
      <c r="E46" s="189" t="s">
        <v>373</v>
      </c>
    </row>
    <row r="47" spans="1:5" ht="13.5" thickBot="1">
      <c r="A47" s="476" t="s">
        <v>229</v>
      </c>
      <c r="B47" s="477" t="s">
        <v>374</v>
      </c>
      <c r="C47" s="477" t="s">
        <v>375</v>
      </c>
      <c r="D47" s="477"/>
      <c r="E47" s="478" t="s">
        <v>376</v>
      </c>
    </row>
    <row r="48" spans="1:5" ht="27" customHeight="1" thickBot="1">
      <c r="A48" s="476"/>
      <c r="B48" s="477"/>
      <c r="C48" s="196" t="s">
        <v>337</v>
      </c>
      <c r="D48" s="196" t="s">
        <v>338</v>
      </c>
      <c r="E48" s="478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377</v>
      </c>
      <c r="B51" s="204"/>
      <c r="C51" s="204"/>
      <c r="D51" s="204">
        <f>B51</f>
        <v>0</v>
      </c>
      <c r="E51" s="221"/>
    </row>
    <row r="52" spans="1:5" ht="12.75">
      <c r="A52" s="206" t="s">
        <v>378</v>
      </c>
      <c r="B52" s="204"/>
      <c r="C52" s="204"/>
      <c r="D52" s="204"/>
      <c r="E52" s="221"/>
    </row>
    <row r="53" spans="1:5" ht="15.75" customHeight="1">
      <c r="A53" s="206" t="s">
        <v>379</v>
      </c>
      <c r="B53" s="204"/>
      <c r="C53" s="204"/>
      <c r="D53" s="204"/>
      <c r="E53" s="221"/>
    </row>
    <row r="54" spans="1:5" ht="26.25" customHeight="1">
      <c r="A54" s="206" t="s">
        <v>380</v>
      </c>
      <c r="B54" s="204"/>
      <c r="C54" s="204"/>
      <c r="D54" s="204"/>
      <c r="E54" s="221"/>
    </row>
    <row r="55" spans="1:5" ht="16.5" customHeight="1">
      <c r="A55" s="206" t="s">
        <v>381</v>
      </c>
      <c r="B55" s="204"/>
      <c r="C55" s="204"/>
      <c r="D55" s="204"/>
      <c r="E55" s="221"/>
    </row>
    <row r="56" spans="1:5" ht="17.25" customHeight="1">
      <c r="A56" s="206" t="s">
        <v>382</v>
      </c>
      <c r="B56" s="204"/>
      <c r="C56" s="204"/>
      <c r="D56" s="204"/>
      <c r="E56" s="221"/>
    </row>
    <row r="57" spans="1:5" ht="17.25" customHeight="1">
      <c r="A57" s="206" t="s">
        <v>383</v>
      </c>
      <c r="B57" s="204"/>
      <c r="C57" s="204"/>
      <c r="D57" s="204"/>
      <c r="E57" s="221"/>
    </row>
    <row r="58" spans="1:5" ht="15.75" customHeight="1">
      <c r="A58" s="206" t="s">
        <v>384</v>
      </c>
      <c r="B58" s="204"/>
      <c r="C58" s="204"/>
      <c r="D58" s="204"/>
      <c r="E58" s="221"/>
    </row>
    <row r="59" spans="1:5" ht="16.5" customHeight="1">
      <c r="A59" s="206" t="s">
        <v>385</v>
      </c>
      <c r="B59" s="204"/>
      <c r="C59" s="204"/>
      <c r="D59" s="204"/>
      <c r="E59" s="221"/>
    </row>
    <row r="60" spans="1:5" ht="16.5" customHeight="1">
      <c r="A60" s="206" t="s">
        <v>386</v>
      </c>
      <c r="B60" s="204"/>
      <c r="C60" s="204"/>
      <c r="D60" s="204"/>
      <c r="E60" s="221"/>
    </row>
    <row r="61" spans="1:5" ht="16.5" customHeight="1">
      <c r="A61" s="206" t="s">
        <v>387</v>
      </c>
      <c r="B61" s="204"/>
      <c r="C61" s="204"/>
      <c r="D61" s="204"/>
      <c r="E61" s="221"/>
    </row>
    <row r="62" spans="1:5" ht="17.25" customHeight="1">
      <c r="A62" s="206" t="s">
        <v>388</v>
      </c>
      <c r="B62" s="204"/>
      <c r="C62" s="204"/>
      <c r="D62" s="204"/>
      <c r="E62" s="221"/>
    </row>
    <row r="63" spans="1:5" ht="16.5" customHeight="1" thickBot="1">
      <c r="A63" s="207" t="s">
        <v>389</v>
      </c>
      <c r="B63" s="208"/>
      <c r="C63" s="208"/>
      <c r="D63" s="208"/>
      <c r="E63" s="222"/>
    </row>
    <row r="64" spans="1:5" ht="15" customHeight="1" thickBot="1">
      <c r="A64" s="223" t="s">
        <v>390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391</v>
      </c>
      <c r="B65" s="213"/>
      <c r="C65" s="213"/>
      <c r="D65" s="213"/>
      <c r="E65" s="220"/>
    </row>
    <row r="66" spans="1:5" s="174" customFormat="1" ht="24" customHeight="1">
      <c r="A66" s="396" t="s">
        <v>377</v>
      </c>
      <c r="B66" s="397">
        <f>SUM(B67:B68)</f>
        <v>0</v>
      </c>
      <c r="C66" s="397">
        <f>SUM(C67:C68)</f>
        <v>0</v>
      </c>
      <c r="D66" s="397">
        <f>SUM(D67:D68)</f>
        <v>0</v>
      </c>
      <c r="E66" s="221">
        <f>SUM(E67:E68)</f>
        <v>0</v>
      </c>
    </row>
    <row r="67" spans="1:5" ht="15.75" customHeight="1">
      <c r="A67" s="206" t="s">
        <v>392</v>
      </c>
      <c r="B67" s="204"/>
      <c r="C67" s="204"/>
      <c r="D67" s="204"/>
      <c r="E67" s="221"/>
    </row>
    <row r="68" spans="1:5" ht="13.5" customHeight="1">
      <c r="A68" s="206" t="s">
        <v>393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6" t="s">
        <v>380</v>
      </c>
      <c r="B69" s="397">
        <f>SUM(B70:B71)</f>
        <v>0</v>
      </c>
      <c r="C69" s="397">
        <f>SUM(C70:C71)</f>
        <v>0</v>
      </c>
      <c r="D69" s="397"/>
      <c r="E69" s="399"/>
    </row>
    <row r="70" spans="1:5" ht="14.25" customHeight="1">
      <c r="A70" s="206" t="s">
        <v>394</v>
      </c>
      <c r="B70" s="204"/>
      <c r="C70" s="204"/>
      <c r="D70" s="204"/>
      <c r="E70" s="221"/>
    </row>
    <row r="71" spans="1:5" ht="14.25" customHeight="1">
      <c r="A71" s="206" t="s">
        <v>395</v>
      </c>
      <c r="B71" s="204"/>
      <c r="C71" s="204"/>
      <c r="D71" s="204"/>
      <c r="E71" s="221"/>
    </row>
    <row r="72" spans="1:5" s="174" customFormat="1" ht="17.25" customHeight="1">
      <c r="A72" s="396" t="s">
        <v>63</v>
      </c>
      <c r="B72" s="397"/>
      <c r="C72" s="397"/>
      <c r="D72" s="397"/>
      <c r="E72" s="399"/>
    </row>
    <row r="73" spans="1:5" s="174" customFormat="1" ht="15.75" customHeight="1">
      <c r="A73" s="396" t="s">
        <v>396</v>
      </c>
      <c r="B73" s="397">
        <v>3</v>
      </c>
      <c r="C73" s="397">
        <v>3</v>
      </c>
      <c r="D73" s="397"/>
      <c r="E73" s="399"/>
    </row>
    <row r="74" spans="1:5" s="174" customFormat="1" ht="17.25" customHeight="1">
      <c r="A74" s="396" t="s">
        <v>386</v>
      </c>
      <c r="B74" s="397"/>
      <c r="C74" s="397"/>
      <c r="D74" s="397"/>
      <c r="E74" s="399"/>
    </row>
    <row r="75" spans="1:5" s="174" customFormat="1" ht="18" customHeight="1">
      <c r="A75" s="396" t="s">
        <v>397</v>
      </c>
      <c r="B75" s="397">
        <v>3</v>
      </c>
      <c r="C75" s="397">
        <v>3</v>
      </c>
      <c r="D75" s="397"/>
      <c r="E75" s="399"/>
    </row>
    <row r="76" spans="1:5" s="174" customFormat="1" ht="18" customHeight="1">
      <c r="A76" s="396" t="s">
        <v>91</v>
      </c>
      <c r="B76" s="397">
        <f>SUM(B77:B80)</f>
        <v>0</v>
      </c>
      <c r="C76" s="397">
        <f>SUM(C77:C80)</f>
        <v>0</v>
      </c>
      <c r="D76" s="397"/>
      <c r="E76" s="399"/>
    </row>
    <row r="77" spans="1:5" ht="16.5" customHeight="1">
      <c r="A77" s="206" t="s">
        <v>360</v>
      </c>
      <c r="B77" s="204"/>
      <c r="C77" s="204"/>
      <c r="D77" s="204"/>
      <c r="E77" s="221"/>
    </row>
    <row r="78" spans="1:5" ht="15.75" customHeight="1">
      <c r="A78" s="206" t="s">
        <v>361</v>
      </c>
      <c r="B78" s="204"/>
      <c r="C78" s="204"/>
      <c r="D78" s="204"/>
      <c r="E78" s="221"/>
    </row>
    <row r="79" spans="1:5" ht="16.5" customHeight="1">
      <c r="A79" s="206" t="s">
        <v>362</v>
      </c>
      <c r="B79" s="204"/>
      <c r="C79" s="204"/>
      <c r="D79" s="204"/>
      <c r="E79" s="221"/>
    </row>
    <row r="80" spans="1:5" ht="15" customHeight="1">
      <c r="A80" s="206" t="s">
        <v>364</v>
      </c>
      <c r="B80" s="204"/>
      <c r="C80" s="204"/>
      <c r="D80" s="204"/>
      <c r="E80" s="221"/>
    </row>
    <row r="81" spans="1:5" s="174" customFormat="1" ht="15.75" customHeight="1">
      <c r="A81" s="396" t="s">
        <v>398</v>
      </c>
      <c r="B81" s="397">
        <f>SUM(B82:B84)</f>
        <v>1</v>
      </c>
      <c r="C81" s="397">
        <f>SUM(C82:C84)</f>
        <v>1</v>
      </c>
      <c r="D81" s="397"/>
      <c r="E81" s="399"/>
    </row>
    <row r="82" spans="1:5" ht="15" customHeight="1">
      <c r="A82" s="206" t="s">
        <v>399</v>
      </c>
      <c r="B82" s="402">
        <v>1</v>
      </c>
      <c r="C82" s="402">
        <v>1</v>
      </c>
      <c r="D82" s="204"/>
      <c r="E82" s="221"/>
    </row>
    <row r="83" spans="1:5" ht="15" customHeight="1">
      <c r="A83" s="206" t="s">
        <v>400</v>
      </c>
      <c r="B83" s="402"/>
      <c r="C83" s="402"/>
      <c r="D83" s="204"/>
      <c r="E83" s="221"/>
    </row>
    <row r="84" spans="1:5" ht="12.75">
      <c r="A84" s="206" t="s">
        <v>401</v>
      </c>
      <c r="B84" s="204"/>
      <c r="C84" s="204"/>
      <c r="D84" s="204"/>
      <c r="E84" s="221"/>
    </row>
    <row r="85" spans="1:5" s="174" customFormat="1" ht="17.25" customHeight="1">
      <c r="A85" s="396" t="s">
        <v>402</v>
      </c>
      <c r="B85" s="397">
        <f>SUM(B86)</f>
        <v>10</v>
      </c>
      <c r="C85" s="397">
        <f>SUM(C86)</f>
        <v>10</v>
      </c>
      <c r="D85" s="397"/>
      <c r="E85" s="399"/>
    </row>
    <row r="86" spans="1:5" ht="15" customHeight="1" thickBot="1">
      <c r="A86" s="207" t="s">
        <v>403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404</v>
      </c>
      <c r="B87" s="211">
        <f>SUM(B66,B69,B72,B73,B74,B75,B76,B81,B85)</f>
        <v>17</v>
      </c>
      <c r="C87" s="211">
        <f>SUM(C66,C69,C72,C73,C74,C75,C76,C81,C85)</f>
        <v>17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405</v>
      </c>
      <c r="B88" s="384">
        <f>B64+B87</f>
        <v>17</v>
      </c>
      <c r="C88" s="384">
        <f>C64+C87</f>
        <v>17</v>
      </c>
      <c r="D88" s="384">
        <f>D64+D87</f>
        <v>0</v>
      </c>
      <c r="E88" s="384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406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407</v>
      </c>
      <c r="C91" s="196" t="s">
        <v>285</v>
      </c>
      <c r="D91" s="196" t="s">
        <v>286</v>
      </c>
      <c r="E91" s="195" t="s">
        <v>408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409</v>
      </c>
      <c r="B93" s="213"/>
      <c r="C93" s="213"/>
      <c r="D93" s="213"/>
      <c r="E93" s="220"/>
    </row>
    <row r="94" spans="1:5" ht="16.5" customHeight="1">
      <c r="A94" s="206" t="s">
        <v>410</v>
      </c>
      <c r="B94" s="204"/>
      <c r="C94" s="204"/>
      <c r="D94" s="204"/>
      <c r="E94" s="221"/>
    </row>
    <row r="95" spans="1:5" ht="14.25" customHeight="1">
      <c r="A95" s="206" t="s">
        <v>411</v>
      </c>
      <c r="B95" s="204"/>
      <c r="C95" s="204"/>
      <c r="D95" s="204"/>
      <c r="E95" s="221"/>
    </row>
    <row r="96" spans="1:5" ht="14.25" customHeight="1" thickBot="1">
      <c r="A96" s="227" t="s">
        <v>412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413</v>
      </c>
      <c r="B98" s="190"/>
      <c r="C98" s="190"/>
      <c r="D98" s="190"/>
      <c r="E98" s="189"/>
    </row>
    <row r="99" spans="1:5" ht="12.75">
      <c r="A99" s="474" t="s">
        <v>414</v>
      </c>
      <c r="B99" s="474"/>
      <c r="C99" s="474"/>
      <c r="D99" s="474"/>
      <c r="E99" s="474"/>
    </row>
    <row r="100" spans="1:5" ht="12.75">
      <c r="A100" s="190"/>
      <c r="B100" s="190"/>
      <c r="C100" s="190"/>
      <c r="D100" s="190"/>
      <c r="E100" s="189"/>
    </row>
    <row r="101" spans="1:5" ht="12.75">
      <c r="A101" s="414">
        <f>'БАЛАНС-6м.'!A81</f>
        <v>39646</v>
      </c>
      <c r="B101" s="475" t="s">
        <v>415</v>
      </c>
      <c r="C101" s="475"/>
      <c r="D101" s="475" t="s">
        <v>416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99:E99"/>
    <mergeCell ref="B101:C101"/>
    <mergeCell ref="D101:E101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4">
      <selection activeCell="A37" sqref="A37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4" t="s">
        <v>417</v>
      </c>
      <c r="J1" s="484"/>
    </row>
    <row r="2" spans="1:10" ht="12.75">
      <c r="A2" s="490" t="s">
        <v>271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12.75" customHeight="1">
      <c r="A3" s="490" t="s">
        <v>418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12.75">
      <c r="A4" s="490" t="str">
        <f>'БАЛАНС-6м.'!A3:F3</f>
        <v>на "БУЛГАР ЧЕХ ИНВЕСТ ХОЛДИНГ" АД - СМОЛЯН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12.75" customHeight="1">
      <c r="A5" s="490" t="str">
        <f>'БАЛАНС-6м.'!A4:F4</f>
        <v>към 30-06-2008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373</v>
      </c>
    </row>
    <row r="7" spans="1:10" ht="19.5" customHeight="1" thickBot="1">
      <c r="A7" s="493" t="s">
        <v>229</v>
      </c>
      <c r="B7" s="485" t="s">
        <v>419</v>
      </c>
      <c r="C7" s="486"/>
      <c r="D7" s="486"/>
      <c r="E7" s="487" t="s">
        <v>420</v>
      </c>
      <c r="F7" s="488"/>
      <c r="G7" s="488"/>
      <c r="H7" s="488"/>
      <c r="I7" s="488"/>
      <c r="J7" s="489"/>
    </row>
    <row r="8" spans="1:10" ht="26.25" thickBot="1">
      <c r="A8" s="493"/>
      <c r="B8" s="236" t="s">
        <v>421</v>
      </c>
      <c r="C8" s="236" t="s">
        <v>422</v>
      </c>
      <c r="D8" s="236" t="s">
        <v>423</v>
      </c>
      <c r="E8" s="494" t="s">
        <v>424</v>
      </c>
      <c r="F8" s="496" t="s">
        <v>425</v>
      </c>
      <c r="G8" s="496"/>
      <c r="H8" s="497" t="s">
        <v>426</v>
      </c>
      <c r="I8" s="499" t="s">
        <v>427</v>
      </c>
      <c r="J8" s="500"/>
    </row>
    <row r="9" spans="1:10" ht="46.5" customHeight="1" thickBot="1">
      <c r="A9" s="493"/>
      <c r="B9" s="236"/>
      <c r="C9" s="236"/>
      <c r="D9" s="236"/>
      <c r="E9" s="495"/>
      <c r="F9" s="239" t="s">
        <v>285</v>
      </c>
      <c r="G9" s="232" t="s">
        <v>286</v>
      </c>
      <c r="H9" s="498"/>
      <c r="I9" s="239" t="s">
        <v>428</v>
      </c>
      <c r="J9" s="240" t="s">
        <v>429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430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431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432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433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434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435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436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431</v>
      </c>
      <c r="B19" s="404"/>
      <c r="C19" s="246"/>
      <c r="D19" s="246"/>
      <c r="E19" s="255">
        <v>595</v>
      </c>
      <c r="F19" s="246"/>
      <c r="G19" s="255"/>
      <c r="H19" s="255">
        <f>E19+F19-G19</f>
        <v>595</v>
      </c>
      <c r="I19" s="247"/>
      <c r="J19" s="248"/>
    </row>
    <row r="20" spans="1:15" ht="17.25" customHeight="1">
      <c r="A20" s="245" t="s">
        <v>437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4"/>
    </row>
    <row r="21" spans="1:10" ht="21" customHeight="1">
      <c r="A21" s="245" t="s">
        <v>438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439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440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441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603</v>
      </c>
      <c r="F24" s="258">
        <f t="shared" si="0"/>
        <v>0</v>
      </c>
      <c r="G24" s="258">
        <f t="shared" si="0"/>
        <v>0</v>
      </c>
      <c r="H24" s="258">
        <f t="shared" si="0"/>
        <v>603</v>
      </c>
      <c r="I24" s="258">
        <f t="shared" si="0"/>
        <v>0</v>
      </c>
      <c r="J24" s="259">
        <f t="shared" si="0"/>
        <v>0</v>
      </c>
    </row>
    <row r="25" spans="1:10" ht="12.75">
      <c r="A25" s="491" t="s">
        <v>602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ht="24.75" customHeight="1">
      <c r="A26" s="492" t="s">
        <v>442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4">
        <f>'БАЛАНС-6м.'!A81</f>
        <v>39646</v>
      </c>
      <c r="B28" s="232"/>
      <c r="C28" s="484" t="s">
        <v>443</v>
      </c>
      <c r="D28" s="484"/>
      <c r="E28" s="234" t="s">
        <v>444</v>
      </c>
      <c r="F28" s="232"/>
      <c r="G28" s="234" t="s">
        <v>445</v>
      </c>
      <c r="H28" s="234" t="s">
        <v>446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2">
      <selection activeCell="C50" sqref="C50"/>
    </sheetView>
  </sheetViews>
  <sheetFormatPr defaultColWidth="9.00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447</v>
      </c>
      <c r="E1" s="261"/>
      <c r="F1" s="261"/>
    </row>
    <row r="2" spans="1:6" ht="13.5" customHeight="1">
      <c r="A2" s="502" t="s">
        <v>271</v>
      </c>
      <c r="B2" s="502"/>
      <c r="C2" s="502"/>
      <c r="D2" s="502"/>
      <c r="E2" s="502"/>
      <c r="F2" s="502"/>
    </row>
    <row r="3" spans="1:6" ht="10.5" customHeight="1">
      <c r="A3" s="501" t="s">
        <v>448</v>
      </c>
      <c r="B3" s="501"/>
      <c r="C3" s="501"/>
      <c r="D3" s="501"/>
      <c r="E3" s="501"/>
      <c r="F3" s="501"/>
    </row>
    <row r="4" spans="1:6" ht="10.5" customHeight="1">
      <c r="A4" s="501" t="str">
        <f>'БАЛАНС-6м.'!A3:F3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'БАЛАНС-6м.'!A4:F4</f>
        <v>към 30-06-2008</v>
      </c>
      <c r="B5" s="501"/>
      <c r="C5" s="501"/>
      <c r="D5" s="501"/>
      <c r="E5" s="501"/>
      <c r="F5" s="501"/>
    </row>
    <row r="6" spans="1:6" ht="15" customHeight="1">
      <c r="A6" s="262"/>
      <c r="B6" s="260"/>
      <c r="C6" s="260"/>
      <c r="E6" s="261"/>
      <c r="F6" s="260" t="s">
        <v>449</v>
      </c>
    </row>
    <row r="7" spans="1:6" s="267" customFormat="1" ht="76.5" customHeight="1">
      <c r="A7" s="263" t="s">
        <v>450</v>
      </c>
      <c r="B7" s="264"/>
      <c r="C7" s="265" t="s">
        <v>451</v>
      </c>
      <c r="D7" s="266" t="s">
        <v>452</v>
      </c>
      <c r="E7" s="265" t="s">
        <v>453</v>
      </c>
      <c r="F7" s="265" t="s">
        <v>454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6" s="267" customFormat="1" ht="12.75">
      <c r="A9" s="271" t="s">
        <v>455</v>
      </c>
      <c r="B9" s="272" t="s">
        <v>456</v>
      </c>
      <c r="C9" s="273"/>
      <c r="D9" s="274"/>
      <c r="E9" s="273"/>
      <c r="F9" s="273"/>
    </row>
    <row r="10" spans="1:6" s="267" customFormat="1" ht="12.75">
      <c r="A10" s="275" t="s">
        <v>457</v>
      </c>
      <c r="B10" s="276" t="s">
        <v>458</v>
      </c>
      <c r="C10" s="416"/>
      <c r="D10" s="274"/>
      <c r="E10" s="273"/>
      <c r="F10" s="273"/>
    </row>
    <row r="11" spans="1:6" s="267" customFormat="1" ht="12.75">
      <c r="A11" s="277" t="s">
        <v>459</v>
      </c>
      <c r="B11" s="278" t="s">
        <v>460</v>
      </c>
      <c r="C11" s="416">
        <v>53</v>
      </c>
      <c r="D11" s="415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461</v>
      </c>
      <c r="B12" s="278" t="s">
        <v>462</v>
      </c>
      <c r="C12" s="416">
        <v>30</v>
      </c>
      <c r="D12" s="415">
        <v>57.06</v>
      </c>
      <c r="E12" s="273"/>
      <c r="F12" s="273">
        <f t="shared" si="0"/>
        <v>30</v>
      </c>
    </row>
    <row r="13" spans="1:6" s="267" customFormat="1" ht="12.75">
      <c r="A13" s="277" t="s">
        <v>463</v>
      </c>
      <c r="B13" s="278" t="s">
        <v>614</v>
      </c>
      <c r="C13" s="416">
        <f>5+281</f>
        <v>286</v>
      </c>
      <c r="D13" s="415">
        <v>49.97</v>
      </c>
      <c r="E13" s="273"/>
      <c r="F13" s="273">
        <f t="shared" si="0"/>
        <v>286</v>
      </c>
    </row>
    <row r="14" spans="1:6" s="267" customFormat="1" ht="12.75">
      <c r="A14" s="277" t="s">
        <v>464</v>
      </c>
      <c r="B14" s="278" t="s">
        <v>465</v>
      </c>
      <c r="C14" s="416">
        <v>20</v>
      </c>
      <c r="D14" s="415">
        <v>43.26</v>
      </c>
      <c r="E14" s="273"/>
      <c r="F14" s="273">
        <f t="shared" si="0"/>
        <v>20</v>
      </c>
    </row>
    <row r="15" spans="1:6" s="267" customFormat="1" ht="12.75">
      <c r="A15" s="277" t="s">
        <v>466</v>
      </c>
      <c r="B15" s="278" t="s">
        <v>467</v>
      </c>
      <c r="C15" s="416">
        <v>77</v>
      </c>
      <c r="D15" s="415">
        <v>32.96</v>
      </c>
      <c r="E15" s="273"/>
      <c r="F15" s="273">
        <f t="shared" si="0"/>
        <v>77</v>
      </c>
    </row>
    <row r="16" spans="1:6" s="267" customFormat="1" ht="12.75">
      <c r="A16" s="277" t="s">
        <v>468</v>
      </c>
      <c r="B16" s="278" t="s">
        <v>469</v>
      </c>
      <c r="C16" s="416">
        <v>21</v>
      </c>
      <c r="D16" s="415">
        <v>24.88</v>
      </c>
      <c r="E16" s="273"/>
      <c r="F16" s="273">
        <f t="shared" si="0"/>
        <v>21</v>
      </c>
    </row>
    <row r="17" spans="1:6" s="267" customFormat="1" ht="12.75">
      <c r="A17" s="277" t="s">
        <v>473</v>
      </c>
      <c r="B17" s="278" t="s">
        <v>613</v>
      </c>
      <c r="C17" s="416">
        <v>30</v>
      </c>
      <c r="D17" s="415">
        <v>50</v>
      </c>
      <c r="E17" s="273"/>
      <c r="F17" s="273">
        <f>C17-E17</f>
        <v>30</v>
      </c>
    </row>
    <row r="18" spans="1:6" s="267" customFormat="1" ht="12.75">
      <c r="A18" s="277" t="s">
        <v>475</v>
      </c>
      <c r="B18" s="278" t="s">
        <v>478</v>
      </c>
      <c r="C18" s="416">
        <v>10</v>
      </c>
      <c r="D18" s="415">
        <v>4.63</v>
      </c>
      <c r="E18" s="273"/>
      <c r="F18" s="273">
        <f>C18-E18</f>
        <v>10</v>
      </c>
    </row>
    <row r="19" spans="1:6" s="283" customFormat="1" ht="12.75">
      <c r="A19" s="279"/>
      <c r="B19" s="280" t="s">
        <v>470</v>
      </c>
      <c r="C19" s="281">
        <f>SUM(C11:C18)</f>
        <v>527</v>
      </c>
      <c r="D19" s="281"/>
      <c r="E19" s="281"/>
      <c r="F19" s="281">
        <f>SUM(F11:F18)</f>
        <v>527</v>
      </c>
    </row>
    <row r="20" spans="1:6" s="267" customFormat="1" ht="12.75">
      <c r="A20" s="275" t="s">
        <v>471</v>
      </c>
      <c r="B20" s="276" t="s">
        <v>472</v>
      </c>
      <c r="C20" s="273"/>
      <c r="D20" s="274"/>
      <c r="E20" s="273"/>
      <c r="F20" s="273"/>
    </row>
    <row r="21" spans="1:6" s="267" customFormat="1" ht="12.75">
      <c r="A21" s="284" t="s">
        <v>459</v>
      </c>
      <c r="B21" s="278" t="s">
        <v>474</v>
      </c>
      <c r="C21" s="416">
        <v>33</v>
      </c>
      <c r="D21" s="415">
        <v>25.5</v>
      </c>
      <c r="E21" s="273"/>
      <c r="F21" s="273">
        <f>C21-E21</f>
        <v>33</v>
      </c>
    </row>
    <row r="22" spans="1:6" s="267" customFormat="1" ht="12.75">
      <c r="A22" s="277" t="s">
        <v>461</v>
      </c>
      <c r="B22" s="278" t="s">
        <v>476</v>
      </c>
      <c r="C22" s="416">
        <v>10</v>
      </c>
      <c r="D22" s="415">
        <v>30.33</v>
      </c>
      <c r="E22" s="273"/>
      <c r="F22" s="273">
        <f>C22-E22</f>
        <v>10</v>
      </c>
    </row>
    <row r="23" spans="1:6" s="267" customFormat="1" ht="12.75">
      <c r="A23" s="277" t="s">
        <v>463</v>
      </c>
      <c r="B23" s="278" t="s">
        <v>477</v>
      </c>
      <c r="C23" s="416">
        <v>25</v>
      </c>
      <c r="D23" s="415">
        <v>31.12</v>
      </c>
      <c r="E23" s="273"/>
      <c r="F23" s="273">
        <f>C23-E23</f>
        <v>25</v>
      </c>
    </row>
    <row r="24" spans="1:6" s="283" customFormat="1" ht="12.75">
      <c r="A24" s="279"/>
      <c r="B24" s="280" t="s">
        <v>313</v>
      </c>
      <c r="C24" s="281">
        <f>SUM(C21:C23)</f>
        <v>68</v>
      </c>
      <c r="D24" s="281"/>
      <c r="E24" s="281"/>
      <c r="F24" s="281">
        <f>SUM(F21:F23)</f>
        <v>68</v>
      </c>
    </row>
    <row r="25" spans="1:6" s="267" customFormat="1" ht="12.75">
      <c r="A25" s="271" t="s">
        <v>479</v>
      </c>
      <c r="B25" s="285" t="s">
        <v>480</v>
      </c>
      <c r="C25" s="273"/>
      <c r="D25" s="273"/>
      <c r="E25" s="273"/>
      <c r="F25" s="273"/>
    </row>
    <row r="26" spans="1:6" s="267" customFormat="1" ht="12.75">
      <c r="A26" s="277"/>
      <c r="B26" s="278"/>
      <c r="C26" s="395"/>
      <c r="D26" s="394"/>
      <c r="E26" s="273"/>
      <c r="F26" s="273">
        <f>C26-E26</f>
        <v>0</v>
      </c>
    </row>
    <row r="27" spans="1:6" s="283" customFormat="1" ht="12.75">
      <c r="A27" s="286"/>
      <c r="B27" s="280" t="s">
        <v>321</v>
      </c>
      <c r="C27" s="281">
        <f>SUM(C26:C26)</f>
        <v>0</v>
      </c>
      <c r="D27" s="282"/>
      <c r="E27" s="281">
        <f>SUM(E26:E26)</f>
        <v>0</v>
      </c>
      <c r="F27" s="281">
        <f>SUM(F26:F26)</f>
        <v>0</v>
      </c>
    </row>
    <row r="28" spans="1:6" s="283" customFormat="1" ht="12.75">
      <c r="A28" s="279"/>
      <c r="B28" s="280" t="s">
        <v>481</v>
      </c>
      <c r="C28" s="281">
        <f>C19+C24+C27</f>
        <v>595</v>
      </c>
      <c r="D28" s="281"/>
      <c r="E28" s="281">
        <f>E19+E24+E27</f>
        <v>0</v>
      </c>
      <c r="F28" s="281">
        <f>F19+F24+F27</f>
        <v>595</v>
      </c>
    </row>
    <row r="29" spans="1:6" s="267" customFormat="1" ht="12.75">
      <c r="A29" s="271" t="s">
        <v>482</v>
      </c>
      <c r="B29" s="272" t="s">
        <v>483</v>
      </c>
      <c r="C29" s="273"/>
      <c r="D29" s="274"/>
      <c r="E29" s="273"/>
      <c r="F29" s="273"/>
    </row>
    <row r="30" spans="1:6" s="267" customFormat="1" ht="12.75">
      <c r="A30" s="277" t="s">
        <v>457</v>
      </c>
      <c r="B30" s="287" t="s">
        <v>458</v>
      </c>
      <c r="C30" s="273"/>
      <c r="D30" s="274"/>
      <c r="E30" s="273"/>
      <c r="F30" s="273"/>
    </row>
    <row r="31" spans="1:6" s="267" customFormat="1" ht="12.75">
      <c r="A31" s="277" t="s">
        <v>459</v>
      </c>
      <c r="B31" s="288"/>
      <c r="C31" s="273"/>
      <c r="D31" s="274"/>
      <c r="E31" s="273"/>
      <c r="F31" s="273"/>
    </row>
    <row r="32" spans="1:6" s="267" customFormat="1" ht="12.75">
      <c r="A32" s="277" t="s">
        <v>461</v>
      </c>
      <c r="B32" s="289"/>
      <c r="C32" s="273"/>
      <c r="D32" s="274"/>
      <c r="E32" s="273"/>
      <c r="F32" s="273"/>
    </row>
    <row r="33" spans="1:6" s="283" customFormat="1" ht="12.75">
      <c r="A33" s="279"/>
      <c r="B33" s="280" t="s">
        <v>470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471</v>
      </c>
      <c r="B34" s="287" t="s">
        <v>472</v>
      </c>
      <c r="C34" s="273"/>
      <c r="D34" s="281"/>
      <c r="E34" s="273"/>
      <c r="F34" s="273"/>
    </row>
    <row r="35" spans="1:6" s="267" customFormat="1" ht="12.75">
      <c r="A35" s="277" t="s">
        <v>459</v>
      </c>
      <c r="B35" s="288"/>
      <c r="C35" s="273"/>
      <c r="D35" s="281"/>
      <c r="E35" s="273"/>
      <c r="F35" s="273"/>
    </row>
    <row r="36" spans="1:6" s="267" customFormat="1" ht="12.75">
      <c r="A36" s="277" t="s">
        <v>461</v>
      </c>
      <c r="B36" s="289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479</v>
      </c>
      <c r="B38" s="290" t="s">
        <v>480</v>
      </c>
      <c r="C38" s="273"/>
      <c r="D38" s="274"/>
      <c r="E38" s="273"/>
      <c r="F38" s="273"/>
    </row>
    <row r="39" spans="1:6" s="267" customFormat="1" ht="12.75">
      <c r="A39" s="284" t="s">
        <v>459</v>
      </c>
      <c r="B39" s="289"/>
      <c r="C39" s="273"/>
      <c r="D39" s="274"/>
      <c r="E39" s="273"/>
      <c r="F39" s="273"/>
    </row>
    <row r="40" spans="1:6" s="267" customFormat="1" ht="12.75">
      <c r="A40" s="277" t="s">
        <v>461</v>
      </c>
      <c r="B40" s="288"/>
      <c r="C40" s="273"/>
      <c r="D40" s="274"/>
      <c r="E40" s="273"/>
      <c r="F40" s="273"/>
    </row>
    <row r="41" spans="1:6" s="283" customFormat="1" ht="12.75">
      <c r="A41" s="286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484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4">
        <f>'БАЛАНС-6м.'!A81</f>
        <v>39646</v>
      </c>
      <c r="C44" s="291" t="s">
        <v>485</v>
      </c>
      <c r="E44" s="261" t="s">
        <v>486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Eli</cp:lastModifiedBy>
  <cp:lastPrinted>2008-07-28T10:47:35Z</cp:lastPrinted>
  <dcterms:created xsi:type="dcterms:W3CDTF">2003-01-29T17:36:26Z</dcterms:created>
  <dcterms:modified xsi:type="dcterms:W3CDTF">2008-07-30T10:17:08Z</dcterms:modified>
  <cp:category/>
  <cp:version/>
  <cp:contentType/>
  <cp:contentStatus/>
</cp:coreProperties>
</file>