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90" windowWidth="15480" windowHeight="11145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<sst xmlns="http://schemas.openxmlformats.org/spreadsheetml/2006/main" count="1041" uniqueCount="884">
  <si>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</si>
  <si>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</si>
  <si>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</si>
  <si>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</si>
  <si>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</si>
  <si>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</si>
  <si>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</si>
  <si>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</si>
  <si>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</si>
  <si>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</si>
  <si>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</si>
  <si>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</si>
  <si>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</si>
  <si>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</si>
  <si>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</si>
  <si>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</si>
  <si>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</si>
  <si>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</si>
  <si>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</si>
  <si>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</si>
  <si>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</si>
  <si>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</si>
  <si>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</si>
  <si>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</si>
  <si>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</si>
  <si>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</si>
  <si>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</si>
  <si>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</si>
  <si>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</si>
  <si>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</si>
  <si>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</si>
  <si>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</si>
  <si>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</si>
  <si>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</si>
  <si>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</si>
  <si>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</si>
  <si>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</si>
  <si>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</si>
  <si>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</si>
  <si>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</si>
  <si>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</si>
  <si>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</si>
  <si>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</si>
  <si>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</si>
  <si>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</si>
  <si>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</si>
  <si>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</si>
  <si>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</si>
  <si>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</si>
  <si>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</si>
  <si>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</si>
  <si>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</si>
  <si>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</si>
  <si>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</si>
  <si>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</si>
  <si>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</si>
  <si>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</si>
  <si>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</si>
  <si>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</si>
  <si>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</si>
  <si>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</si>
  <si>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</si>
  <si>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</si>
  <si>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</si>
  <si>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</si>
  <si>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</si>
  <si>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</si>
  <si>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</si>
  <si>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</si>
  <si>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</si>
  <si>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</si>
  <si>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</si>
  <si>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</si>
  <si>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</si>
  <si>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</si>
  <si>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</si>
  <si>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</si>
  <si>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</si>
  <si>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</si>
  <si>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</si>
  <si>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</si>
  <si>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</si>
  <si>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</si>
  <si>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</si>
  <si>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</si>
  <si>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</si>
  <si>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</si>
  <si>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</si>
  <si>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</si>
  <si>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</si>
  <si>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</si>
  <si>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</si>
  <si>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</si>
  <si>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</si>
  <si>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</si>
  <si>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</si>
  <si>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</si>
  <si>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</si>
  <si>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</si>
  <si>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</si>
  <si>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</si>
  <si>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</si>
  <si>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</si>
  <si>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</si>
  <si>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</si>
  <si>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</si>
  <si>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</si>
  <si>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</si>
  <si>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</si>
  <si>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</si>
  <si>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</si>
  <si>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</si>
  <si>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</si>
  <si>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</si>
  <si>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</si>
  <si>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</si>
  <si>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</si>
  <si>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</si>
  <si>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</si>
  <si>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</si>
  <si>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</si>
  <si>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</si>
  <si>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</si>
  <si>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</si>
  <si>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</si>
  <si>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</si>
  <si>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</si>
  <si>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</si>
  <si>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</si>
  <si>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</si>
  <si>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</si>
  <si>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</si>
  <si>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</si>
  <si>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</si>
  <si>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</si>
  <si>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</si>
  <si>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</si>
  <si>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</si>
  <si>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</si>
  <si>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</si>
  <si>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</si>
  <si>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</si>
  <si>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</si>
  <si>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</si>
  <si>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</si>
  <si>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</si>
  <si>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</si>
  <si>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</si>
  <si>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</si>
  <si>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</si>
  <si>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</si>
  <si>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</si>
  <si>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</si>
  <si>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</si>
  <si>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</si>
  <si>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</si>
  <si>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</si>
  <si>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</si>
  <si>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</si>
  <si>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</si>
  <si>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</si>
  <si>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</si>
  <si>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</si>
  <si>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</si>
  <si>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</si>
  <si>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</si>
  <si>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</si>
  <si>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</si>
  <si>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</si>
  <si>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</si>
  <si>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</si>
  <si>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</si>
  <si>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</si>
  <si>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</si>
  <si>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</si>
  <si>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</si>
  <si>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</si>
  <si>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</si>
  <si>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</si>
  <si>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</si>
  <si>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</si>
  <si>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</si>
  <si>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</si>
  <si>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</si>
  <si>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</si>
  <si>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</si>
  <si>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</si>
  <si>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</si>
  <si>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</si>
  <si>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</si>
  <si>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</si>
  <si>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</si>
  <si>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</si>
  <si>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</si>
  <si>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</si>
  <si>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</si>
  <si>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</si>
  <si>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</si>
  <si>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</si>
  <si>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</si>
  <si>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</si>
  <si>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</si>
  <si>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</si>
  <si>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</si>
  <si>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</si>
  <si>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</si>
  <si>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</si>
  <si>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</si>
  <si>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</si>
  <si>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</si>
  <si>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</si>
  <si>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</si>
  <si>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</si>
  <si>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</si>
  <si>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</si>
  <si>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</si>
  <si>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</si>
  <si>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</si>
  <si>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</si>
  <si>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</si>
  <si>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</si>
  <si>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</si>
  <si>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</si>
  <si>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</si>
  <si>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</si>
  <si>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</si>
  <si>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</si>
  <si>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</si>
  <si>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</si>
  <si>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</si>
  <si>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</si>
  <si>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</si>
  <si>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</si>
  <si>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</si>
  <si>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</si>
  <si>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</si>
  <si>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</si>
  <si>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</si>
  <si>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</si>
  <si>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</si>
  <si>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</si>
  <si>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</si>
  <si>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</si>
  <si>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</si>
  <si>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</si>
  <si>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</si>
  <si>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</si>
  <si>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</si>
  <si>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</si>
  <si>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</si>
  <si>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</si>
  <si>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</si>
  <si>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</si>
  <si>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</si>
  <si>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</si>
  <si>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</si>
  <si>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</si>
  <si>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</si>
  <si>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</si>
  <si>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</si>
  <si>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</si>
  <si>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</si>
  <si>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</si>
  <si>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</si>
  <si>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</si>
  <si>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</si>
  <si>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</si>
  <si>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</si>
  <si>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</si>
  <si>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</si>
  <si>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</si>
  <si>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</si>
  <si>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</si>
  <si>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</si>
  <si>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</si>
  <si>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</si>
  <si>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</si>
  <si>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</si>
  <si>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</si>
  <si>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</si>
  <si>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</si>
  <si>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</si>
  <si>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</si>
  <si>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</si>
  <si>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</si>
  <si>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</si>
  <si>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</si>
  <si>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</si>
  <si>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</si>
  <si>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</si>
  <si>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</si>
  <si>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</si>
  <si>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</si>
  <si>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</si>
  <si>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</si>
  <si>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</si>
  <si>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</si>
  <si>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</si>
  <si>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</si>
  <si>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</si>
  <si>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</si>
  <si>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</si>
  <si>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</si>
  <si>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</si>
  <si>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</si>
  <si>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</si>
  <si>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</si>
  <si>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</si>
  <si>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</si>
  <si>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</si>
  <si>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</si>
  <si>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</si>
  <si>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</si>
  <si>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</si>
  <si>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</si>
  <si>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</si>
  <si>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</si>
  <si>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</si>
  <si>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</si>
  <si>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</si>
  <si>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</si>
  <si>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</si>
  <si>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</si>
  <si>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</si>
  <si>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</si>
  <si>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</si>
  <si>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</si>
  <si>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</si>
  <si>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</si>
  <si>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</si>
  <si>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</si>
  <si>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</si>
  <si>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</si>
  <si>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</si>
  <si>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</si>
  <si>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</si>
  <si>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</si>
  <si>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</si>
  <si>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</si>
  <si>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</si>
  <si>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</si>
  <si>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</si>
  <si>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</si>
  <si>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</si>
  <si>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</si>
  <si>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</si>
  <si>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</si>
  <si>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</si>
  <si>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</si>
  <si>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</si>
  <si>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</si>
  <si>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</si>
  <si>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</si>
  <si>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</si>
  <si>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</si>
  <si>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</si>
  <si>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</si>
  <si>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</si>
  <si>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</si>
  <si>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</si>
  <si>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</si>
  <si>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</si>
  <si>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</si>
  <si>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</si>
  <si>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</si>
  <si>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</si>
  <si>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</si>
  <si>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</si>
  <si>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</si>
  <si>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</si>
  <si>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</si>
  <si>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</si>
  <si>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</si>
  <si>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</si>
  <si>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</si>
  <si>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</si>
  <si>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</si>
  <si>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</si>
  <si>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</si>
  <si>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</si>
  <si>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</si>
  <si>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</si>
  <si>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</si>
  <si>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</si>
  <si>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</si>
  <si>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</si>
  <si>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</si>
  <si>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</si>
  <si>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</si>
  <si>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</si>
  <si>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</si>
  <si>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</si>
  <si>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</si>
  <si>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</si>
  <si>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</si>
  <si>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</si>
  <si>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</si>
  <si>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</si>
  <si>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</si>
  <si>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</si>
  <si>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</si>
  <si>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</si>
  <si>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</si>
  <si>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</si>
  <si>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</si>
  <si>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</si>
  <si>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</si>
  <si>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</si>
  <si>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</si>
  <si>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</si>
  <si>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</si>
  <si>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</si>
  <si>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</si>
  <si>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</si>
  <si>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</si>
  <si>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</si>
  <si>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</si>
  <si>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</si>
  <si>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</si>
  <si>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</si>
  <si>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</si>
  <si>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</si>
  <si>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</si>
  <si>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</si>
  <si>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</si>
  <si>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</si>
  <si>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</si>
  <si>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</si>
  <si>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</si>
  <si>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</si>
  <si>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</si>
  <si>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</si>
  <si>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</si>
  <si>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</si>
  <si>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</si>
  <si>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</si>
  <si>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</si>
  <si>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</si>
  <si>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</si>
  <si>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</si>
  <si>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</si>
  <si>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</si>
  <si>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</si>
  <si>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</si>
  <si>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</si>
  <si>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</si>
  <si>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</si>
  <si>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</si>
  <si>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</si>
  <si>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</si>
  <si>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</si>
  <si>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</si>
  <si>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</si>
  <si>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</si>
  <si>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</si>
  <si>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</si>
  <si>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</si>
  <si>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</si>
  <si>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</si>
  <si>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</si>
  <si>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</si>
  <si>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</si>
  <si>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</si>
  <si>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</si>
  <si>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</si>
  <si>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</si>
  <si>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</si>
  <si>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</si>
  <si>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</si>
  <si>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</si>
  <si>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</si>
  <si>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</si>
  <si>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</si>
  <si>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</si>
  <si>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</si>
  <si>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</si>
  <si>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</si>
  <si>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</si>
  <si>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</si>
  <si>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</si>
  <si>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</si>
  <si>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</si>
  <si>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</si>
  <si>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</si>
  <si>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</si>
  <si>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</si>
  <si>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</si>
  <si>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</si>
  <si>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</si>
  <si>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</si>
  <si>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</si>
  <si>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</si>
  <si>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</si>
  <si>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</si>
  <si>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</si>
  <si>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</si>
  <si>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</si>
  <si>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</si>
  <si>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</si>
  <si>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</si>
  <si>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</si>
  <si>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</si>
  <si>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</si>
  <si>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</si>
  <si>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</si>
  <si>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</si>
  <si>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</si>
  <si>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</si>
  <si>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</si>
  <si>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</si>
  <si>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</si>
  <si>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</si>
  <si>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</si>
  <si>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</si>
  <si>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</si>
  <si>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</si>
  <si>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</si>
  <si>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</si>
  <si>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</si>
  <si>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</si>
  <si>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</si>
  <si>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</si>
  <si>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</si>
  <si>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</si>
  <si>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</si>
  <si>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</si>
  <si>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</si>
  <si>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</si>
  <si>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</si>
  <si>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</si>
  <si>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</si>
  <si>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</si>
  <si>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</si>
  <si>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</si>
  <si>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</si>
  <si>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</si>
  <si>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</si>
  <si>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</si>
  <si>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</si>
  <si>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</si>
  <si>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</si>
  <si>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</si>
  <si>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</si>
  <si>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</si>
  <si>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</si>
  <si>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</si>
  <si>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</si>
  <si>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</si>
  <si>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</si>
  <si>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</si>
  <si>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</si>
  <si>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</si>
  <si>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</si>
  <si>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</si>
  <si>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</si>
  <si>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</si>
  <si>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</si>
  <si>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</si>
  <si>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</si>
  <si>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</si>
  <si>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</si>
  <si>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</si>
  <si>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</si>
  <si>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</si>
  <si>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</si>
  <si>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</si>
  <si>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</si>
  <si>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</si>
  <si>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</si>
  <si>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</si>
  <si>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</si>
  <si>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</si>
  <si>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</si>
  <si>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</si>
  <si>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</si>
  <si>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</si>
  <si>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</si>
  <si>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</si>
  <si>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</si>
  <si>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</si>
  <si>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</si>
  <si>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</si>
  <si>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</si>
  <si>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</si>
  <si>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</si>
  <si>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</si>
  <si>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</si>
  <si>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</si>
  <si>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</si>
  <si>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</si>
  <si>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</si>
  <si>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</si>
  <si>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</si>
  <si>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</si>
  <si>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</si>
  <si>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</si>
  <si>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</si>
  <si>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</si>
  <si>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</si>
  <si>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</si>
  <si>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</si>
  <si>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</si>
  <si>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</si>
  <si>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</si>
  <si>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</si>
  <si>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</si>
  <si>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</si>
  <si>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</si>
  <si>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</si>
  <si>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</si>
  <si>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</si>
  <si>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</si>
  <si>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</si>
  <si>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</si>
  <si>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</si>
  <si>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</si>
  <si>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</si>
  <si>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</si>
  <si>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</si>
  <si>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</si>
  <si>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</si>
  <si>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</si>
  <si>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</si>
  <si>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</si>
  <si>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</si>
  <si>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</si>
  <si>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</si>
  <si>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</si>
  <si>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</si>
  <si>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</si>
  <si>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</si>
  <si>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</si>
  <si>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</si>
  <si>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</si>
  <si>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</si>
  <si>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</si>
  <si>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</si>
  <si>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</si>
  <si>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</si>
  <si>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</si>
  <si>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</si>
  <si>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</si>
  <si>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</si>
  <si>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</si>
  <si>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</si>
  <si>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</si>
  <si>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</si>
  <si>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</si>
  <si>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</si>
  <si>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</si>
  <si>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</si>
  <si>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</si>
  <si>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</si>
  <si>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</si>
  <si>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</si>
  <si>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</si>
  <si>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</si>
  <si>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</si>
  <si>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</si>
  <si>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</si>
  <si>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</si>
  <si>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</si>
  <si>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</si>
  <si>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</si>
  <si>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</si>
  <si>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</si>
  <si>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</si>
  <si>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</si>
  <si>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</si>
  <si>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</si>
  <si>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</si>
  <si>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</si>
  <si>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</si>
  <si>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</si>
  <si>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</si>
  <si>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</si>
  <si>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</si>
  <si>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</si>
  <si>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</si>
  <si>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</si>
  <si>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</si>
  <si>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</si>
  <si>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</si>
  <si>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</si>
  <si>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</si>
  <si>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</si>
  <si>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</si>
  <si>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</si>
  <si>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</si>
  <si>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</si>
  <si>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</si>
  <si>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</si>
  <si>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</si>
  <si>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</si>
  <si>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</si>
  <si>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</si>
  <si>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</si>
  <si>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</si>
  <si>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</si>
  <si>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</si>
  <si>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</si>
  <si>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</si>
  <si>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</si>
  <si>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</si>
  <si>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</si>
  <si>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</si>
  <si>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</si>
  <si>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</si>
  <si>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</si>
  <si>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</si>
  <si>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</si>
  <si>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</si>
  <si>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</si>
  <si>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</si>
  <si>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</si>
  <si>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</si>
  <si>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</si>
  <si>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</si>
  <si>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</si>
  <si>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</si>
  <si>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</si>
  <si>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</si>
  <si>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</si>
  <si>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</si>
  <si>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</si>
  <si>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</si>
  <si>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</si>
  <si>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</si>
  <si>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</si>
  <si>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</si>
  <si>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</si>
  <si>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</si>
  <si>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</si>
  <si>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</si>
  <si>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</si>
  <si>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</si>
  <si>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</si>
  <si>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</si>
  <si>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</si>
  <si>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</si>
  <si>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</si>
  <si>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</si>
  <si>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</si>
  <si>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</si>
  <si>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</si>
  <si>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</si>
  <si>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</si>
  <si>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</si>
  <si>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</si>
  <si>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</si>
  <si>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</si>
  <si>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</si>
  <si>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</si>
  <si>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</si>
  <si>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</si>
  <si>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</si>
  <si>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</si>
  <si>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</si>
  <si>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</si>
  <si>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</si>
  <si>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</si>
  <si>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</si>
  <si>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</si>
  <si>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</si>
  <si>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</si>
  <si>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</si>
  <si>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</si>
  <si>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</si>
  <si>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</si>
  <si>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</si>
  <si>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</si>
  <si>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</si>
  <si>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</si>
  <si>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</si>
  <si>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</si>
  <si>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</si>
  <si>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</si>
  <si>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</si>
  <si>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</si>
  <si>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</si>
  <si>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</si>
  <si>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</si>
  <si>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</si>
  <si>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</si>
  <si>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</si>
  <si>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</si>
  <si>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</si>
  <si>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</si>
  <si>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</si>
  <si>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</si>
  <si>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</si>
  <si>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</si>
  <si>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</si>
  <si>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</si>
  <si>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</si>
  <si>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</si>
  <si>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</si>
  <si>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</si>
  <si>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</si>
  <si>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</si>
  <si>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</si>
  <si>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</si>
  <si>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</si>
  <si>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</si>
  <si>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</si>
  <si>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</si>
  <si>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</si>
  <si>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</si>
  <si>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</si>
  <si>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</si>
  <si>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</si>
  <si>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</si>
  <si>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</si>
  <si>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</si>
  <si>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</si>
  <si>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</si>
  <si>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</si>
  <si>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</si>
  <si>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</si>
  <si>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</si>
  <si>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</si>
  <si>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</si>
  <si>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</si>
  <si>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</si>
  <si>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</si>
  <si>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</si>
  <si>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</si>
  <si>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</si>
  <si>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</si>
  <si>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</si>
  <si>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</si>
  <si>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</si>
  <si>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</si>
  <si>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</si>
  <si>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</si>
  <si>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</si>
  <si>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</si>
  <si>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</si>
  <si>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</si>
  <si>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</si>
  <si>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</si>
  <si>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</si>
  <si>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</si>
  <si>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</si>
  <si>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</si>
  <si>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</si>
  <si>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</si>
  <si>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</si>
  <si>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</si>
  <si>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</si>
  <si>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</si>
  <si>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</si>
  <si>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</si>
  <si>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</si>
  <si>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междинен</t>
  </si>
  <si>
    <t xml:space="preserve">Вид на отчета: неконсолидиран: </t>
  </si>
  <si>
    <t>КАПМАН ГРИЙН ЕНЕРДЖИ ФОНД  АД</t>
  </si>
  <si>
    <t>789ПД</t>
  </si>
  <si>
    <t>РГ-</t>
  </si>
  <si>
    <t>Съставител:М. Велкова</t>
  </si>
  <si>
    <t>чрез Н.Ялъмов</t>
  </si>
  <si>
    <t>М. Велкова</t>
  </si>
  <si>
    <t>Съставител: М. Велкова</t>
  </si>
  <si>
    <t>Съставител:М.Велкова</t>
  </si>
  <si>
    <t xml:space="preserve">                                    Съставител: М.Велкова                </t>
  </si>
  <si>
    <t>Съставител: М.Велкова</t>
  </si>
  <si>
    <t>Съставител:  М.Велкова</t>
  </si>
  <si>
    <t xml:space="preserve">Съставител: </t>
  </si>
  <si>
    <t xml:space="preserve">Ръководител: </t>
  </si>
  <si>
    <t>Забележка: Да се посочи метода на осчетоводяване на инвестициите-като държани за продажба финансови активи</t>
  </si>
  <si>
    <t xml:space="preserve">Ръководител: Капман Консулт ЕООД </t>
  </si>
  <si>
    <t>Капман Консулт ЕООД чрез Н.Ялъмов</t>
  </si>
  <si>
    <t>Ръководител: Капман Консулт ЕООД чрез Н. Ялъмов</t>
  </si>
  <si>
    <t xml:space="preserve"> Ръководител : Капман Консулт ЕООД </t>
  </si>
  <si>
    <t>Ръководител: Капман Консулт ЕООД чрез Н.Ялъмов</t>
  </si>
  <si>
    <t>Консулт ЕООД</t>
  </si>
  <si>
    <t>Капман Солар Инвест ЕООД</t>
  </si>
  <si>
    <t xml:space="preserve"> към 30 септември    2012г.</t>
  </si>
  <si>
    <t>Дата на съставяне: 04.10.2012г.</t>
  </si>
  <si>
    <t>04.10.2012. г</t>
  </si>
  <si>
    <t xml:space="preserve">Дата на съставяне:04.10.2012 г.                                      </t>
  </si>
  <si>
    <t xml:space="preserve">Дата  на съставяне: 04.10.2012 г                                                                                                                          </t>
  </si>
  <si>
    <t xml:space="preserve">Дата на съставяне: 04.10.2012 г                       </t>
  </si>
  <si>
    <t>Дата на съставяне: 04.10.2012 г.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</si>
</sst>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  <numFmt numFmtId="167" formatCode="0.000"/>
    <numFmt numFmtId="168" formatCode="0.0000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167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2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68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68" fontId="4" fillId="0" borderId="10" xfId="58" applyNumberFormat="1" applyFont="1" applyBorder="1" applyAlignment="1">
      <alignment horizontal="right" vertical="center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C89" sqref="C8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 t="s">
        <v>854</v>
      </c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856</v>
      </c>
      <c r="F3" s="217" t="s">
        <v>2</v>
      </c>
      <c r="G3" s="172"/>
      <c r="H3" s="461">
        <v>175433155</v>
      </c>
    </row>
    <row r="4" spans="1:8" ht="15">
      <c r="A4" s="575" t="s">
        <v>855</v>
      </c>
      <c r="B4" s="581"/>
      <c r="C4" s="581"/>
      <c r="D4" s="581"/>
      <c r="E4" s="504" t="s">
        <v>853</v>
      </c>
      <c r="F4" s="577" t="s">
        <v>858</v>
      </c>
      <c r="G4" s="578"/>
      <c r="H4" s="461" t="s">
        <v>857</v>
      </c>
    </row>
    <row r="5" spans="1:8" ht="15">
      <c r="A5" s="575" t="s">
        <v>4</v>
      </c>
      <c r="B5" s="576"/>
      <c r="C5" s="576"/>
      <c r="D5" s="576"/>
      <c r="E5" s="505" t="s">
        <v>877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1208</v>
      </c>
      <c r="H11" s="152">
        <v>100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>
        <v>1208</v>
      </c>
      <c r="H12" s="153">
        <v>100</v>
      </c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1208</v>
      </c>
      <c r="H17" s="154">
        <f>H11+H14+H15+H16</f>
        <v>100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16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>
        <v>0</v>
      </c>
      <c r="D23" s="151">
        <v>0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0</v>
      </c>
      <c r="E24" s="237" t="s">
        <v>71</v>
      </c>
      <c r="F24" s="242" t="s">
        <v>72</v>
      </c>
      <c r="G24" s="152"/>
      <c r="H24" s="152">
        <v>16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0</v>
      </c>
      <c r="H25" s="154">
        <f>H19+H20+H21</f>
        <v>16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-14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-14</v>
      </c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1</v>
      </c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>
        <v>-30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-13</v>
      </c>
      <c r="H33" s="154">
        <f>H27+H31+H32</f>
        <v>-30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843</v>
      </c>
      <c r="B34" s="244" t="s">
        <v>104</v>
      </c>
      <c r="C34" s="155">
        <f>SUM(C35:C38)</f>
        <v>80</v>
      </c>
      <c r="D34" s="155">
        <f>SUM(D35:D38)</f>
        <v>80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80</v>
      </c>
      <c r="D35" s="151">
        <v>80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1195</v>
      </c>
      <c r="H36" s="154">
        <f>H25+H17+H33</f>
        <v>86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80</v>
      </c>
      <c r="D45" s="155">
        <f>D34+D39+D44</f>
        <v>80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0</v>
      </c>
      <c r="D47" s="151"/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80</v>
      </c>
      <c r="D55" s="155">
        <f>D19+D20+D21+D27+D32+D45+D51+D53+D54</f>
        <v>80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0</v>
      </c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0</v>
      </c>
      <c r="H61" s="154">
        <f>SUM(H62:H68)</f>
        <v>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/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/>
      <c r="H66" s="152"/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/>
      <c r="H68" s="152"/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/>
      <c r="H69" s="152"/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0</v>
      </c>
      <c r="H71" s="161">
        <f>H59+H60+H61+H69+H70</f>
        <v>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</v>
      </c>
      <c r="D74" s="151"/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</v>
      </c>
      <c r="D75" s="155">
        <f>SUM(D67:D74)</f>
        <v>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0</v>
      </c>
      <c r="H79" s="162">
        <f>H71+H74+H75+H76</f>
        <v>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9</v>
      </c>
      <c r="D88" s="151">
        <v>7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1105</v>
      </c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1114</v>
      </c>
      <c r="D91" s="155">
        <f>SUM(D87:D90)</f>
        <v>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1115</v>
      </c>
      <c r="D93" s="155">
        <f>D64+D75+D84+D91+D92</f>
        <v>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1195</v>
      </c>
      <c r="D94" s="164">
        <f>D93+D55</f>
        <v>87</v>
      </c>
      <c r="E94" s="449" t="s">
        <v>269</v>
      </c>
      <c r="F94" s="289" t="s">
        <v>270</v>
      </c>
      <c r="G94" s="165">
        <f>G36+G39+G55+G79</f>
        <v>1195</v>
      </c>
      <c r="H94" s="165">
        <f>H36+H39+H55+H79</f>
        <v>87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 customHeight="1">
      <c r="A98" s="45" t="s">
        <v>878</v>
      </c>
      <c r="B98" s="432"/>
      <c r="C98" s="579" t="s">
        <v>859</v>
      </c>
      <c r="D98" s="579"/>
      <c r="E98" s="579"/>
      <c r="F98" s="579" t="s">
        <v>870</v>
      </c>
      <c r="G98" s="580"/>
      <c r="H98" s="580"/>
      <c r="M98" s="157"/>
    </row>
    <row r="99" spans="3:8" ht="15" customHeight="1">
      <c r="C99" s="45"/>
      <c r="D99" s="1"/>
      <c r="E99" s="45"/>
      <c r="F99" s="170"/>
      <c r="G99" s="171"/>
      <c r="H99" s="172" t="s">
        <v>860</v>
      </c>
    </row>
    <row r="100" spans="1:5" ht="15">
      <c r="A100" s="173"/>
      <c r="B100" s="173"/>
      <c r="C100" s="579"/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C12" sqref="C1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КАПМАН ГРИЙН ЕНЕРДЖИ ФОНД  АД</v>
      </c>
      <c r="C2" s="584"/>
      <c r="D2" s="584"/>
      <c r="E2" s="584"/>
      <c r="F2" s="586" t="s">
        <v>2</v>
      </c>
      <c r="G2" s="586"/>
      <c r="H2" s="526">
        <f>'справка №1-БАЛАНС'!H3</f>
        <v>175433155</v>
      </c>
    </row>
    <row r="3" spans="1:8" ht="15">
      <c r="A3" s="467" t="s">
        <v>273</v>
      </c>
      <c r="B3" s="584" t="str">
        <f>'справка №1-БАЛАНС'!E4</f>
        <v>НЕКОНСОЛИДИРАН</v>
      </c>
      <c r="C3" s="584"/>
      <c r="D3" s="584"/>
      <c r="E3" s="584"/>
      <c r="F3" s="546" t="s">
        <v>3</v>
      </c>
      <c r="G3" s="527"/>
      <c r="H3" s="527" t="str">
        <f>'справка №1-БАЛАНС'!H4</f>
        <v>789ПД</v>
      </c>
    </row>
    <row r="4" spans="1:8" ht="17.25" customHeight="1">
      <c r="A4" s="467" t="s">
        <v>4</v>
      </c>
      <c r="B4" s="585" t="str">
        <f>'справка №1-БАЛАНС'!E5</f>
        <v> към 30 септември    2012г.</v>
      </c>
      <c r="C4" s="585"/>
      <c r="D4" s="585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/>
      <c r="D9" s="46"/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6</v>
      </c>
      <c r="D10" s="46">
        <v>18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/>
      <c r="D11" s="46"/>
      <c r="E11" s="300" t="s">
        <v>291</v>
      </c>
      <c r="F11" s="549" t="s">
        <v>292</v>
      </c>
      <c r="G11" s="550"/>
      <c r="H11" s="550"/>
    </row>
    <row r="12" spans="1:8" ht="12">
      <c r="A12" s="298" t="s">
        <v>293</v>
      </c>
      <c r="B12" s="299" t="s">
        <v>294</v>
      </c>
      <c r="C12" s="46">
        <v>1</v>
      </c>
      <c r="D12" s="46">
        <v>2</v>
      </c>
      <c r="E12" s="300" t="s">
        <v>77</v>
      </c>
      <c r="F12" s="549" t="s">
        <v>295</v>
      </c>
      <c r="G12" s="550"/>
      <c r="H12" s="550"/>
    </row>
    <row r="13" spans="1:18" ht="12">
      <c r="A13" s="298" t="s">
        <v>296</v>
      </c>
      <c r="B13" s="299" t="s">
        <v>297</v>
      </c>
      <c r="C13" s="46">
        <v>1</v>
      </c>
      <c r="D13" s="46"/>
      <c r="E13" s="301" t="s">
        <v>50</v>
      </c>
      <c r="F13" s="551" t="s">
        <v>298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/>
      <c r="D14" s="46"/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/>
      <c r="D16" s="47"/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8</v>
      </c>
      <c r="D19" s="49">
        <f>SUM(D9:D15)+D16</f>
        <v>20</v>
      </c>
      <c r="E19" s="304" t="s">
        <v>315</v>
      </c>
      <c r="F19" s="552" t="s">
        <v>316</v>
      </c>
      <c r="G19" s="550">
        <v>9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/>
      <c r="H23" s="550"/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9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8</v>
      </c>
      <c r="D28" s="50">
        <f>D26+D19</f>
        <v>20</v>
      </c>
      <c r="E28" s="127" t="s">
        <v>337</v>
      </c>
      <c r="F28" s="554" t="s">
        <v>338</v>
      </c>
      <c r="G28" s="548">
        <f>G13+G15+G24</f>
        <v>9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1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20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844</v>
      </c>
      <c r="B31" s="306" t="s">
        <v>343</v>
      </c>
      <c r="C31" s="46"/>
      <c r="D31" s="46"/>
      <c r="E31" s="296" t="s">
        <v>847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C28+C31+C32</f>
        <v>8</v>
      </c>
      <c r="D33" s="49">
        <f>D28+D31+D32</f>
        <v>20</v>
      </c>
      <c r="E33" s="127" t="s">
        <v>351</v>
      </c>
      <c r="F33" s="554" t="s">
        <v>352</v>
      </c>
      <c r="G33" s="53">
        <f>G32+G31+G28</f>
        <v>9</v>
      </c>
      <c r="H33" s="53">
        <f>H32+H31+H28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1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20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1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20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IF(C39-C40&gt;0,C39-C40,0)</f>
        <v>1</v>
      </c>
      <c r="D41" s="52">
        <f>IF(D39-D40&gt;0,D39-D40,0)</f>
        <v>0</v>
      </c>
      <c r="E41" s="127" t="s">
        <v>374</v>
      </c>
      <c r="F41" s="558" t="s">
        <v>375</v>
      </c>
      <c r="G41" s="52">
        <f>IF(G39-G40&gt;0,G39-G40,0)</f>
        <v>0</v>
      </c>
      <c r="H41" s="52">
        <f>IF(H39-H40&gt;0,H39-H40,0)</f>
        <v>20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9</v>
      </c>
      <c r="D42" s="53">
        <f>D33+D35+D39</f>
        <v>20</v>
      </c>
      <c r="E42" s="128" t="s">
        <v>378</v>
      </c>
      <c r="F42" s="129" t="s">
        <v>379</v>
      </c>
      <c r="G42" s="53">
        <f>G39+G33</f>
        <v>9</v>
      </c>
      <c r="H42" s="53">
        <f>H39+H33</f>
        <v>20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851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879</v>
      </c>
      <c r="C48" s="427" t="s">
        <v>380</v>
      </c>
      <c r="D48" s="582" t="s">
        <v>861</v>
      </c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3" t="s">
        <v>871</v>
      </c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48" sqref="C48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 t="s">
        <v>854</v>
      </c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КАПМАН ГРИЙН ЕНЕРДЖИ ФОНД  АД</v>
      </c>
      <c r="C4" s="541" t="s">
        <v>2</v>
      </c>
      <c r="D4" s="541">
        <f>'справка №1-БАЛАНС'!H3</f>
        <v>175433155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 t="str">
        <f>'справка №1-БАЛАНС'!H4</f>
        <v>789ПД</v>
      </c>
    </row>
    <row r="6" spans="1:6" ht="12" customHeight="1">
      <c r="A6" s="471" t="s">
        <v>4</v>
      </c>
      <c r="B6" s="506" t="str">
        <f>'справка №1-БАЛАНС'!E5</f>
        <v> към 30 септември    2012г.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-6</v>
      </c>
      <c r="D11" s="54">
        <v>-4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>
        <v>7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-2</v>
      </c>
      <c r="D13" s="54">
        <v>-2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8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-1</v>
      </c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-1</v>
      </c>
      <c r="D20" s="55">
        <f>SUM(D10:D19)</f>
        <v>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1108</v>
      </c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>
        <v>0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1108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1107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7</v>
      </c>
      <c r="D44" s="132">
        <v>1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1114</v>
      </c>
      <c r="D45" s="55">
        <f>D44+D43</f>
        <v>1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1114</v>
      </c>
      <c r="D46" s="56">
        <v>1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880</v>
      </c>
      <c r="B49" s="436" t="s">
        <v>862</v>
      </c>
      <c r="C49" s="319"/>
      <c r="D49" s="437"/>
      <c r="E49" s="343"/>
      <c r="G49" s="133"/>
      <c r="H49" s="133"/>
    </row>
    <row r="50" spans="1:8" ht="12">
      <c r="A50" s="318"/>
      <c r="B50" s="436"/>
      <c r="C50" s="588"/>
      <c r="D50" s="588"/>
      <c r="G50" s="133"/>
      <c r="H50" s="133"/>
    </row>
    <row r="51" spans="1:8" ht="12">
      <c r="A51" s="318"/>
      <c r="B51" s="436" t="s">
        <v>872</v>
      </c>
      <c r="C51" s="319"/>
      <c r="D51" s="319"/>
      <c r="G51" s="133"/>
      <c r="H51" s="133"/>
    </row>
    <row r="52" spans="1:8" ht="12">
      <c r="A52" s="318"/>
      <c r="B52" s="436"/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" right="0.2" top="1.1023622047244095" bottom="0.984251968503937" header="0.5118110236220472" footer="0.5118110236220472"/>
  <pageSetup horizontalDpi="600" verticalDpi="600" orientation="landscape" paperSize="9" scale="6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J21" sqref="J2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458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КАПМАН ГРИЙН ЕНЕРДЖИ ФОНД 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175433155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3</v>
      </c>
      <c r="L4" s="594"/>
      <c r="M4" s="478" t="str">
        <f>'справка №1-БАЛАНС'!H4</f>
        <v>789ПД</v>
      </c>
      <c r="N4" s="3"/>
      <c r="O4" s="3"/>
    </row>
    <row r="5" spans="1:14" s="532" customFormat="1" ht="12.75" customHeight="1">
      <c r="A5" s="467" t="s">
        <v>4</v>
      </c>
      <c r="B5" s="595" t="str">
        <f>'справка №1-БАЛАНС'!E5</f>
        <v> към 30 септември    2012г.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100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16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-30</v>
      </c>
      <c r="K11" s="60"/>
      <c r="L11" s="344">
        <f>SUM(C11:K11)</f>
        <v>86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100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16</v>
      </c>
      <c r="I15" s="61">
        <f t="shared" si="2"/>
        <v>0</v>
      </c>
      <c r="J15" s="61">
        <f t="shared" si="2"/>
        <v>-30</v>
      </c>
      <c r="K15" s="61">
        <f t="shared" si="2"/>
        <v>0</v>
      </c>
      <c r="L15" s="344">
        <f t="shared" si="1"/>
        <v>86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1</v>
      </c>
      <c r="J16" s="345">
        <f>+'справка №1-БАЛАНС'!G32</f>
        <v>0</v>
      </c>
      <c r="K16" s="60"/>
      <c r="L16" s="344">
        <f t="shared" si="1"/>
        <v>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>
        <v>0</v>
      </c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>
        <v>-16</v>
      </c>
      <c r="I20" s="60"/>
      <c r="J20" s="60">
        <v>16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>
        <v>0</v>
      </c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>
        <v>1108</v>
      </c>
      <c r="D28" s="60"/>
      <c r="E28" s="60"/>
      <c r="F28" s="60">
        <v>0</v>
      </c>
      <c r="G28" s="60"/>
      <c r="H28" s="60">
        <v>0</v>
      </c>
      <c r="I28" s="60">
        <v>0</v>
      </c>
      <c r="J28" s="60"/>
      <c r="K28" s="60"/>
      <c r="L28" s="344">
        <f t="shared" si="1"/>
        <v>1108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1208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1</v>
      </c>
      <c r="J29" s="59">
        <f t="shared" si="6"/>
        <v>-14</v>
      </c>
      <c r="K29" s="59">
        <f t="shared" si="6"/>
        <v>0</v>
      </c>
      <c r="L29" s="344">
        <f t="shared" si="1"/>
        <v>1195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1208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1</v>
      </c>
      <c r="J32" s="59">
        <f t="shared" si="7"/>
        <v>-14</v>
      </c>
      <c r="K32" s="59">
        <f t="shared" si="7"/>
        <v>0</v>
      </c>
      <c r="L32" s="344">
        <f t="shared" si="1"/>
        <v>1195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852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881</v>
      </c>
      <c r="B38" s="19"/>
      <c r="C38" s="15"/>
      <c r="D38" s="590" t="s">
        <v>863</v>
      </c>
      <c r="E38" s="590"/>
      <c r="F38" s="590"/>
      <c r="G38" s="590"/>
      <c r="H38" s="590"/>
      <c r="I38" s="590"/>
      <c r="J38" s="15" t="s">
        <v>873</v>
      </c>
      <c r="K38" s="15"/>
      <c r="L38" s="590" t="s">
        <v>875</v>
      </c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6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382</v>
      </c>
      <c r="B2" s="600"/>
      <c r="C2" s="601" t="str">
        <f>'справка №1-БАЛАНС'!E3</f>
        <v>КАПМАН ГРИЙН ЕНЕРДЖИ ФОНД  АД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175433155</v>
      </c>
      <c r="P2" s="483"/>
      <c r="Q2" s="483"/>
      <c r="R2" s="526"/>
    </row>
    <row r="3" spans="1:18" ht="15">
      <c r="A3" s="599" t="s">
        <v>4</v>
      </c>
      <c r="B3" s="600"/>
      <c r="C3" s="602" t="str">
        <f>'справка №1-БАЛАНС'!E5</f>
        <v> към 30 септември    2012г.</v>
      </c>
      <c r="D3" s="602"/>
      <c r="E3" s="602"/>
      <c r="F3" s="485"/>
      <c r="G3" s="485"/>
      <c r="H3" s="485"/>
      <c r="I3" s="485"/>
      <c r="J3" s="485"/>
      <c r="K3" s="485"/>
      <c r="L3" s="485"/>
      <c r="M3" s="607" t="s">
        <v>3</v>
      </c>
      <c r="N3" s="607"/>
      <c r="O3" s="482" t="str">
        <f>'справка №1-БАЛАНС'!H4</f>
        <v>789ПД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8" t="s">
        <v>462</v>
      </c>
      <c r="B5" s="609"/>
      <c r="C5" s="596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5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5" t="s">
        <v>527</v>
      </c>
      <c r="R5" s="605" t="s">
        <v>528</v>
      </c>
    </row>
    <row r="6" spans="1:18" s="100" customFormat="1" ht="48">
      <c r="A6" s="610"/>
      <c r="B6" s="611"/>
      <c r="C6" s="597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6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6"/>
      <c r="R6" s="606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848</v>
      </c>
      <c r="B15" s="374" t="s">
        <v>849</v>
      </c>
      <c r="C15" s="456" t="s">
        <v>850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832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845</v>
      </c>
      <c r="C27" s="380" t="s">
        <v>583</v>
      </c>
      <c r="D27" s="192">
        <f>SUM(D28:D31)</f>
        <v>80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80</v>
      </c>
      <c r="H27" s="70">
        <f t="shared" si="8"/>
        <v>0</v>
      </c>
      <c r="I27" s="70">
        <f t="shared" si="8"/>
        <v>0</v>
      </c>
      <c r="J27" s="71">
        <f t="shared" si="3"/>
        <v>80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80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80</v>
      </c>
      <c r="E28" s="189"/>
      <c r="F28" s="189"/>
      <c r="G28" s="74">
        <f t="shared" si="2"/>
        <v>80</v>
      </c>
      <c r="H28" s="65"/>
      <c r="I28" s="65"/>
      <c r="J28" s="74">
        <f t="shared" si="3"/>
        <v>80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80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>
        <v>0</v>
      </c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>
        <v>0</v>
      </c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846</v>
      </c>
      <c r="C38" s="369" t="s">
        <v>599</v>
      </c>
      <c r="D38" s="194">
        <f>D27+D32+D37</f>
        <v>80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80</v>
      </c>
      <c r="H38" s="75">
        <f t="shared" si="12"/>
        <v>0</v>
      </c>
      <c r="I38" s="75">
        <f t="shared" si="12"/>
        <v>0</v>
      </c>
      <c r="J38" s="74">
        <f t="shared" si="3"/>
        <v>80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80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600</v>
      </c>
      <c r="B39" s="370" t="s">
        <v>601</v>
      </c>
      <c r="C39" s="369" t="s">
        <v>602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80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80</v>
      </c>
      <c r="H40" s="438">
        <f t="shared" si="13"/>
        <v>0</v>
      </c>
      <c r="I40" s="438">
        <f t="shared" si="13"/>
        <v>0</v>
      </c>
      <c r="J40" s="438">
        <f t="shared" si="13"/>
        <v>80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80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882</v>
      </c>
      <c r="C44" s="354"/>
      <c r="D44" s="355"/>
      <c r="E44" s="355"/>
      <c r="F44" s="355"/>
      <c r="G44" s="351"/>
      <c r="H44" s="356" t="s">
        <v>864</v>
      </c>
      <c r="I44" s="356"/>
      <c r="J44" s="356"/>
      <c r="K44" s="598"/>
      <c r="L44" s="598"/>
      <c r="M44" s="598"/>
      <c r="N44" s="598"/>
      <c r="O44" s="603" t="s">
        <v>874</v>
      </c>
      <c r="P44" s="604"/>
      <c r="Q44" s="604"/>
      <c r="R44" s="60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C31" sqref="C3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КАПМАН ГРИЙН ЕНЕРДЖИ ФОНД  АД</v>
      </c>
      <c r="C3" s="619"/>
      <c r="D3" s="526" t="s">
        <v>2</v>
      </c>
      <c r="E3" s="107">
        <f>'справка №1-БАЛАНС'!H3</f>
        <v>175433155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6" t="str">
        <f>'справка №1-БАЛАНС'!E5</f>
        <v> към 30 септември    2012г.</v>
      </c>
      <c r="C4" s="617"/>
      <c r="D4" s="527" t="s">
        <v>3</v>
      </c>
      <c r="E4" s="107" t="str">
        <f>'справка №1-БАЛАНС'!H4</f>
        <v>789ПД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1</v>
      </c>
      <c r="D42" s="108">
        <v>1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1</v>
      </c>
      <c r="D43" s="104">
        <f>D24+D28+D29+D31+D30+D32+D33+D38</f>
        <v>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1</v>
      </c>
      <c r="D44" s="103">
        <f>D43+D21+D19+D9</f>
        <v>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>
        <v>0</v>
      </c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>
        <v>0</v>
      </c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>
        <v>0</v>
      </c>
      <c r="D82" s="108">
        <v>0</v>
      </c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>
        <v>0</v>
      </c>
      <c r="D83" s="108">
        <f>C83</f>
        <v>0</v>
      </c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0</v>
      </c>
      <c r="D87" s="108">
        <v>0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/>
      <c r="D89" s="108"/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0</v>
      </c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/>
      <c r="D93" s="108"/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/>
      <c r="D94" s="108"/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0</v>
      </c>
      <c r="D95" s="108">
        <v>0</v>
      </c>
      <c r="E95" s="119">
        <f t="shared" si="1"/>
        <v>0</v>
      </c>
      <c r="F95" s="110">
        <v>0</v>
      </c>
    </row>
    <row r="96" spans="1:16" ht="12">
      <c r="A96" s="398" t="s">
        <v>759</v>
      </c>
      <c r="B96" s="407" t="s">
        <v>760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>
        <v>0</v>
      </c>
      <c r="D102" s="108"/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878</v>
      </c>
      <c r="B109" s="613"/>
      <c r="C109" s="613" t="s">
        <v>865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874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КАПМАН ГРИЙН ЕНЕРДЖИ ФОНД 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175433155</v>
      </c>
    </row>
    <row r="5" spans="1:9" ht="15">
      <c r="A5" s="501" t="s">
        <v>4</v>
      </c>
      <c r="B5" s="621" t="str">
        <f>'справка №1-БАЛАНС'!E5</f>
        <v> към 30 септември    2012г.</v>
      </c>
      <c r="C5" s="621"/>
      <c r="D5" s="621"/>
      <c r="E5" s="621"/>
      <c r="F5" s="621"/>
      <c r="G5" s="624" t="s">
        <v>3</v>
      </c>
      <c r="H5" s="625"/>
      <c r="I5" s="500" t="str">
        <f>'справка №1-БАЛАНС'!H4</f>
        <v>789ПД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/>
      <c r="D19" s="98"/>
      <c r="E19" s="98"/>
      <c r="F19" s="98"/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878</v>
      </c>
      <c r="B30" s="623"/>
      <c r="C30" s="623"/>
      <c r="D30" s="459" t="s">
        <v>867</v>
      </c>
      <c r="E30" s="622"/>
      <c r="F30" s="622"/>
      <c r="G30" s="622"/>
      <c r="H30" s="420" t="s">
        <v>868</v>
      </c>
      <c r="I30" s="622"/>
      <c r="J30" s="622"/>
    </row>
    <row r="31" spans="1:9" s="521" customFormat="1" ht="12">
      <c r="A31" s="349"/>
      <c r="B31" s="388"/>
      <c r="C31" s="349"/>
      <c r="D31" s="523" t="s">
        <v>861</v>
      </c>
      <c r="E31" s="523"/>
      <c r="F31" s="523"/>
      <c r="G31" s="523"/>
      <c r="H31" s="523" t="s">
        <v>871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39"/>
  <sheetViews>
    <sheetView zoomScalePageLayoutView="0" workbookViewId="0" topLeftCell="A1">
      <selection activeCell="A137" sqref="A137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КАПМАН ГРИЙН ЕНЕРДЖИ ФОНД  АД</v>
      </c>
      <c r="C5" s="627"/>
      <c r="D5" s="627"/>
      <c r="E5" s="570" t="s">
        <v>2</v>
      </c>
      <c r="F5" s="451">
        <f>'справка №1-БАЛАНС'!H3</f>
        <v>175433155</v>
      </c>
    </row>
    <row r="6" spans="1:13" ht="15" customHeight="1">
      <c r="A6" s="27" t="s">
        <v>818</v>
      </c>
      <c r="B6" s="628" t="str">
        <f>'справка №1-БАЛАНС'!E5</f>
        <v> към 30 септември    2012г.</v>
      </c>
      <c r="C6" s="628"/>
      <c r="D6" s="510"/>
      <c r="E6" s="569" t="s">
        <v>3</v>
      </c>
      <c r="F6" s="511" t="str">
        <f>'справка №1-БАЛАНС'!H4</f>
        <v>789ПД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876</v>
      </c>
      <c r="B12" s="37"/>
      <c r="C12" s="441">
        <v>80</v>
      </c>
      <c r="D12" s="571">
        <v>100</v>
      </c>
      <c r="E12" s="441"/>
      <c r="F12" s="443">
        <f>C12-E12</f>
        <v>80</v>
      </c>
    </row>
    <row r="13" spans="1:6" ht="12.75">
      <c r="A13" s="36"/>
      <c r="B13" s="37"/>
      <c r="C13" s="441"/>
      <c r="D13" s="571"/>
      <c r="E13" s="441"/>
      <c r="F13" s="443">
        <f aca="true" t="shared" si="0" ref="F13:F18">C13-E13</f>
        <v>0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 hidden="1">
      <c r="A15" s="36"/>
      <c r="B15" s="37"/>
      <c r="C15" s="441"/>
      <c r="D15" s="441"/>
      <c r="E15" s="441"/>
      <c r="F15" s="443">
        <f t="shared" si="0"/>
        <v>0</v>
      </c>
    </row>
    <row r="16" spans="1:6" ht="12.75" hidden="1">
      <c r="A16" s="36"/>
      <c r="B16" s="37"/>
      <c r="C16" s="441"/>
      <c r="D16" s="441"/>
      <c r="E16" s="441"/>
      <c r="F16" s="443">
        <f t="shared" si="0"/>
        <v>0</v>
      </c>
    </row>
    <row r="17" spans="1:6" ht="12" customHeight="1" hidden="1">
      <c r="A17" s="36"/>
      <c r="B17" s="37"/>
      <c r="C17" s="441"/>
      <c r="D17" s="441"/>
      <c r="E17" s="441"/>
      <c r="F17" s="443">
        <f t="shared" si="0"/>
        <v>0</v>
      </c>
    </row>
    <row r="18" spans="1:6" ht="12.75" hidden="1">
      <c r="A18" s="36"/>
      <c r="B18" s="37"/>
      <c r="C18" s="441"/>
      <c r="D18" s="441"/>
      <c r="E18" s="441"/>
      <c r="F18" s="443">
        <f t="shared" si="0"/>
        <v>0</v>
      </c>
    </row>
    <row r="19" spans="1:16" ht="11.25" customHeight="1">
      <c r="A19" s="38" t="s">
        <v>562</v>
      </c>
      <c r="B19" s="39" t="s">
        <v>826</v>
      </c>
      <c r="C19" s="429">
        <f>SUM(C12:C18)</f>
        <v>80</v>
      </c>
      <c r="D19" s="429"/>
      <c r="E19" s="429">
        <f>SUM(E12:E18)</f>
        <v>0</v>
      </c>
      <c r="F19" s="442">
        <f>SUM(F12:F18)</f>
        <v>80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</row>
    <row r="20" spans="1:6" ht="16.5" customHeight="1">
      <c r="A20" s="36" t="s">
        <v>827</v>
      </c>
      <c r="B20" s="40"/>
      <c r="C20" s="429"/>
      <c r="D20" s="429"/>
      <c r="E20" s="429"/>
      <c r="F20" s="442"/>
    </row>
    <row r="21" spans="1:6" ht="12.75">
      <c r="A21" s="36"/>
      <c r="B21" s="40"/>
      <c r="C21" s="441"/>
      <c r="D21" s="441"/>
      <c r="E21" s="441"/>
      <c r="F21" s="443">
        <f>C21-E21</f>
        <v>0</v>
      </c>
    </row>
    <row r="22" spans="1:6" ht="12.75" hidden="1">
      <c r="A22" s="36"/>
      <c r="B22" s="40"/>
      <c r="C22" s="441"/>
      <c r="D22" s="441"/>
      <c r="E22" s="441"/>
      <c r="F22" s="443">
        <f aca="true" t="shared" si="1" ref="F22:F35">C22-E22</f>
        <v>0</v>
      </c>
    </row>
    <row r="23" spans="1:6" ht="12.75" hidden="1">
      <c r="A23" s="36"/>
      <c r="B23" s="40"/>
      <c r="C23" s="441"/>
      <c r="D23" s="441"/>
      <c r="E23" s="441"/>
      <c r="F23" s="443">
        <f t="shared" si="1"/>
        <v>0</v>
      </c>
    </row>
    <row r="24" spans="1:6" ht="12.75" hidden="1">
      <c r="A24" s="36"/>
      <c r="B24" s="40"/>
      <c r="C24" s="441"/>
      <c r="D24" s="441"/>
      <c r="E24" s="441"/>
      <c r="F24" s="443">
        <f t="shared" si="1"/>
        <v>0</v>
      </c>
    </row>
    <row r="25" spans="1:6" ht="12.75" hidden="1">
      <c r="A25" s="36"/>
      <c r="B25" s="37"/>
      <c r="C25" s="441"/>
      <c r="D25" s="441"/>
      <c r="E25" s="441"/>
      <c r="F25" s="443">
        <f t="shared" si="1"/>
        <v>0</v>
      </c>
    </row>
    <row r="26" spans="1:6" ht="12.75" hidden="1">
      <c r="A26" s="36"/>
      <c r="B26" s="37"/>
      <c r="C26" s="441"/>
      <c r="D26" s="441"/>
      <c r="E26" s="441"/>
      <c r="F26" s="443">
        <f t="shared" si="1"/>
        <v>0</v>
      </c>
    </row>
    <row r="27" spans="1:6" ht="12.75" hidden="1">
      <c r="A27" s="36"/>
      <c r="B27" s="37"/>
      <c r="C27" s="441"/>
      <c r="D27" s="441"/>
      <c r="E27" s="441"/>
      <c r="F27" s="443">
        <f t="shared" si="1"/>
        <v>0</v>
      </c>
    </row>
    <row r="28" spans="1:6" ht="12.75" hidden="1">
      <c r="A28" s="36"/>
      <c r="B28" s="37"/>
      <c r="C28" s="441"/>
      <c r="D28" s="441"/>
      <c r="E28" s="441"/>
      <c r="F28" s="443">
        <f t="shared" si="1"/>
        <v>0</v>
      </c>
    </row>
    <row r="29" spans="1:6" ht="12.75" hidden="1">
      <c r="A29" s="36"/>
      <c r="B29" s="37"/>
      <c r="C29" s="441"/>
      <c r="D29" s="441"/>
      <c r="E29" s="441"/>
      <c r="F29" s="443">
        <f t="shared" si="1"/>
        <v>0</v>
      </c>
    </row>
    <row r="30" spans="1:6" ht="12.75" hidden="1">
      <c r="A30" s="36"/>
      <c r="B30" s="37"/>
      <c r="C30" s="441"/>
      <c r="D30" s="441"/>
      <c r="E30" s="441"/>
      <c r="F30" s="443">
        <f t="shared" si="1"/>
        <v>0</v>
      </c>
    </row>
    <row r="31" spans="1:6" ht="12.75" hidden="1">
      <c r="A31" s="36"/>
      <c r="B31" s="37"/>
      <c r="C31" s="441"/>
      <c r="D31" s="441"/>
      <c r="E31" s="441"/>
      <c r="F31" s="443">
        <f t="shared" si="1"/>
        <v>0</v>
      </c>
    </row>
    <row r="32" spans="1:6" ht="12.75" hidden="1">
      <c r="A32" s="36"/>
      <c r="B32" s="37"/>
      <c r="C32" s="441"/>
      <c r="D32" s="441"/>
      <c r="E32" s="441"/>
      <c r="F32" s="443">
        <f t="shared" si="1"/>
        <v>0</v>
      </c>
    </row>
    <row r="33" spans="1:6" ht="12.75" hidden="1">
      <c r="A33" s="36"/>
      <c r="B33" s="37"/>
      <c r="C33" s="441"/>
      <c r="D33" s="441"/>
      <c r="E33" s="441"/>
      <c r="F33" s="443">
        <f t="shared" si="1"/>
        <v>0</v>
      </c>
    </row>
    <row r="34" spans="1:6" ht="12" customHeight="1" hidden="1">
      <c r="A34" s="36"/>
      <c r="B34" s="37"/>
      <c r="C34" s="441"/>
      <c r="D34" s="441"/>
      <c r="E34" s="441"/>
      <c r="F34" s="443">
        <f t="shared" si="1"/>
        <v>0</v>
      </c>
    </row>
    <row r="35" spans="1:6" ht="12.75" hidden="1">
      <c r="A35" s="36"/>
      <c r="B35" s="37"/>
      <c r="C35" s="441"/>
      <c r="D35" s="441"/>
      <c r="E35" s="441"/>
      <c r="F35" s="443">
        <f t="shared" si="1"/>
        <v>0</v>
      </c>
    </row>
    <row r="36" spans="1:16" ht="15" customHeight="1">
      <c r="A36" s="38" t="s">
        <v>579</v>
      </c>
      <c r="B36" s="39" t="s">
        <v>828</v>
      </c>
      <c r="C36" s="429">
        <f>SUM(C21:C35)</f>
        <v>0</v>
      </c>
      <c r="D36" s="429"/>
      <c r="E36" s="429">
        <f>SUM(E21:E35)</f>
        <v>0</v>
      </c>
      <c r="F36" s="442">
        <f>SUM(F21:F35)</f>
        <v>0</v>
      </c>
      <c r="G36" s="516"/>
      <c r="H36" s="516"/>
      <c r="I36" s="516"/>
      <c r="J36" s="516"/>
      <c r="K36" s="516"/>
      <c r="L36" s="516"/>
      <c r="M36" s="516"/>
      <c r="N36" s="516"/>
      <c r="O36" s="516"/>
      <c r="P36" s="516"/>
    </row>
    <row r="37" spans="1:6" ht="12.75" customHeight="1">
      <c r="A37" s="36" t="s">
        <v>829</v>
      </c>
      <c r="B37" s="40"/>
      <c r="C37" s="429"/>
      <c r="D37" s="429"/>
      <c r="E37" s="429"/>
      <c r="F37" s="442"/>
    </row>
    <row r="38" spans="1:6" ht="12.75">
      <c r="A38" s="36"/>
      <c r="B38" s="40"/>
      <c r="C38" s="441"/>
      <c r="D38" s="572"/>
      <c r="E38" s="441">
        <v>0</v>
      </c>
      <c r="F38" s="443"/>
    </row>
    <row r="39" spans="1:6" ht="12.75">
      <c r="A39" s="36"/>
      <c r="B39" s="40"/>
      <c r="C39" s="441"/>
      <c r="D39" s="441"/>
      <c r="E39" s="441"/>
      <c r="F39" s="443">
        <f aca="true" t="shared" si="2" ref="F39:F49">C39-E39</f>
        <v>0</v>
      </c>
    </row>
    <row r="40" spans="1:6" ht="0.75" customHeight="1">
      <c r="A40" s="36"/>
      <c r="B40" s="37"/>
      <c r="C40" s="441"/>
      <c r="D40" s="441"/>
      <c r="E40" s="441"/>
      <c r="F40" s="443">
        <f t="shared" si="2"/>
        <v>0</v>
      </c>
    </row>
    <row r="41" spans="1:6" ht="12.75" hidden="1">
      <c r="A41" s="36"/>
      <c r="B41" s="37"/>
      <c r="C41" s="441"/>
      <c r="D41" s="441"/>
      <c r="E41" s="441"/>
      <c r="F41" s="443">
        <f t="shared" si="2"/>
        <v>0</v>
      </c>
    </row>
    <row r="42" spans="1:6" ht="12.75" hidden="1">
      <c r="A42" s="36"/>
      <c r="B42" s="37"/>
      <c r="C42" s="441"/>
      <c r="D42" s="441"/>
      <c r="E42" s="441"/>
      <c r="F42" s="443">
        <f t="shared" si="2"/>
        <v>0</v>
      </c>
    </row>
    <row r="43" spans="1:6" ht="12.75">
      <c r="A43" s="36"/>
      <c r="B43" s="37"/>
      <c r="C43" s="441"/>
      <c r="D43" s="441"/>
      <c r="E43" s="441"/>
      <c r="F43" s="443">
        <f t="shared" si="2"/>
        <v>0</v>
      </c>
    </row>
    <row r="44" spans="1:6" ht="12.75" hidden="1">
      <c r="A44" s="36"/>
      <c r="B44" s="37"/>
      <c r="C44" s="441"/>
      <c r="D44" s="441"/>
      <c r="E44" s="441"/>
      <c r="F44" s="443">
        <f t="shared" si="2"/>
        <v>0</v>
      </c>
    </row>
    <row r="45" spans="1:6" ht="12.75" hidden="1">
      <c r="A45" s="36"/>
      <c r="B45" s="37"/>
      <c r="C45" s="441"/>
      <c r="D45" s="441"/>
      <c r="E45" s="441"/>
      <c r="F45" s="443">
        <f t="shared" si="2"/>
        <v>0</v>
      </c>
    </row>
    <row r="46" spans="1:6" ht="12.75" hidden="1">
      <c r="A46" s="36"/>
      <c r="B46" s="37"/>
      <c r="C46" s="441"/>
      <c r="D46" s="441"/>
      <c r="E46" s="441"/>
      <c r="F46" s="443">
        <f t="shared" si="2"/>
        <v>0</v>
      </c>
    </row>
    <row r="47" spans="1:6" ht="12.75" hidden="1">
      <c r="A47" s="36"/>
      <c r="B47" s="37"/>
      <c r="C47" s="441"/>
      <c r="D47" s="441"/>
      <c r="E47" s="441"/>
      <c r="F47" s="443">
        <f t="shared" si="2"/>
        <v>0</v>
      </c>
    </row>
    <row r="48" spans="1:6" ht="12" customHeight="1" hidden="1">
      <c r="A48" s="36"/>
      <c r="B48" s="37"/>
      <c r="C48" s="441"/>
      <c r="D48" s="441"/>
      <c r="E48" s="441"/>
      <c r="F48" s="443">
        <f t="shared" si="2"/>
        <v>0</v>
      </c>
    </row>
    <row r="49" spans="1:6" ht="12.75" hidden="1">
      <c r="A49" s="36"/>
      <c r="B49" s="37"/>
      <c r="C49" s="441"/>
      <c r="D49" s="441"/>
      <c r="E49" s="441"/>
      <c r="F49" s="443">
        <f t="shared" si="2"/>
        <v>0</v>
      </c>
    </row>
    <row r="50" spans="1:16" ht="12" customHeight="1">
      <c r="A50" s="38" t="s">
        <v>598</v>
      </c>
      <c r="B50" s="39" t="s">
        <v>830</v>
      </c>
      <c r="C50" s="429">
        <f>SUM(C38:C49)</f>
        <v>0</v>
      </c>
      <c r="D50" s="429"/>
      <c r="E50" s="429">
        <f>SUM(E38:E49)</f>
        <v>0</v>
      </c>
      <c r="F50" s="442">
        <f>SUM(F38:F49)</f>
        <v>0</v>
      </c>
      <c r="G50" s="516"/>
      <c r="H50" s="516"/>
      <c r="I50" s="516"/>
      <c r="J50" s="516"/>
      <c r="K50" s="516"/>
      <c r="L50" s="516"/>
      <c r="M50" s="516"/>
      <c r="N50" s="516"/>
      <c r="O50" s="516"/>
      <c r="P50" s="516"/>
    </row>
    <row r="51" spans="1:6" ht="18.75" customHeight="1">
      <c r="A51" s="36" t="s">
        <v>831</v>
      </c>
      <c r="B51" s="40"/>
      <c r="C51" s="429"/>
      <c r="D51" s="429"/>
      <c r="E51" s="429"/>
      <c r="F51" s="442"/>
    </row>
    <row r="52" spans="1:6" ht="13.5" customHeight="1">
      <c r="A52" s="36"/>
      <c r="B52" s="37"/>
      <c r="C52" s="441"/>
      <c r="D52" s="573"/>
      <c r="E52" s="441"/>
      <c r="F52" s="443">
        <f>C52-E52</f>
        <v>0</v>
      </c>
    </row>
    <row r="53" spans="1:6" ht="7.5" customHeight="1" hidden="1">
      <c r="A53" s="36"/>
      <c r="B53" s="37"/>
      <c r="C53" s="441"/>
      <c r="D53" s="573"/>
      <c r="E53" s="441"/>
      <c r="F53" s="443">
        <f aca="true" t="shared" si="3" ref="F53:F61">C53-E53</f>
        <v>0</v>
      </c>
    </row>
    <row r="54" spans="1:6" ht="11.25" customHeight="1" hidden="1">
      <c r="A54" s="36"/>
      <c r="B54" s="37"/>
      <c r="C54" s="441"/>
      <c r="D54" s="573"/>
      <c r="E54" s="441"/>
      <c r="F54" s="443">
        <f t="shared" si="3"/>
        <v>0</v>
      </c>
    </row>
    <row r="55" spans="1:6" ht="9.75" customHeight="1" hidden="1">
      <c r="A55" s="36"/>
      <c r="B55" s="37"/>
      <c r="C55" s="441"/>
      <c r="D55" s="573"/>
      <c r="E55" s="441"/>
      <c r="F55" s="443">
        <f t="shared" si="3"/>
        <v>0</v>
      </c>
    </row>
    <row r="56" spans="1:6" ht="11.25" customHeight="1" hidden="1">
      <c r="A56" s="36"/>
      <c r="B56" s="37"/>
      <c r="C56" s="441"/>
      <c r="D56" s="573"/>
      <c r="E56" s="441"/>
      <c r="F56" s="443">
        <f t="shared" si="3"/>
        <v>0</v>
      </c>
    </row>
    <row r="57" spans="1:6" ht="10.5" customHeight="1" hidden="1">
      <c r="A57" s="36"/>
      <c r="B57" s="37"/>
      <c r="C57" s="441"/>
      <c r="D57" s="573"/>
      <c r="E57" s="441"/>
      <c r="F57" s="443">
        <f t="shared" si="3"/>
        <v>0</v>
      </c>
    </row>
    <row r="58" spans="1:6" ht="9.75" customHeight="1" hidden="1">
      <c r="A58" s="36"/>
      <c r="B58" s="37"/>
      <c r="C58" s="441"/>
      <c r="D58" s="573"/>
      <c r="E58" s="441"/>
      <c r="F58" s="443">
        <f t="shared" si="3"/>
        <v>0</v>
      </c>
    </row>
    <row r="59" spans="1:6" ht="9" customHeight="1" hidden="1">
      <c r="A59" s="36"/>
      <c r="B59" s="37"/>
      <c r="C59" s="441"/>
      <c r="D59" s="573"/>
      <c r="E59" s="441"/>
      <c r="F59" s="443">
        <f t="shared" si="3"/>
        <v>0</v>
      </c>
    </row>
    <row r="60" spans="1:6" ht="7.5" customHeight="1" hidden="1">
      <c r="A60" s="36"/>
      <c r="B60" s="37"/>
      <c r="C60" s="441"/>
      <c r="D60" s="573"/>
      <c r="E60" s="441"/>
      <c r="F60" s="443">
        <f t="shared" si="3"/>
        <v>0</v>
      </c>
    </row>
    <row r="61" spans="1:6" ht="12" customHeight="1" hidden="1">
      <c r="A61" s="36"/>
      <c r="B61" s="37"/>
      <c r="C61" s="441"/>
      <c r="D61" s="573"/>
      <c r="E61" s="441"/>
      <c r="F61" s="443">
        <f t="shared" si="3"/>
        <v>0</v>
      </c>
    </row>
    <row r="62" spans="1:6" ht="12" customHeight="1">
      <c r="A62" s="36"/>
      <c r="B62" s="37"/>
      <c r="C62" s="441"/>
      <c r="D62" s="573"/>
      <c r="E62" s="441"/>
      <c r="F62" s="443"/>
    </row>
    <row r="63" spans="1:16" ht="14.25" customHeight="1">
      <c r="A63" s="38" t="s">
        <v>832</v>
      </c>
      <c r="B63" s="39" t="s">
        <v>833</v>
      </c>
      <c r="C63" s="429">
        <f>SUM(C52:C62)</f>
        <v>0</v>
      </c>
      <c r="D63" s="574">
        <f>SUM(D52:D62)</f>
        <v>0</v>
      </c>
      <c r="E63" s="429">
        <f>SUM(E52:E62)</f>
        <v>0</v>
      </c>
      <c r="F63" s="442">
        <f>SUM(F52:F61)</f>
        <v>0</v>
      </c>
      <c r="G63" s="516"/>
      <c r="H63" s="516"/>
      <c r="I63" s="516"/>
      <c r="J63" s="516"/>
      <c r="K63" s="516"/>
      <c r="L63" s="516"/>
      <c r="M63" s="516"/>
      <c r="N63" s="516"/>
      <c r="O63" s="516"/>
      <c r="P63" s="516"/>
    </row>
    <row r="64" spans="1:16" ht="20.25" customHeight="1">
      <c r="A64" s="41" t="s">
        <v>834</v>
      </c>
      <c r="B64" s="39" t="s">
        <v>835</v>
      </c>
      <c r="C64" s="429">
        <f>C19+C50+C63</f>
        <v>80</v>
      </c>
      <c r="D64" s="429"/>
      <c r="E64" s="429">
        <f>E63+E50+E36+E19</f>
        <v>0</v>
      </c>
      <c r="F64" s="442">
        <f>F63+F50+F36+F19</f>
        <v>80</v>
      </c>
      <c r="G64" s="516"/>
      <c r="H64" s="516"/>
      <c r="I64" s="516"/>
      <c r="J64" s="516"/>
      <c r="K64" s="516"/>
      <c r="L64" s="516"/>
      <c r="M64" s="516"/>
      <c r="N64" s="516"/>
      <c r="O64" s="516"/>
      <c r="P64" s="516"/>
    </row>
    <row r="65" spans="1:6" ht="15" customHeight="1">
      <c r="A65" s="34" t="s">
        <v>836</v>
      </c>
      <c r="B65" s="39"/>
      <c r="C65" s="429"/>
      <c r="D65" s="429"/>
      <c r="E65" s="429"/>
      <c r="F65" s="442"/>
    </row>
    <row r="66" spans="1:6" ht="14.25" customHeight="1">
      <c r="A66" s="36" t="s">
        <v>825</v>
      </c>
      <c r="B66" s="40"/>
      <c r="C66" s="429"/>
      <c r="D66" s="429"/>
      <c r="E66" s="429"/>
      <c r="F66" s="442"/>
    </row>
    <row r="67" spans="1:6" ht="12.75">
      <c r="A67" s="36"/>
      <c r="B67" s="40"/>
      <c r="C67" s="441"/>
      <c r="D67" s="441"/>
      <c r="E67" s="441"/>
      <c r="F67" s="443">
        <f>C67-E67</f>
        <v>0</v>
      </c>
    </row>
    <row r="68" spans="1:6" ht="12.75">
      <c r="A68" s="36"/>
      <c r="B68" s="40"/>
      <c r="C68" s="441"/>
      <c r="D68" s="441"/>
      <c r="E68" s="441"/>
      <c r="F68" s="443">
        <f aca="true" t="shared" si="4" ref="F68:F81">C68-E68</f>
        <v>0</v>
      </c>
    </row>
    <row r="69" spans="1:6" ht="0.75" customHeight="1">
      <c r="A69" s="36" t="s">
        <v>547</v>
      </c>
      <c r="B69" s="40"/>
      <c r="C69" s="441"/>
      <c r="D69" s="441"/>
      <c r="E69" s="441"/>
      <c r="F69" s="443">
        <f t="shared" si="4"/>
        <v>0</v>
      </c>
    </row>
    <row r="70" spans="1:6" ht="12.75" hidden="1">
      <c r="A70" s="36" t="s">
        <v>550</v>
      </c>
      <c r="B70" s="40"/>
      <c r="C70" s="441"/>
      <c r="D70" s="441"/>
      <c r="E70" s="441"/>
      <c r="F70" s="443">
        <f t="shared" si="4"/>
        <v>0</v>
      </c>
    </row>
    <row r="71" spans="1:6" ht="12.75" hidden="1">
      <c r="A71" s="36">
        <v>5</v>
      </c>
      <c r="B71" s="37"/>
      <c r="C71" s="441"/>
      <c r="D71" s="441"/>
      <c r="E71" s="441"/>
      <c r="F71" s="443">
        <f t="shared" si="4"/>
        <v>0</v>
      </c>
    </row>
    <row r="72" spans="1:6" ht="12.75" hidden="1">
      <c r="A72" s="36">
        <v>6</v>
      </c>
      <c r="B72" s="37"/>
      <c r="C72" s="441"/>
      <c r="D72" s="441"/>
      <c r="E72" s="441"/>
      <c r="F72" s="443">
        <f t="shared" si="4"/>
        <v>0</v>
      </c>
    </row>
    <row r="73" spans="1:6" ht="12.75" hidden="1">
      <c r="A73" s="36">
        <v>7</v>
      </c>
      <c r="B73" s="37"/>
      <c r="C73" s="441"/>
      <c r="D73" s="441"/>
      <c r="E73" s="441"/>
      <c r="F73" s="443">
        <f t="shared" si="4"/>
        <v>0</v>
      </c>
    </row>
    <row r="74" spans="1:6" ht="12.75" hidden="1">
      <c r="A74" s="36">
        <v>8</v>
      </c>
      <c r="B74" s="37"/>
      <c r="C74" s="441"/>
      <c r="D74" s="441"/>
      <c r="E74" s="441"/>
      <c r="F74" s="443">
        <f t="shared" si="4"/>
        <v>0</v>
      </c>
    </row>
    <row r="75" spans="1:6" ht="12" customHeight="1" hidden="1">
      <c r="A75" s="36">
        <v>9</v>
      </c>
      <c r="B75" s="37"/>
      <c r="C75" s="441"/>
      <c r="D75" s="441"/>
      <c r="E75" s="441"/>
      <c r="F75" s="443">
        <f t="shared" si="4"/>
        <v>0</v>
      </c>
    </row>
    <row r="76" spans="1:6" ht="12.75" hidden="1">
      <c r="A76" s="36">
        <v>10</v>
      </c>
      <c r="B76" s="37"/>
      <c r="C76" s="441"/>
      <c r="D76" s="441"/>
      <c r="E76" s="441"/>
      <c r="F76" s="443">
        <f t="shared" si="4"/>
        <v>0</v>
      </c>
    </row>
    <row r="77" spans="1:6" ht="12.75" hidden="1">
      <c r="A77" s="36">
        <v>11</v>
      </c>
      <c r="B77" s="37"/>
      <c r="C77" s="441"/>
      <c r="D77" s="441"/>
      <c r="E77" s="441"/>
      <c r="F77" s="443">
        <f t="shared" si="4"/>
        <v>0</v>
      </c>
    </row>
    <row r="78" spans="1:6" ht="12.75" hidden="1">
      <c r="A78" s="36">
        <v>12</v>
      </c>
      <c r="B78" s="37"/>
      <c r="C78" s="441"/>
      <c r="D78" s="441"/>
      <c r="E78" s="441"/>
      <c r="F78" s="443">
        <f t="shared" si="4"/>
        <v>0</v>
      </c>
    </row>
    <row r="79" spans="1:6" ht="12.75" hidden="1">
      <c r="A79" s="36">
        <v>13</v>
      </c>
      <c r="B79" s="37"/>
      <c r="C79" s="441"/>
      <c r="D79" s="441"/>
      <c r="E79" s="441"/>
      <c r="F79" s="443">
        <f t="shared" si="4"/>
        <v>0</v>
      </c>
    </row>
    <row r="80" spans="1:6" ht="12" customHeight="1" hidden="1">
      <c r="A80" s="36">
        <v>14</v>
      </c>
      <c r="B80" s="37"/>
      <c r="C80" s="441"/>
      <c r="D80" s="441"/>
      <c r="E80" s="441"/>
      <c r="F80" s="443">
        <f t="shared" si="4"/>
        <v>0</v>
      </c>
    </row>
    <row r="81" spans="1:6" ht="12.75" hidden="1">
      <c r="A81" s="36">
        <v>15</v>
      </c>
      <c r="B81" s="37"/>
      <c r="C81" s="441"/>
      <c r="D81" s="441"/>
      <c r="E81" s="441"/>
      <c r="F81" s="443">
        <f t="shared" si="4"/>
        <v>0</v>
      </c>
    </row>
    <row r="82" spans="1:16" ht="15" customHeight="1">
      <c r="A82" s="38" t="s">
        <v>562</v>
      </c>
      <c r="B82" s="39" t="s">
        <v>837</v>
      </c>
      <c r="C82" s="429">
        <f>SUM(C67:C81)</f>
        <v>0</v>
      </c>
      <c r="D82" s="429"/>
      <c r="E82" s="429">
        <f>SUM(E67:E81)</f>
        <v>0</v>
      </c>
      <c r="F82" s="442">
        <f>SUM(F67:F81)</f>
        <v>0</v>
      </c>
      <c r="G82" s="516"/>
      <c r="H82" s="516"/>
      <c r="I82" s="516"/>
      <c r="J82" s="516"/>
      <c r="K82" s="516"/>
      <c r="L82" s="516"/>
      <c r="M82" s="516"/>
      <c r="N82" s="516"/>
      <c r="O82" s="516"/>
      <c r="P82" s="516"/>
    </row>
    <row r="83" spans="1:6" ht="15.75" customHeight="1">
      <c r="A83" s="36" t="s">
        <v>827</v>
      </c>
      <c r="B83" s="40"/>
      <c r="C83" s="429"/>
      <c r="D83" s="429"/>
      <c r="E83" s="429"/>
      <c r="F83" s="442"/>
    </row>
    <row r="84" spans="1:6" ht="12.75">
      <c r="A84" s="36"/>
      <c r="B84" s="40"/>
      <c r="C84" s="441"/>
      <c r="D84" s="441"/>
      <c r="E84" s="441"/>
      <c r="F84" s="443">
        <f>C84-E84</f>
        <v>0</v>
      </c>
    </row>
    <row r="85" spans="1:6" ht="0.75" customHeight="1">
      <c r="A85" s="36"/>
      <c r="B85" s="40"/>
      <c r="C85" s="441"/>
      <c r="D85" s="441"/>
      <c r="E85" s="441"/>
      <c r="F85" s="443">
        <f aca="true" t="shared" si="5" ref="F85:F98">C85-E85</f>
        <v>0</v>
      </c>
    </row>
    <row r="86" spans="1:6" ht="12.75" hidden="1">
      <c r="A86" s="36"/>
      <c r="B86" s="40"/>
      <c r="C86" s="441"/>
      <c r="D86" s="441"/>
      <c r="E86" s="441"/>
      <c r="F86" s="443">
        <f t="shared" si="5"/>
        <v>0</v>
      </c>
    </row>
    <row r="87" spans="1:6" ht="12.75" hidden="1">
      <c r="A87" s="36"/>
      <c r="B87" s="40"/>
      <c r="C87" s="441"/>
      <c r="D87" s="441"/>
      <c r="E87" s="441"/>
      <c r="F87" s="443">
        <f t="shared" si="5"/>
        <v>0</v>
      </c>
    </row>
    <row r="88" spans="1:6" ht="12.75" hidden="1">
      <c r="A88" s="36"/>
      <c r="B88" s="37"/>
      <c r="C88" s="441"/>
      <c r="D88" s="441"/>
      <c r="E88" s="441"/>
      <c r="F88" s="443">
        <f t="shared" si="5"/>
        <v>0</v>
      </c>
    </row>
    <row r="89" spans="1:6" ht="12.75" hidden="1">
      <c r="A89" s="36"/>
      <c r="B89" s="37"/>
      <c r="C89" s="441"/>
      <c r="D89" s="441"/>
      <c r="E89" s="441"/>
      <c r="F89" s="443">
        <f t="shared" si="5"/>
        <v>0</v>
      </c>
    </row>
    <row r="90" spans="1:6" ht="12.75" hidden="1">
      <c r="A90" s="36"/>
      <c r="B90" s="37"/>
      <c r="C90" s="441"/>
      <c r="D90" s="441"/>
      <c r="E90" s="441"/>
      <c r="F90" s="443">
        <f t="shared" si="5"/>
        <v>0</v>
      </c>
    </row>
    <row r="91" spans="1:6" ht="12.75" hidden="1">
      <c r="A91" s="36"/>
      <c r="B91" s="37"/>
      <c r="C91" s="441"/>
      <c r="D91" s="441"/>
      <c r="E91" s="441"/>
      <c r="F91" s="443">
        <f t="shared" si="5"/>
        <v>0</v>
      </c>
    </row>
    <row r="92" spans="1:6" ht="12" customHeight="1" hidden="1">
      <c r="A92" s="36"/>
      <c r="B92" s="37"/>
      <c r="C92" s="441"/>
      <c r="D92" s="441"/>
      <c r="E92" s="441"/>
      <c r="F92" s="443">
        <f t="shared" si="5"/>
        <v>0</v>
      </c>
    </row>
    <row r="93" spans="1:6" ht="12.75" hidden="1">
      <c r="A93" s="36"/>
      <c r="B93" s="37"/>
      <c r="C93" s="441"/>
      <c r="D93" s="441"/>
      <c r="E93" s="441"/>
      <c r="F93" s="443">
        <f t="shared" si="5"/>
        <v>0</v>
      </c>
    </row>
    <row r="94" spans="1:6" ht="12.75" hidden="1">
      <c r="A94" s="36"/>
      <c r="B94" s="37"/>
      <c r="C94" s="441"/>
      <c r="D94" s="441"/>
      <c r="E94" s="441"/>
      <c r="F94" s="443">
        <f t="shared" si="5"/>
        <v>0</v>
      </c>
    </row>
    <row r="95" spans="1:6" ht="12.75" hidden="1">
      <c r="A95" s="36"/>
      <c r="B95" s="37"/>
      <c r="C95" s="441"/>
      <c r="D95" s="441"/>
      <c r="E95" s="441"/>
      <c r="F95" s="443">
        <f t="shared" si="5"/>
        <v>0</v>
      </c>
    </row>
    <row r="96" spans="1:6" ht="12.75" hidden="1">
      <c r="A96" s="36"/>
      <c r="B96" s="37"/>
      <c r="C96" s="441"/>
      <c r="D96" s="441"/>
      <c r="E96" s="441"/>
      <c r="F96" s="443">
        <f t="shared" si="5"/>
        <v>0</v>
      </c>
    </row>
    <row r="97" spans="1:6" ht="12" customHeight="1" hidden="1">
      <c r="A97" s="36"/>
      <c r="B97" s="37"/>
      <c r="C97" s="441"/>
      <c r="D97" s="441"/>
      <c r="E97" s="441"/>
      <c r="F97" s="443">
        <f t="shared" si="5"/>
        <v>0</v>
      </c>
    </row>
    <row r="98" spans="1:6" ht="12.75" hidden="1">
      <c r="A98" s="36"/>
      <c r="B98" s="37"/>
      <c r="C98" s="441"/>
      <c r="D98" s="441"/>
      <c r="E98" s="441"/>
      <c r="F98" s="443">
        <f t="shared" si="5"/>
        <v>0</v>
      </c>
    </row>
    <row r="99" spans="1:16" ht="11.25" customHeight="1">
      <c r="A99" s="38" t="s">
        <v>579</v>
      </c>
      <c r="B99" s="39" t="s">
        <v>838</v>
      </c>
      <c r="C99" s="429">
        <f>SUM(C84:C98)</f>
        <v>0</v>
      </c>
      <c r="D99" s="429"/>
      <c r="E99" s="429">
        <f>SUM(E84:E98)</f>
        <v>0</v>
      </c>
      <c r="F99" s="442">
        <f>SUM(F84:F98)</f>
        <v>0</v>
      </c>
      <c r="G99" s="516"/>
      <c r="H99" s="516"/>
      <c r="I99" s="516"/>
      <c r="J99" s="516"/>
      <c r="K99" s="516"/>
      <c r="L99" s="516"/>
      <c r="M99" s="516"/>
      <c r="N99" s="516"/>
      <c r="O99" s="516"/>
      <c r="P99" s="516"/>
    </row>
    <row r="100" spans="1:6" ht="15" customHeight="1">
      <c r="A100" s="36" t="s">
        <v>829</v>
      </c>
      <c r="B100" s="40"/>
      <c r="C100" s="429"/>
      <c r="D100" s="429"/>
      <c r="E100" s="429"/>
      <c r="F100" s="442"/>
    </row>
    <row r="101" spans="1:6" ht="11.25" customHeight="1">
      <c r="A101" s="36"/>
      <c r="B101" s="40"/>
      <c r="C101" s="441"/>
      <c r="D101" s="441"/>
      <c r="E101" s="441"/>
      <c r="F101" s="443">
        <f>C101-E101</f>
        <v>0</v>
      </c>
    </row>
    <row r="102" spans="1:6" ht="11.25" customHeight="1" hidden="1">
      <c r="A102" s="36"/>
      <c r="B102" s="40"/>
      <c r="C102" s="441"/>
      <c r="D102" s="441"/>
      <c r="E102" s="441"/>
      <c r="F102" s="443">
        <f aca="true" t="shared" si="6" ref="F102:F115">C102-E102</f>
        <v>0</v>
      </c>
    </row>
    <row r="103" spans="1:6" ht="12.75" hidden="1">
      <c r="A103" s="36"/>
      <c r="B103" s="40"/>
      <c r="C103" s="441"/>
      <c r="D103" s="441"/>
      <c r="E103" s="441"/>
      <c r="F103" s="443">
        <f t="shared" si="6"/>
        <v>0</v>
      </c>
    </row>
    <row r="104" spans="1:6" ht="12.75" hidden="1">
      <c r="A104" s="36"/>
      <c r="B104" s="40"/>
      <c r="C104" s="441"/>
      <c r="D104" s="441"/>
      <c r="E104" s="441"/>
      <c r="F104" s="443">
        <f t="shared" si="6"/>
        <v>0</v>
      </c>
    </row>
    <row r="105" spans="1:6" ht="12.75" hidden="1">
      <c r="A105" s="36"/>
      <c r="B105" s="37"/>
      <c r="C105" s="441"/>
      <c r="D105" s="441"/>
      <c r="E105" s="441"/>
      <c r="F105" s="443">
        <f t="shared" si="6"/>
        <v>0</v>
      </c>
    </row>
    <row r="106" spans="1:6" ht="12.75" hidden="1">
      <c r="A106" s="36"/>
      <c r="B106" s="37"/>
      <c r="C106" s="441"/>
      <c r="D106" s="441"/>
      <c r="E106" s="441"/>
      <c r="F106" s="443">
        <f t="shared" si="6"/>
        <v>0</v>
      </c>
    </row>
    <row r="107" spans="1:6" ht="12.75" hidden="1">
      <c r="A107" s="36"/>
      <c r="B107" s="37"/>
      <c r="C107" s="441"/>
      <c r="D107" s="441"/>
      <c r="E107" s="441"/>
      <c r="F107" s="443">
        <f t="shared" si="6"/>
        <v>0</v>
      </c>
    </row>
    <row r="108" spans="1:6" ht="12.75" hidden="1">
      <c r="A108" s="36"/>
      <c r="B108" s="37"/>
      <c r="C108" s="441"/>
      <c r="D108" s="441"/>
      <c r="E108" s="441"/>
      <c r="F108" s="443">
        <f t="shared" si="6"/>
        <v>0</v>
      </c>
    </row>
    <row r="109" spans="1:6" ht="12" customHeight="1" hidden="1">
      <c r="A109" s="36"/>
      <c r="B109" s="37"/>
      <c r="C109" s="441"/>
      <c r="D109" s="441"/>
      <c r="E109" s="441"/>
      <c r="F109" s="443">
        <f t="shared" si="6"/>
        <v>0</v>
      </c>
    </row>
    <row r="110" spans="1:6" ht="12.75" hidden="1">
      <c r="A110" s="36"/>
      <c r="B110" s="37"/>
      <c r="C110" s="441"/>
      <c r="D110" s="441"/>
      <c r="E110" s="441"/>
      <c r="F110" s="443">
        <f t="shared" si="6"/>
        <v>0</v>
      </c>
    </row>
    <row r="111" spans="1:6" ht="12.75" hidden="1">
      <c r="A111" s="36"/>
      <c r="B111" s="37"/>
      <c r="C111" s="441"/>
      <c r="D111" s="441"/>
      <c r="E111" s="441"/>
      <c r="F111" s="443">
        <f t="shared" si="6"/>
        <v>0</v>
      </c>
    </row>
    <row r="112" spans="1:6" ht="12.75" hidden="1">
      <c r="A112" s="36"/>
      <c r="B112" s="37"/>
      <c r="C112" s="441"/>
      <c r="D112" s="441"/>
      <c r="E112" s="441"/>
      <c r="F112" s="443">
        <f t="shared" si="6"/>
        <v>0</v>
      </c>
    </row>
    <row r="113" spans="1:6" ht="12.75" hidden="1">
      <c r="A113" s="36"/>
      <c r="B113" s="37"/>
      <c r="C113" s="441"/>
      <c r="D113" s="441"/>
      <c r="E113" s="441"/>
      <c r="F113" s="443">
        <f t="shared" si="6"/>
        <v>0</v>
      </c>
    </row>
    <row r="114" spans="1:6" ht="12" customHeight="1" hidden="1">
      <c r="A114" s="36"/>
      <c r="B114" s="37"/>
      <c r="C114" s="441"/>
      <c r="D114" s="441"/>
      <c r="E114" s="441"/>
      <c r="F114" s="443">
        <f t="shared" si="6"/>
        <v>0</v>
      </c>
    </row>
    <row r="115" spans="1:6" ht="12.75" hidden="1">
      <c r="A115" s="36"/>
      <c r="B115" s="37"/>
      <c r="C115" s="441"/>
      <c r="D115" s="441"/>
      <c r="E115" s="441"/>
      <c r="F115" s="443">
        <f t="shared" si="6"/>
        <v>0</v>
      </c>
    </row>
    <row r="116" spans="1:16" ht="15.75" customHeight="1">
      <c r="A116" s="38" t="s">
        <v>598</v>
      </c>
      <c r="B116" s="39" t="s">
        <v>839</v>
      </c>
      <c r="C116" s="429">
        <f>SUM(C101:C115)</f>
        <v>0</v>
      </c>
      <c r="D116" s="429"/>
      <c r="E116" s="429">
        <f>SUM(E101:E115)</f>
        <v>0</v>
      </c>
      <c r="F116" s="442">
        <f>SUM(F101:F115)</f>
        <v>0</v>
      </c>
      <c r="G116" s="516"/>
      <c r="H116" s="516"/>
      <c r="I116" s="516"/>
      <c r="J116" s="516"/>
      <c r="K116" s="516"/>
      <c r="L116" s="516"/>
      <c r="M116" s="516"/>
      <c r="N116" s="516"/>
      <c r="O116" s="516"/>
      <c r="P116" s="516"/>
    </row>
    <row r="117" spans="1:6" ht="12.75" customHeight="1">
      <c r="A117" s="36" t="s">
        <v>831</v>
      </c>
      <c r="B117" s="40"/>
      <c r="C117" s="429"/>
      <c r="D117" s="429"/>
      <c r="E117" s="429"/>
      <c r="F117" s="442"/>
    </row>
    <row r="118" spans="1:6" ht="12" customHeight="1">
      <c r="A118" s="36"/>
      <c r="B118" s="40"/>
      <c r="C118" s="441"/>
      <c r="D118" s="441"/>
      <c r="E118" s="441"/>
      <c r="F118" s="443">
        <f>C118-E118</f>
        <v>0</v>
      </c>
    </row>
    <row r="119" spans="1:6" ht="12" customHeight="1" hidden="1">
      <c r="A119" s="36"/>
      <c r="B119" s="40"/>
      <c r="C119" s="441"/>
      <c r="D119" s="441"/>
      <c r="E119" s="441"/>
      <c r="F119" s="443">
        <f aca="true" t="shared" si="7" ref="F119:F132">C119-E119</f>
        <v>0</v>
      </c>
    </row>
    <row r="120" spans="1:6" ht="12.75" hidden="1">
      <c r="A120" s="36"/>
      <c r="B120" s="40"/>
      <c r="C120" s="441"/>
      <c r="D120" s="441"/>
      <c r="E120" s="441"/>
      <c r="F120" s="443">
        <f t="shared" si="7"/>
        <v>0</v>
      </c>
    </row>
    <row r="121" spans="1:6" ht="12.75" hidden="1">
      <c r="A121" s="36"/>
      <c r="B121" s="40"/>
      <c r="C121" s="441"/>
      <c r="D121" s="441"/>
      <c r="E121" s="441"/>
      <c r="F121" s="443">
        <f t="shared" si="7"/>
        <v>0</v>
      </c>
    </row>
    <row r="122" spans="1:6" ht="12.75" hidden="1">
      <c r="A122" s="36"/>
      <c r="B122" s="37"/>
      <c r="C122" s="441"/>
      <c r="D122" s="441"/>
      <c r="E122" s="441"/>
      <c r="F122" s="443">
        <f t="shared" si="7"/>
        <v>0</v>
      </c>
    </row>
    <row r="123" spans="1:6" ht="12.75" hidden="1">
      <c r="A123" s="36"/>
      <c r="B123" s="37"/>
      <c r="C123" s="441"/>
      <c r="D123" s="441"/>
      <c r="E123" s="441"/>
      <c r="F123" s="443">
        <f t="shared" si="7"/>
        <v>0</v>
      </c>
    </row>
    <row r="124" spans="1:6" ht="12.75" hidden="1">
      <c r="A124" s="36"/>
      <c r="B124" s="37"/>
      <c r="C124" s="441"/>
      <c r="D124" s="441"/>
      <c r="E124" s="441"/>
      <c r="F124" s="443">
        <f t="shared" si="7"/>
        <v>0</v>
      </c>
    </row>
    <row r="125" spans="1:6" ht="12.75" hidden="1">
      <c r="A125" s="36"/>
      <c r="B125" s="37"/>
      <c r="C125" s="441"/>
      <c r="D125" s="441"/>
      <c r="E125" s="441"/>
      <c r="F125" s="443">
        <f t="shared" si="7"/>
        <v>0</v>
      </c>
    </row>
    <row r="126" spans="1:6" ht="12" customHeight="1" hidden="1">
      <c r="A126" s="36"/>
      <c r="B126" s="37"/>
      <c r="C126" s="441"/>
      <c r="D126" s="441"/>
      <c r="E126" s="441"/>
      <c r="F126" s="443">
        <f t="shared" si="7"/>
        <v>0</v>
      </c>
    </row>
    <row r="127" spans="1:6" ht="12.75" hidden="1">
      <c r="A127" s="36"/>
      <c r="B127" s="37"/>
      <c r="C127" s="441"/>
      <c r="D127" s="441"/>
      <c r="E127" s="441"/>
      <c r="F127" s="443">
        <f t="shared" si="7"/>
        <v>0</v>
      </c>
    </row>
    <row r="128" spans="1:6" ht="12.75" hidden="1">
      <c r="A128" s="36"/>
      <c r="B128" s="37"/>
      <c r="C128" s="441"/>
      <c r="D128" s="441"/>
      <c r="E128" s="441"/>
      <c r="F128" s="443">
        <f t="shared" si="7"/>
        <v>0</v>
      </c>
    </row>
    <row r="129" spans="1:6" ht="12.75" hidden="1">
      <c r="A129" s="36"/>
      <c r="B129" s="37"/>
      <c r="C129" s="441"/>
      <c r="D129" s="441"/>
      <c r="E129" s="441"/>
      <c r="F129" s="443">
        <f t="shared" si="7"/>
        <v>0</v>
      </c>
    </row>
    <row r="130" spans="1:6" ht="12.75" hidden="1">
      <c r="A130" s="36"/>
      <c r="B130" s="37"/>
      <c r="C130" s="441"/>
      <c r="D130" s="441"/>
      <c r="E130" s="441"/>
      <c r="F130" s="443">
        <f t="shared" si="7"/>
        <v>0</v>
      </c>
    </row>
    <row r="131" spans="1:6" ht="12" customHeight="1" hidden="1">
      <c r="A131" s="36"/>
      <c r="B131" s="37"/>
      <c r="C131" s="441"/>
      <c r="D131" s="441"/>
      <c r="E131" s="441"/>
      <c r="F131" s="443">
        <f t="shared" si="7"/>
        <v>0</v>
      </c>
    </row>
    <row r="132" spans="1:6" ht="12.75" hidden="1">
      <c r="A132" s="36"/>
      <c r="B132" s="37"/>
      <c r="C132" s="441"/>
      <c r="D132" s="441"/>
      <c r="E132" s="441"/>
      <c r="F132" s="443">
        <f t="shared" si="7"/>
        <v>0</v>
      </c>
    </row>
    <row r="133" spans="1:16" ht="17.25" customHeight="1">
      <c r="A133" s="38" t="s">
        <v>832</v>
      </c>
      <c r="B133" s="39" t="s">
        <v>840</v>
      </c>
      <c r="C133" s="429">
        <f>SUM(C118:C132)</f>
        <v>0</v>
      </c>
      <c r="D133" s="429"/>
      <c r="E133" s="429">
        <f>SUM(E118:E132)</f>
        <v>0</v>
      </c>
      <c r="F133" s="442">
        <f>SUM(F118:F132)</f>
        <v>0</v>
      </c>
      <c r="G133" s="516"/>
      <c r="H133" s="516"/>
      <c r="I133" s="516"/>
      <c r="J133" s="516"/>
      <c r="K133" s="516"/>
      <c r="L133" s="516"/>
      <c r="M133" s="516"/>
      <c r="N133" s="516"/>
      <c r="O133" s="516"/>
      <c r="P133" s="516"/>
    </row>
    <row r="134" spans="1:16" ht="19.5" customHeight="1">
      <c r="A134" s="41" t="s">
        <v>841</v>
      </c>
      <c r="B134" s="39" t="s">
        <v>842</v>
      </c>
      <c r="C134" s="429">
        <f>C133+C116+C99+C82</f>
        <v>0</v>
      </c>
      <c r="D134" s="429"/>
      <c r="E134" s="429">
        <f>E133+E116+E99+E82</f>
        <v>0</v>
      </c>
      <c r="F134" s="442">
        <f>F133+F116+F99+F82</f>
        <v>0</v>
      </c>
      <c r="G134" s="516"/>
      <c r="H134" s="516"/>
      <c r="I134" s="516"/>
      <c r="J134" s="516"/>
      <c r="K134" s="516"/>
      <c r="L134" s="516"/>
      <c r="M134" s="516"/>
      <c r="N134" s="516"/>
      <c r="O134" s="516"/>
      <c r="P134" s="516"/>
    </row>
    <row r="135" spans="1:6" ht="19.5" customHeight="1">
      <c r="A135" s="42"/>
      <c r="B135" s="43"/>
      <c r="C135" s="44"/>
      <c r="D135" s="44"/>
      <c r="E135" s="44"/>
      <c r="F135" s="44"/>
    </row>
    <row r="136" spans="1:6" ht="12.75">
      <c r="A136" s="452" t="s">
        <v>883</v>
      </c>
      <c r="B136" s="453"/>
      <c r="C136" s="629" t="s">
        <v>866</v>
      </c>
      <c r="D136" s="629"/>
      <c r="E136" s="629"/>
      <c r="F136" s="629"/>
    </row>
    <row r="137" spans="1:6" ht="12.75">
      <c r="A137" s="517"/>
      <c r="B137" s="518"/>
      <c r="C137" s="517"/>
      <c r="D137" s="517"/>
      <c r="E137" s="517"/>
      <c r="F137" s="517"/>
    </row>
    <row r="138" spans="1:6" ht="12.75">
      <c r="A138" s="517"/>
      <c r="B138" s="518"/>
      <c r="C138" s="629" t="s">
        <v>874</v>
      </c>
      <c r="D138" s="629"/>
      <c r="E138" s="629"/>
      <c r="F138" s="629"/>
    </row>
    <row r="139" spans="3:5" ht="12.75">
      <c r="C139" s="517"/>
      <c r="E139" s="517"/>
    </row>
  </sheetData>
  <sheetProtection/>
  <mergeCells count="4">
    <mergeCell ref="B5:D5"/>
    <mergeCell ref="B6:C6"/>
    <mergeCell ref="C138:F138"/>
    <mergeCell ref="C136:F1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1:F115 C84:F98 C118:F132 C67:F81 C21:F35 C38:F49 C12:F18 C52:F6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Velkova</dc:creator>
  <cp:keywords/>
  <dc:description/>
  <cp:lastModifiedBy>Maria Velkova</cp:lastModifiedBy>
  <cp:lastPrinted>2012-07-31T07:27:03Z</cp:lastPrinted>
  <dcterms:created xsi:type="dcterms:W3CDTF">2000-06-29T12:02:40Z</dcterms:created>
  <dcterms:modified xsi:type="dcterms:W3CDTF">2012-10-04T10:52:07Z</dcterms:modified>
  <cp:category/>
  <cp:version/>
  <cp:contentType/>
  <cp:contentStatus/>
</cp:coreProperties>
</file>