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75" windowHeight="36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<sst xmlns="http://schemas.openxmlformats.org/spreadsheetml/2006/main" count="4317" uniqueCount="998">
  <si>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</si>
  <si>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</si>
  <si>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</si>
  <si>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</si>
  <si>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</si>
  <si>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</si>
  <si>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</si>
  <si>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</si>
  <si>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</si>
  <si>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</si>
  <si>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</si>
  <si>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</si>
  <si>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</si>
  <si>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</si>
  <si>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</si>
  <si>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</si>
  <si>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</si>
  <si>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</si>
  <si>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</si>
  <si>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</si>
  <si>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</si>
  <si>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</si>
  <si>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</si>
  <si>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</si>
  <si>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</si>
  <si>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</si>
  <si>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</si>
  <si>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</si>
  <si>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</si>
  <si>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</si>
  <si>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</si>
  <si>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</si>
  <si>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</si>
  <si>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</si>
  <si>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</si>
  <si>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</si>
  <si>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</si>
  <si>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</si>
  <si>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</si>
  <si>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</si>
  <si>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</si>
  <si>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</si>
  <si>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</si>
  <si>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</si>
  <si>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</si>
  <si>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</si>
  <si>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</si>
  <si>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</si>
  <si>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</si>
  <si>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</si>
  <si>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</si>
  <si>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</si>
  <si>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</si>
  <si>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</si>
  <si>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</si>
  <si>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</si>
  <si>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</si>
  <si>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</si>
  <si>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</si>
  <si>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</si>
  <si>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</si>
  <si>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</si>
  <si>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</si>
  <si>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</si>
  <si>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</si>
  <si>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</si>
  <si>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</si>
  <si>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</si>
  <si>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</si>
  <si>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</si>
  <si>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</si>
  <si>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</si>
  <si>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</si>
  <si>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</si>
  <si>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</si>
  <si>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</si>
  <si>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</si>
  <si>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</si>
  <si>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</si>
  <si>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</si>
  <si>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</si>
  <si>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</si>
  <si>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</si>
  <si>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</si>
  <si>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</si>
  <si>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</si>
  <si>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</si>
  <si>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</si>
  <si>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</si>
  <si>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</si>
  <si>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</si>
  <si>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</si>
  <si>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</si>
  <si>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</si>
  <si>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</si>
  <si>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</si>
  <si>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</si>
  <si>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</si>
  <si>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</si>
  <si>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</si>
  <si>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</si>
  <si>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</si>
  <si>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</si>
  <si>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</si>
  <si>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</si>
  <si>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</si>
  <si>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</si>
  <si>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</si>
  <si>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</si>
  <si>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</si>
  <si>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</si>
  <si>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</si>
  <si>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</si>
  <si>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</si>
  <si>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</si>
  <si>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</si>
  <si>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</si>
  <si>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</si>
  <si>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</si>
  <si>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</si>
  <si>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</si>
  <si>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</si>
  <si>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</si>
  <si>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</si>
  <si>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</si>
  <si>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</si>
  <si>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</si>
  <si>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</si>
  <si>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</si>
  <si>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</si>
  <si>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</si>
  <si>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</si>
  <si>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</si>
  <si>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</si>
  <si>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</si>
  <si>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</si>
  <si>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</si>
  <si>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</si>
  <si>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</si>
  <si>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</si>
  <si>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</si>
  <si>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</si>
  <si>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</si>
  <si>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</si>
  <si>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</si>
  <si>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</si>
  <si>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</si>
  <si>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</si>
  <si>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</si>
  <si>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</si>
  <si>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</si>
  <si>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</si>
  <si>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</si>
  <si>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</si>
  <si>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</si>
  <si>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</si>
  <si>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</si>
  <si>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</si>
  <si>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</si>
  <si>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</si>
  <si>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</si>
  <si>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</si>
  <si>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</si>
  <si>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</si>
  <si>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</si>
  <si>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</si>
  <si>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</si>
  <si>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</si>
  <si>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</si>
  <si>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</si>
  <si>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</si>
  <si>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</si>
  <si>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</si>
  <si>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</si>
  <si>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</si>
  <si>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</si>
  <si>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</si>
  <si>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</si>
  <si>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</si>
  <si>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</si>
  <si>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</si>
  <si>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</si>
  <si>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</si>
  <si>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</si>
  <si>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</si>
  <si>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</si>
  <si>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</si>
  <si>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</si>
  <si>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</si>
  <si>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</si>
  <si>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</si>
  <si>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</si>
  <si>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</si>
  <si>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</si>
  <si>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</si>
  <si>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</si>
  <si>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</si>
  <si>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</si>
  <si>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</si>
  <si>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</si>
  <si>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</si>
  <si>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</si>
  <si>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</si>
  <si>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</si>
  <si>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</si>
  <si>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</si>
  <si>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</si>
  <si>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</si>
  <si>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</si>
  <si>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</si>
  <si>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</si>
  <si>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</si>
  <si>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</si>
  <si>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</si>
  <si>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</si>
  <si>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</si>
  <si>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</si>
  <si>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</si>
  <si>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</si>
  <si>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</si>
  <si>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</si>
  <si>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</si>
  <si>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</si>
  <si>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</si>
  <si>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</si>
  <si>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</si>
  <si>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</si>
  <si>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</si>
  <si>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</si>
  <si>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</si>
  <si>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</si>
  <si>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</si>
  <si>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</si>
  <si>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</si>
  <si>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</si>
  <si>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</si>
  <si>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</si>
  <si>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</si>
  <si>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</si>
  <si>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</si>
  <si>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</si>
  <si>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</si>
  <si>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</si>
  <si>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</si>
  <si>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</si>
  <si>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</si>
  <si>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</si>
  <si>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</si>
  <si>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</si>
  <si>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</si>
  <si>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</si>
  <si>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</si>
  <si>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</si>
  <si>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</si>
  <si>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</si>
  <si>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</si>
  <si>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</si>
  <si>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</si>
  <si>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</si>
  <si>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</si>
  <si>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</si>
  <si>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</si>
  <si>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</si>
  <si>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</si>
  <si>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</si>
  <si>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</si>
  <si>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</si>
  <si>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</si>
  <si>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</si>
  <si>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</si>
  <si>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</si>
  <si>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</si>
  <si>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</si>
  <si>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</si>
  <si>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</si>
  <si>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</si>
  <si>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</si>
  <si>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</si>
  <si>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</si>
  <si>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</si>
  <si>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</si>
  <si>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</si>
  <si>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</si>
  <si>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</si>
  <si>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</si>
  <si>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</si>
  <si>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</si>
  <si>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</si>
  <si>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</si>
  <si>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</si>
  <si>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</si>
  <si>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</si>
  <si>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</si>
  <si>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</si>
  <si>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</si>
  <si>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</si>
  <si>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</si>
  <si>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</si>
  <si>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</si>
  <si>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</si>
  <si>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</si>
  <si>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</si>
  <si>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</si>
  <si>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</si>
  <si>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</si>
  <si>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</si>
  <si>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</si>
  <si>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</si>
  <si>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</si>
  <si>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</si>
  <si>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</si>
  <si>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</si>
  <si>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</si>
  <si>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</si>
  <si>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</si>
  <si>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</si>
  <si>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</si>
  <si>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</si>
  <si>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</si>
  <si>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</si>
  <si>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</si>
  <si>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</si>
  <si>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</si>
  <si>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</si>
  <si>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</si>
  <si>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</si>
  <si>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</si>
  <si>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</si>
  <si>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</si>
  <si>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</si>
  <si>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</si>
  <si>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</si>
  <si>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</si>
  <si>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</si>
  <si>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</si>
  <si>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</si>
  <si>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</si>
  <si>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</si>
  <si>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</si>
  <si>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</si>
  <si>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</si>
  <si>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</si>
  <si>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</si>
  <si>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</si>
  <si>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</si>
  <si>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</si>
  <si>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</si>
  <si>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</si>
  <si>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</si>
  <si>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</si>
  <si>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</si>
  <si>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</si>
  <si>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</si>
  <si>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</si>
  <si>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</si>
  <si>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</si>
  <si>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</si>
  <si>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</si>
  <si>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</si>
  <si>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</si>
  <si>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</si>
  <si>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</si>
  <si>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</si>
  <si>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</si>
  <si>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</si>
  <si>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</si>
  <si>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</si>
  <si>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</si>
  <si>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</si>
  <si>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</si>
  <si>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</si>
  <si>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</si>
  <si>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</si>
  <si>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</si>
  <si>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</si>
  <si>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</si>
  <si>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</si>
  <si>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</si>
  <si>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</si>
  <si>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</si>
  <si>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</si>
  <si>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</si>
  <si>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</si>
  <si>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</si>
  <si>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</si>
  <si>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</si>
  <si>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</si>
  <si>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</si>
  <si>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</si>
  <si>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</si>
  <si>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</si>
  <si>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</si>
  <si>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</si>
  <si>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</si>
  <si>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</si>
  <si>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</si>
  <si>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</si>
  <si>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</si>
  <si>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</si>
  <si>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</si>
  <si>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</si>
  <si>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</si>
  <si>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</si>
  <si>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</si>
  <si>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</si>
  <si>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</si>
  <si>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</si>
  <si>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</si>
  <si>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</si>
  <si>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</si>
  <si>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</si>
  <si>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</si>
  <si>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</si>
  <si>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</si>
  <si>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</si>
  <si>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</si>
  <si>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</si>
  <si>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</si>
  <si>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</si>
  <si>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</si>
  <si>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</si>
  <si>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</si>
  <si>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</si>
  <si>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</si>
  <si>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</si>
  <si>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</si>
  <si>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</si>
  <si>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</si>
  <si>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</si>
  <si>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</si>
  <si>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</si>
  <si>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</si>
  <si>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</si>
  <si>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</si>
  <si>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</si>
  <si>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</si>
  <si>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</si>
  <si>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</si>
  <si>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</si>
  <si>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</si>
  <si>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</si>
  <si>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</si>
  <si>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</si>
  <si>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</si>
  <si>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</si>
  <si>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</si>
  <si>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</si>
  <si>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</si>
  <si>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</si>
  <si>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</si>
  <si>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</si>
  <si>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</si>
  <si>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</si>
  <si>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</si>
  <si>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</si>
  <si>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</si>
  <si>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</si>
  <si>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</si>
  <si>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</si>
  <si>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</si>
  <si>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</si>
  <si>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</si>
  <si>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</si>
  <si>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</si>
  <si>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</si>
  <si>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</si>
  <si>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</si>
  <si>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</si>
  <si>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</si>
  <si>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</si>
  <si>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</si>
  <si>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</si>
  <si>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</si>
  <si>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</si>
  <si>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</si>
  <si>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</si>
  <si>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</si>
  <si>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</si>
  <si>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</si>
  <si>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</si>
  <si>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</si>
  <si>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</si>
  <si>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</si>
  <si>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</si>
  <si>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</si>
  <si>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</si>
  <si>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</si>
  <si>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</si>
  <si>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</si>
  <si>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</si>
  <si>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</si>
  <si>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</si>
  <si>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</si>
  <si>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</si>
  <si>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</si>
  <si>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</si>
  <si>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</si>
  <si>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</si>
  <si>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</si>
  <si>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</si>
  <si>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</si>
  <si>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</si>
  <si>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</si>
  <si>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</si>
  <si>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</si>
  <si>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</si>
  <si>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</si>
  <si>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</si>
  <si>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</si>
  <si>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</si>
  <si>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</si>
  <si>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</si>
  <si>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</si>
  <si>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</si>
  <si>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</si>
  <si>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</si>
  <si>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</si>
  <si>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</si>
  <si>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</si>
  <si>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</si>
  <si>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</si>
  <si>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</si>
  <si>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</si>
  <si>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</si>
  <si>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</si>
  <si>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</si>
  <si>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</si>
  <si>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</si>
  <si>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</si>
  <si>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</si>
  <si>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</si>
  <si>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</si>
  <si>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</si>
  <si>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</si>
  <si>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</si>
  <si>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</si>
  <si>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</si>
  <si>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</si>
  <si>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</si>
  <si>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</si>
  <si>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</si>
  <si>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</si>
  <si>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</si>
  <si>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</si>
  <si>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</si>
  <si>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</si>
  <si>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</si>
  <si>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</si>
  <si>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</si>
  <si>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</si>
  <si>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</si>
  <si>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</si>
  <si>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</si>
  <si>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</si>
  <si>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</si>
  <si>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</si>
  <si>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</si>
  <si>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</si>
  <si>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</si>
  <si>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</si>
  <si>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</si>
  <si>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</si>
  <si>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</si>
  <si>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</si>
  <si>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</si>
  <si>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</si>
  <si>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</si>
  <si>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</si>
  <si>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</si>
  <si>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</si>
  <si>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</si>
  <si>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</si>
  <si>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</si>
  <si>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</si>
  <si>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</si>
  <si>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</si>
  <si>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</si>
  <si>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</si>
  <si>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</si>
  <si>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</si>
  <si>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</si>
  <si>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</si>
  <si>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</si>
  <si>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</si>
  <si>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</si>
  <si>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</si>
  <si>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</si>
  <si>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</si>
  <si>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</si>
  <si>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</si>
  <si>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</si>
  <si>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</si>
  <si>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</si>
  <si>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</si>
  <si>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</si>
  <si>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</si>
  <si>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</si>
  <si>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</si>
  <si>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</si>
  <si>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</si>
  <si>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</si>
  <si>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</si>
  <si>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</si>
  <si>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</si>
  <si>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</si>
  <si>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</si>
  <si>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</si>
  <si>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</si>
  <si>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</si>
  <si>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</si>
  <si>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</si>
  <si>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</si>
  <si>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</si>
  <si>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</si>
  <si>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</si>
  <si>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</si>
  <si>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</si>
  <si>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</si>
  <si>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</si>
  <si>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</si>
  <si>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</si>
  <si>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</si>
  <si>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</si>
  <si>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</si>
  <si>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</si>
  <si>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</si>
  <si>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</si>
  <si>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</si>
  <si>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</si>
  <si>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</si>
  <si>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</si>
  <si>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</si>
  <si>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</si>
  <si>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</si>
  <si>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</si>
  <si>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</si>
  <si>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</si>
  <si>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</si>
  <si>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</si>
  <si>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</si>
  <si>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</si>
  <si>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</si>
  <si>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</si>
  <si>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</si>
  <si>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</si>
  <si>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</si>
  <si>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</si>
  <si>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</si>
  <si>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</si>
  <si>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</si>
  <si>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</si>
  <si>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</si>
  <si>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</si>
  <si>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</si>
  <si>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</si>
  <si>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</si>
  <si>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</si>
  <si>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</si>
  <si>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</si>
  <si>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</si>
  <si>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</si>
  <si>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</si>
  <si>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</si>
  <si>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</si>
  <si>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</si>
  <si>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</si>
  <si>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</si>
  <si>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</si>
  <si>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</si>
  <si>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</si>
  <si>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</si>
  <si>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</si>
  <si>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</si>
  <si>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</si>
  <si>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</si>
  <si>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</si>
  <si>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</si>
  <si>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</si>
  <si>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</si>
  <si>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</si>
  <si>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</si>
  <si>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</si>
  <si>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</si>
  <si>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</si>
  <si>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</si>
  <si>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</si>
  <si>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</si>
  <si>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</si>
  <si>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</si>
  <si>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</si>
  <si>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</si>
  <si>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</si>
  <si>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</si>
  <si>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</si>
  <si>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</si>
  <si>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</si>
  <si>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</si>
  <si>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</si>
  <si>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</si>
  <si>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</si>
  <si>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</si>
  <si>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</si>
  <si>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</si>
  <si>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</si>
  <si>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</si>
  <si>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</si>
  <si>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</si>
  <si>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</si>
  <si>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</si>
  <si>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</si>
  <si>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</si>
  <si>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</si>
  <si>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</si>
  <si>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</si>
  <si>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</si>
  <si>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</si>
  <si>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</si>
  <si>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</si>
  <si>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</si>
  <si>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</si>
  <si>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</si>
  <si>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</si>
  <si>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</si>
  <si>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</si>
  <si>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</si>
  <si>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</si>
  <si>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</si>
  <si>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</si>
  <si>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</si>
  <si>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</si>
  <si>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</si>
  <si>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</si>
  <si>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</si>
  <si>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</si>
  <si>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</si>
  <si>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</si>
  <si>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</si>
  <si>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</si>
  <si>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</si>
  <si>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</si>
  <si>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</si>
  <si>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</si>
  <si>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</si>
  <si>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</si>
  <si>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</si>
  <si>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</si>
  <si>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</si>
  <si>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</si>
  <si>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</si>
  <si>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</si>
  <si>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</si>
  <si>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</si>
  <si>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</si>
  <si>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</si>
  <si>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</si>
  <si>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</si>
  <si>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</si>
  <si>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</si>
  <si>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</si>
  <si>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</si>
  <si>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</si>
  <si>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</si>
  <si>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</si>
  <si>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</si>
  <si>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</si>
  <si>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</si>
  <si>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</si>
  <si>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</si>
  <si>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</si>
  <si>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</si>
  <si>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</si>
  <si>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</si>
  <si>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</si>
  <si>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</si>
  <si>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</si>
  <si>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</si>
  <si>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</si>
  <si>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</si>
  <si>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</si>
  <si>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</si>
  <si>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</si>
  <si>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</si>
  <si>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</si>
  <si>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</si>
  <si>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</si>
  <si>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</si>
  <si>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</si>
  <si>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</si>
  <si>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</si>
  <si>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</si>
  <si>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</si>
  <si>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</si>
  <si>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</si>
  <si>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</si>
  <si>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</si>
  <si>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</si>
  <si>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</si>
  <si>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</si>
  <si>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</si>
  <si>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</si>
  <si>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</si>
  <si>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</si>
  <si>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</si>
  <si>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</si>
  <si>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</si>
  <si>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</si>
  <si>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</si>
  <si>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</si>
  <si>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</si>
  <si>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</si>
  <si>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</si>
  <si>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</si>
  <si>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</si>
  <si>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</si>
  <si>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</si>
  <si>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</si>
  <si>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</si>
  <si>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</si>
  <si>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</si>
  <si>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</si>
  <si>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</si>
  <si>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</si>
  <si>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</si>
  <si>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</si>
  <si>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</si>
  <si>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</si>
  <si>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</si>
  <si>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</si>
  <si>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</si>
  <si>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</si>
  <si>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</si>
  <si>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</si>
  <si>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</si>
  <si>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</si>
  <si>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</si>
  <si>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</si>
  <si>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</si>
  <si>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</si>
  <si>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</si>
  <si>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</si>
  <si>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</si>
  <si>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</si>
  <si>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</si>
  <si>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</si>
  <si>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</si>
  <si>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</si>
  <si>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</si>
  <si>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</si>
  <si>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</si>
  <si>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</si>
  <si>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</si>
  <si>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</si>
  <si>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</si>
  <si>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</si>
  <si>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</si>
  <si>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</si>
  <si>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</si>
  <si>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</si>
  <si>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</si>
  <si>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</si>
  <si>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</si>
  <si>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</si>
  <si>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</si>
  <si>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</si>
  <si>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</si>
  <si>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</si>
  <si>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</si>
  <si>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</si>
  <si>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</si>
  <si>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</si>
  <si>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</si>
  <si>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</si>
  <si>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</si>
  <si>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</si>
  <si>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</si>
  <si>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</si>
  <si>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</si>
  <si>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</si>
  <si>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</si>
  <si>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</si>
  <si>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</si>
  <si>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</si>
  <si>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</si>
  <si>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</si>
  <si>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</si>
  <si>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</si>
  <si>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</si>
  <si>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</si>
  <si>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</si>
  <si>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</si>
  <si>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</si>
  <si>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</si>
  <si>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</si>
  <si>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</si>
  <si>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</si>
  <si>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</si>
  <si>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</si>
  <si>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</si>
  <si>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</si>
  <si>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</si>
  <si>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</si>
  <si>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</si>
  <si>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</si>
  <si>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</si>
  <si>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</si>
  <si>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</si>
  <si>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</si>
  <si>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</si>
  <si>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</si>
  <si>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</si>
  <si>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</si>
  <si>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</si>
  <si>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</si>
  <si>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</si>
  <si>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</si>
  <si>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</si>
  <si>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</si>
  <si>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</si>
  <si>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</si>
  <si>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</si>
  <si>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</si>
  <si>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</si>
  <si>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</si>
  <si>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</si>
  <si>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</si>
  <si>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</si>
  <si>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</si>
  <si>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</si>
  <si>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</si>
  <si>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</si>
  <si>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</si>
  <si>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</si>
  <si>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</si>
  <si>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</si>
  <si>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</si>
  <si>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</si>
  <si>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</si>
  <si>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</si>
  <si>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</si>
  <si>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</si>
  <si>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</si>
  <si>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</si>
  <si>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</si>
  <si>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</si>
  <si>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</si>
  <si>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</si>
  <si>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</si>
  <si>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</si>
  <si>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</si>
  <si>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</si>
  <si>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</si>
  <si>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</si>
  <si>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</si>
  <si>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</si>
  <si>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</si>
  <si>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</si>
  <si>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</si>
  <si>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</si>
  <si>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</si>
  <si>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</si>
  <si>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</si>
  <si>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</si>
  <si>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</si>
  <si>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</si>
  <si>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</si>
  <si>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</si>
  <si>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</si>
  <si>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</si>
  <si>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</si>
  <si>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</si>
  <si>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</si>
  <si>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</si>
  <si>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</si>
  <si>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</si>
  <si>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</si>
  <si>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</si>
  <si>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</si>
  <si>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</si>
  <si>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</si>
  <si>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</si>
  <si>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</si>
  <si>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</si>
  <si>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</si>
  <si>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</si>
  <si>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</si>
  <si>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</si>
  <si>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</si>
  <si>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</si>
  <si>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</si>
  <si>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</si>
  <si>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Аксения Дочева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</si>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</sst>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42758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2562</v>
      </c>
      <c r="D6" s="675">
        <f aca="true" t="shared" si="0" ref="D6:D15">C6-E6</f>
        <v>0</v>
      </c>
      <c r="E6" s="674">
        <f>'1-Баланс'!G95</f>
        <v>2562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2500</v>
      </c>
      <c r="D7" s="675">
        <f t="shared" si="0"/>
        <v>-563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-45</v>
      </c>
      <c r="D8" s="675">
        <f t="shared" si="0"/>
        <v>0</v>
      </c>
      <c r="E8" s="674">
        <f>ABS('2-Отчет за доходите'!C44)-ABS('2-Отчет за доходите'!G44)</f>
        <v>-45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87</v>
      </c>
      <c r="D9" s="675">
        <f t="shared" si="0"/>
        <v>0</v>
      </c>
      <c r="E9" s="674">
        <f>'3-Отчет за паричния поток'!C45</f>
        <v>87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63</v>
      </c>
      <c r="D10" s="675">
        <f t="shared" si="0"/>
        <v>0</v>
      </c>
      <c r="E10" s="674">
        <f>'3-Отчет за паричния поток'!C46</f>
        <v>63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2500</v>
      </c>
      <c r="D11" s="675">
        <f t="shared" si="0"/>
        <v>0</v>
      </c>
      <c r="E11" s="674">
        <f>'4-Отчет за собствения капитал'!L34</f>
        <v>2500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-0.7258064516129032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-0.01756440281030445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4.596774193548387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4.596774193548387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1.0161290322580645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1.0161290322580645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0.024799999999999996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0.02419984387197502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602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2277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222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63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285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2562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-518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-581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-45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-563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2500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45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45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45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45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87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-581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-581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-45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-626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-626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2545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2545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-45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2500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2500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602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2277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222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222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222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222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37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62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37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</v>
      </c>
      <c r="D17" s="196">
        <v>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602</v>
      </c>
      <c r="D20" s="598">
        <f>SUM(D12:D19)</f>
        <v>604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-518</v>
      </c>
      <c r="H28" s="596">
        <f>SUM(H29:H31)</f>
        <v>-454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-581</v>
      </c>
      <c r="H30" s="196">
        <v>-517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-45</v>
      </c>
      <c r="H33" s="196">
        <v>-64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-563</v>
      </c>
      <c r="H34" s="598">
        <f>H28+H32+H33</f>
        <v>-518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2500</v>
      </c>
      <c r="H37" s="600">
        <f>H26+H18+H34</f>
        <v>2545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2277</v>
      </c>
      <c r="D56" s="602">
        <f>D20+D21+D22+D28+D33+D46+D52+D54+D55</f>
        <v>2279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</v>
      </c>
      <c r="H61" s="596">
        <f>SUM(H62:H68)</f>
        <v>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</v>
      </c>
      <c r="H64" s="196">
        <v>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21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</v>
      </c>
      <c r="D70" s="196">
        <v>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62</v>
      </c>
      <c r="H71" s="598">
        <f>H59+H60+H61+H69+H70</f>
        <v>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222</v>
      </c>
      <c r="D76" s="598">
        <f>SUM(D68:D75)</f>
        <v>224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</v>
      </c>
      <c r="H79" s="600">
        <f>H71+H73+H75+H77</f>
        <v>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63</v>
      </c>
      <c r="D88" s="196">
        <v>87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</v>
      </c>
      <c r="D92" s="598">
        <f>SUM(D88:D91)</f>
        <v>87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285</v>
      </c>
      <c r="D94" s="602">
        <f>D65+D76+D85+D92+D93</f>
        <v>311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2562</v>
      </c>
      <c r="D95" s="604">
        <f>D94+D56</f>
        <v>2590</v>
      </c>
      <c r="E95" s="229" t="s">
        <v>942</v>
      </c>
      <c r="F95" s="489" t="s">
        <v>268</v>
      </c>
      <c r="G95" s="603">
        <f>G37+G40+G56+G79</f>
        <v>2562</v>
      </c>
      <c r="H95" s="604">
        <f>H37+H40+H56+H79</f>
        <v>2590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42758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</v>
      </c>
      <c r="D15" s="317">
        <v>17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-6</v>
      </c>
      <c r="E18" s="234" t="s">
        <v>297</v>
      </c>
      <c r="F18" s="238" t="s">
        <v>298</v>
      </c>
      <c r="G18" s="639"/>
      <c r="H18" s="640">
        <v>2</v>
      </c>
    </row>
    <row r="19" spans="1:8" ht="15.75">
      <c r="A19" s="194" t="s">
        <v>299</v>
      </c>
      <c r="B19" s="190" t="s">
        <v>300</v>
      </c>
      <c r="C19" s="316">
        <v>19</v>
      </c>
      <c r="D19" s="317">
        <v>13</v>
      </c>
      <c r="E19" s="194" t="s">
        <v>301</v>
      </c>
      <c r="F19" s="237" t="s">
        <v>302</v>
      </c>
      <c r="G19" s="316"/>
      <c r="H19" s="317">
        <v>2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</v>
      </c>
      <c r="D22" s="629">
        <f>SUM(D12:D18)+D19</f>
        <v>46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</v>
      </c>
      <c r="D31" s="635">
        <f>D29+D22</f>
        <v>46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45</v>
      </c>
      <c r="H33" s="629">
        <f>IF((D31-H31)&gt;0,D31-H31,0)</f>
        <v>44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20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</v>
      </c>
      <c r="D36" s="637">
        <f>D31-D34+D35</f>
        <v>66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45</v>
      </c>
      <c r="H37" s="254">
        <f>IF((D36-H36)&gt;0,D36-H36,0)</f>
        <v>64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45</v>
      </c>
      <c r="H42" s="244">
        <f>IF(H37&gt;0,IF(D38+H37&lt;0,0,D38+H37),IF(D37-D38&lt;0,D38-D37,0))</f>
        <v>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45</v>
      </c>
      <c r="H44" s="268">
        <f>IF(D42=0,IF(H42-H43&gt;0,H42-H43+D43,0),IF(D42-D43&lt;0,D43-D42+H43,0))</f>
        <v>64</v>
      </c>
    </row>
    <row r="45" spans="1:8" ht="16.5" thickBot="1">
      <c r="A45" s="270" t="s">
        <v>371</v>
      </c>
      <c r="B45" s="271" t="s">
        <v>372</v>
      </c>
      <c r="C45" s="630">
        <f>C36+C38+C42</f>
        <v>45</v>
      </c>
      <c r="D45" s="631">
        <f>D36+D38+D42</f>
        <v>66</v>
      </c>
      <c r="E45" s="270" t="s">
        <v>373</v>
      </c>
      <c r="F45" s="272" t="s">
        <v>374</v>
      </c>
      <c r="G45" s="630">
        <f>G42+G36</f>
        <v>45</v>
      </c>
      <c r="H45" s="631">
        <f>H42+H36</f>
        <v>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42758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87</v>
      </c>
      <c r="D45" s="309">
        <v>118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</v>
      </c>
      <c r="D46" s="311">
        <f>D45+D44</f>
        <v>87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42758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-581</v>
      </c>
      <c r="K13" s="585"/>
      <c r="L13" s="584">
        <f>SUM(C13:K13)</f>
        <v>2545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-581</v>
      </c>
      <c r="K17" s="653">
        <f t="shared" si="2"/>
        <v>0</v>
      </c>
      <c r="L17" s="584">
        <f t="shared" si="1"/>
        <v>2545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-45</v>
      </c>
      <c r="K18" s="585"/>
      <c r="L18" s="584">
        <f t="shared" si="1"/>
        <v>-45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-626</v>
      </c>
      <c r="K31" s="653">
        <f t="shared" si="6"/>
        <v>0</v>
      </c>
      <c r="L31" s="584">
        <f t="shared" si="1"/>
        <v>2500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-626</v>
      </c>
      <c r="K34" s="587">
        <f t="shared" si="7"/>
        <v>0</v>
      </c>
      <c r="L34" s="651">
        <f t="shared" si="1"/>
        <v>2500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42758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42758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1</v>
      </c>
      <c r="L16" s="328">
        <v>2</v>
      </c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1</v>
      </c>
      <c r="L19" s="330">
        <f>SUM(L11:L18)</f>
        <v>2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602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1</v>
      </c>
      <c r="L42" s="349">
        <f t="shared" si="11"/>
        <v>2</v>
      </c>
      <c r="M42" s="349">
        <f t="shared" si="11"/>
        <v>0</v>
      </c>
      <c r="N42" s="349">
        <f t="shared" si="11"/>
        <v>3</v>
      </c>
      <c r="O42" s="349">
        <f t="shared" si="11"/>
        <v>0</v>
      </c>
      <c r="P42" s="349">
        <f t="shared" si="11"/>
        <v>0</v>
      </c>
      <c r="Q42" s="349">
        <f t="shared" si="11"/>
        <v>3</v>
      </c>
      <c r="R42" s="350">
        <f t="shared" si="11"/>
        <v>2277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42758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222</v>
      </c>
      <c r="D45" s="438">
        <f>D26+D30+D31+D33+D32+D34+D35+D40</f>
        <v>222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222</v>
      </c>
      <c r="D46" s="444">
        <f>D45+D23+D21+D11</f>
        <v>222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</v>
      </c>
      <c r="D87" s="134">
        <f>SUM(D88:D92)+D96</f>
        <v>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37</v>
      </c>
      <c r="D89" s="197">
        <v>37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</v>
      </c>
      <c r="D98" s="433">
        <f>D87+D82+D77+D73+D97</f>
        <v>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62</v>
      </c>
      <c r="D99" s="427">
        <f>D98+D70+D68</f>
        <v>62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42758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42758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2016-10-28T07:30:32Z</cp:lastPrinted>
  <dcterms:created xsi:type="dcterms:W3CDTF">2006-09-16T00:00:00Z</dcterms:created>
  <dcterms:modified xsi:type="dcterms:W3CDTF">2017-01-21T10:44:28Z</dcterms:modified>
  <cp:category/>
  <cp:version/>
  <cp:contentType/>
  <cp:contentStatus/>
</cp:coreProperties>
</file>