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5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<sst xmlns="http://schemas.openxmlformats.org/spreadsheetml/2006/main" count="661" uniqueCount="507">
  <si>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</si>
  <si>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</si>
  <si>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</si>
  <si>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</si>
  <si>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</si>
  <si>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</si>
  <si>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</si>
  <si>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</si>
  <si>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</si>
  <si>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</si>
  <si>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</si>
  <si>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</si>
  <si>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</si>
  <si>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</si>
  <si>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</si>
  <si>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</si>
  <si>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</si>
  <si>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</si>
  <si>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</si>
  <si>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</si>
  <si>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</si>
  <si>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</si>
  <si>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</si>
  <si>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</si>
  <si>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</si>
  <si>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</si>
  <si>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</si>
  <si>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</si>
  <si>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</si>
  <si>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</si>
  <si>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</si>
  <si>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</si>
  <si>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</si>
  <si>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</si>
  <si>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</si>
  <si>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</si>
  <si>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</si>
  <si>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</si>
  <si>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</si>
  <si>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</si>
  <si>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</si>
  <si>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</si>
  <si>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</si>
  <si>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</si>
  <si>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</si>
  <si>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</si>
  <si>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</si>
  <si>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</si>
  <si>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</si>
  <si>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</si>
  <si>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</si>
  <si>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</si>
  <si>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</si>
  <si>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</si>
  <si>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</si>
  <si>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</si>
  <si>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</si>
  <si>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</si>
  <si>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</si>
  <si>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</si>
  <si>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</si>
  <si>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</si>
  <si>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</si>
  <si>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</si>
  <si>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</si>
  <si>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</si>
  <si>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</si>
  <si>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</si>
  <si>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</si>
  <si>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</si>
  <si>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</si>
  <si>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</si>
  <si>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</si>
  <si>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</si>
  <si>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</si>
  <si>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</si>
  <si>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</si>
  <si>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</si>
  <si>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</si>
  <si>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</si>
  <si>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</si>
  <si>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</si>
  <si>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</si>
  <si>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</si>
  <si>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</si>
  <si>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</si>
  <si>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</si>
  <si>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</si>
  <si>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</si>
  <si>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</si>
  <si>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</si>
  <si>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</si>
  <si>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</si>
  <si>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</si>
  <si>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</si>
  <si>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</si>
  <si>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</si>
  <si>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</si>
  <si>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</si>
  <si>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</si>
  <si>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</si>
  <si>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</si>
  <si>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</si>
  <si>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</si>
  <si>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</si>
  <si>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</si>
  <si>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</si>
  <si>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</si>
  <si>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</si>
  <si>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</si>
  <si>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</si>
  <si>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</si>
  <si>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</si>
  <si>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</si>
  <si>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</si>
  <si>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</si>
  <si>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</si>
  <si>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</si>
  <si>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</si>
  <si>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</si>
  <si>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</si>
  <si>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</si>
  <si>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</si>
  <si>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</si>
  <si>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</si>
  <si>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</si>
  <si>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</si>
  <si>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</si>
  <si>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</si>
  <si>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</si>
  <si>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</si>
  <si>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</si>
  <si>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</si>
  <si>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</si>
  <si>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</si>
  <si>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</si>
  <si>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</si>
  <si>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</si>
  <si>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</si>
  <si>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</si>
  <si>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</si>
  <si>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</si>
  <si>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</si>
  <si>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</si>
  <si>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</si>
  <si>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</si>
  <si>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</si>
  <si>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</si>
  <si>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</si>
  <si>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</si>
  <si>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</si>
  <si>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</si>
  <si>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</si>
  <si>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</si>
  <si>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</si>
  <si>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</si>
  <si>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</si>
  <si>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</si>
  <si>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</si>
  <si>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</si>
  <si>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</si>
  <si>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</si>
  <si>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</si>
  <si>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</si>
  <si>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</si>
  <si>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</si>
  <si>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</si>
  <si>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</si>
  <si>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</si>
  <si>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</si>
  <si>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</si>
  <si>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</si>
  <si>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</si>
  <si>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</si>
  <si>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</si>
  <si>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</si>
  <si>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</si>
  <si>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</si>
  <si>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</si>
  <si>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</si>
  <si>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</si>
  <si>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</si>
  <si>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</si>
  <si>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</si>
  <si>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</si>
  <si>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</si>
  <si>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</si>
  <si>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</si>
  <si>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</si>
  <si>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</si>
  <si>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</si>
  <si>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</si>
  <si>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</si>
  <si>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</si>
  <si>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</si>
  <si>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</si>
  <si>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</si>
  <si>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</si>
  <si>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</si>
  <si>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</si>
  <si>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</si>
  <si>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</si>
  <si>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</si>
  <si>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</si>
  <si>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</si>
  <si>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</si>
  <si>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</si>
  <si>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</si>
  <si>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</si>
  <si>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</si>
  <si>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</si>
  <si>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</si>
  <si>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</si>
  <si>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</si>
  <si>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</si>
  <si>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</si>
  <si>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</si>
  <si>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</si>
  <si>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</si>
  <si>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</si>
  <si>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</si>
  <si>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</si>
  <si>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</si>
  <si>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</si>
  <si>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</si>
  <si>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</si>
  <si>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</si>
  <si>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</si>
  <si>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</si>
  <si>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</si>
  <si>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</si>
  <si>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</si>
  <si>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</si>
  <si>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</si>
  <si>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</si>
  <si>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</si>
  <si>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</si>
  <si>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</si>
  <si>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</si>
  <si>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</si>
  <si>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</si>
  <si>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</si>
  <si>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</si>
  <si>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</si>
  <si>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</si>
  <si>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</si>
  <si>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</si>
  <si>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</si>
  <si>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</si>
  <si>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</si>
  <si>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</si>
  <si>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</si>
  <si>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</si>
  <si>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</si>
  <si>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</si>
  <si>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</si>
  <si>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</si>
  <si>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</si>
  <si>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</si>
  <si>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</si>
  <si>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</si>
  <si>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</si>
  <si>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</si>
  <si>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</si>
  <si>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</si>
  <si>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</si>
  <si>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</si>
  <si>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</si>
  <si>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</si>
  <si>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</si>
  <si>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</si>
  <si>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</si>
  <si>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</si>
  <si>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</si>
  <si>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</si>
  <si>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</si>
  <si>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</si>
  <si>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</si>
  <si>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</si>
  <si>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</si>
  <si>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</si>
  <si>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</si>
  <si>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</si>
  <si>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</si>
  <si>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</si>
  <si>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</si>
  <si>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</si>
  <si>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</si>
  <si>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</si>
  <si>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</si>
  <si>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</si>
  <si>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</si>
  <si>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</si>
  <si>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</si>
  <si>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</si>
  <si>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</si>
  <si>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</si>
  <si>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</si>
  <si>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</si>
  <si>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</si>
  <si>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</si>
  <si>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</si>
  <si>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</si>
  <si>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</si>
  <si>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</si>
  <si>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</si>
  <si>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</si>
  <si>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</si>
  <si>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</si>
  <si>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</si>
  <si>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</si>
  <si>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</si>
  <si>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</si>
  <si>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</si>
  <si>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</si>
  <si>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</si>
  <si>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</si>
  <si>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</si>
  <si>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</si>
  <si>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</si>
  <si>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</si>
  <si>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</si>
  <si>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</si>
  <si>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</si>
  <si>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</si>
  <si>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</si>
  <si>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</si>
  <si>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</si>
  <si>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</si>
  <si>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</si>
  <si>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</si>
  <si>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</si>
  <si>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</si>
  <si>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</si>
  <si>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</si>
  <si>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</si>
  <si>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</si>
  <si>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</si>
  <si>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</si>
  <si>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</si>
  <si>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</si>
  <si>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</si>
  <si>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</si>
  <si>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</si>
  <si>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</si>
  <si>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</si>
  <si>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</si>
  <si>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</si>
  <si>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</si>
  <si>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</si>
  <si>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</si>
  <si>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</si>
  <si>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</si>
  <si>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</si>
  <si>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</si>
  <si>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</si>
  <si>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</si>
  <si>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</si>
  <si>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</si>
  <si>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</si>
  <si>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</si>
  <si>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</si>
  <si>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</si>
  <si>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</si>
  <si>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</si>
  <si>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</si>
  <si>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</si>
  <si>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</si>
  <si>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</si>
  <si>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</si>
  <si>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</si>
  <si>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</si>
  <si>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</si>
  <si>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</si>
  <si>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</si>
  <si>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</si>
  <si>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</si>
  <si>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</si>
  <si>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</si>
  <si>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</si>
  <si>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</si>
  <si>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</si>
  <si>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</si>
  <si>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</si>
  <si>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</si>
  <si>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</si>
  <si>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</si>
  <si>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</si>
  <si>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</si>
  <si>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</si>
  <si>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</si>
  <si>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</si>
  <si>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</si>
  <si>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</si>
  <si>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</si>
  <si>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</si>
  <si>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</si>
  <si>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</si>
  <si>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</si>
  <si>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</si>
  <si>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</si>
  <si>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</si>
  <si>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</si>
  <si>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</si>
  <si>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</si>
  <si>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</si>
  <si>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</si>
  <si>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</si>
  <si>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</si>
  <si>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</si>
  <si>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</si>
  <si>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</si>
  <si>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</si>
  <si>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</si>
  <si>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</si>
  <si>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</si>
  <si>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</si>
  <si>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</si>
  <si>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</si>
  <si>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</si>
  <si>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</si>
  <si>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</si>
  <si>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</si>
  <si>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</si>
  <si>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</si>
  <si>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</si>
  <si>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</si>
  <si>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</si>
  <si>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</si>
  <si>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</si>
  <si>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</si>
  <si>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</si>
  <si>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</si>
  <si>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</si>
  <si>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</si>
  <si>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</si>
  <si>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</si>
  <si>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</si>
  <si>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</si>
  <si>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</si>
  <si>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</si>
  <si>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</si>
  <si>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</si>
  <si>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</si>
  <si>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</si>
  <si>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</si>
  <si>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</si>
  <si>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</si>
  <si>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</si>
  <si>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</si>
  <si>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</si>
  <si>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</si>
  <si>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</si>
  <si>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</si>
  <si>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</si>
  <si>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</si>
  <si>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</si>
  <si>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</si>
  <si>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</si>
  <si>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</si>
  <si>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</si>
  <si>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</si>
  <si>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</si>
  <si>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</si>
  <si>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</si>
  <si>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</si>
  <si>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</si>
  <si>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</si>
  <si>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</si>
  <si>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</si>
  <si>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</si>
  <si>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</si>
  <si>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</si>
  <si>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</si>
  <si>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</si>
  <si>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</si>
  <si>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</si>
  <si>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</si>
  <si>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</si>
  <si>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</si>
  <si>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</si>
  <si>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</si>
  <si>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</si>
  <si>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</si>
  <si>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</si>
  <si>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</si>
  <si>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</si>
  <si>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</si>
  <si>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</si>
  <si>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</si>
  <si>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</si>
  <si>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</si>
  <si>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</si>
  <si>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</si>
  <si>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</si>
  <si>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</si>
  <si>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</si>
  <si>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</si>
  <si>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</si>
  <si>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</si>
  <si>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ОРЕЛ ИНВЕСТ АД - в ЛИКВИДАЦИЯ</t>
  </si>
  <si>
    <t>Георги Тренчев</t>
  </si>
  <si>
    <t>Жанет Караджова</t>
  </si>
  <si>
    <t>ЕИК по БУЛСТАТ 121640360</t>
  </si>
  <si>
    <t>ЕИК по БУЛСТАТ  121640360</t>
  </si>
  <si>
    <t>акции от капитала на Елпром трафо АД</t>
  </si>
  <si>
    <r>
      <t xml:space="preserve">Дата на съставяне:           </t>
    </r>
    <r>
      <rPr>
        <sz val="9"/>
        <rFont val="Times New Roman"/>
        <family val="1"/>
      </rPr>
      <t>24.03.2014 г.</t>
    </r>
  </si>
</sst>
</file>

<file path=xl/styles.xml><?xml version="1.0" encoding="utf-8"?>
<styleSheet xmlns="http://schemas.openxmlformats.org/spreadsheetml/2006/main">
  <numFmts count="40">
    <numFmt numFmtId="5" formatCode="&quot;лв.&quot;#,##0;\-&quot;лв.&quot;#,##0"/>
    <numFmt numFmtId="6" formatCode="&quot;лв.&quot;#,##0;[Red]\-&quot;лв.&quot;#,##0"/>
    <numFmt numFmtId="7" formatCode="&quot;лв.&quot;#,##0.00;\-&quot;лв.&quot;#,##0.00"/>
    <numFmt numFmtId="8" formatCode="&quot;лв.&quot;#,##0.00;[Red]\-&quot;лв.&quot;#,##0.00"/>
    <numFmt numFmtId="42" formatCode="_-&quot;лв.&quot;* #,##0_-;\-&quot;лв.&quot;* #,##0_-;_-&quot;лв.&quot;* &quot;-&quot;_-;_-@_-"/>
    <numFmt numFmtId="41" formatCode="_-* #,##0_-;\-* #,##0_-;_-* &quot;-&quot;_-;_-@_-"/>
    <numFmt numFmtId="44" formatCode="_-&quot;лв.&quot;* #,##0.00_-;\-&quot;лв.&quot;* #,##0.00_-;_-&quot;лв.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&quot;€&quot;_);\(#,##0&quot;€&quot;\)"/>
    <numFmt numFmtId="181" formatCode="#,##0&quot;€&quot;_);[Red]\(#,##0&quot;€&quot;\)"/>
    <numFmt numFmtId="182" formatCode="#,##0.00&quot;€&quot;_);\(#,##0.00&quot;€&quot;\)"/>
    <numFmt numFmtId="183" formatCode="#,##0.00&quot;€&quot;_);[Red]\(#,##0.00&quot;€&quot;\)"/>
    <numFmt numFmtId="184" formatCode="_ * #,##0_)&quot;€&quot;_ ;_ * \(#,##0\)&quot;€&quot;_ ;_ * &quot;-&quot;_)&quot;€&quot;_ ;_ @_ "/>
    <numFmt numFmtId="185" formatCode="_ * #,##0_)_€_ ;_ * \(#,##0\)_€_ ;_ * &quot;-&quot;_)_€_ ;_ @_ "/>
    <numFmt numFmtId="186" formatCode="_ * #,##0.00_)&quot;€&quot;_ ;_ * \(#,##0.00\)&quot;€&quot;_ ;_ * &quot;-&quot;??_)&quot;€&quot;_ ;_ @_ "/>
    <numFmt numFmtId="187" formatCode="_ * #,##0.00_)_€_ ;_ * \(#,##0.00\)_€_ ;_ * &quot;-&quot;??_)_€_ ;_ @_ 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1" fillId="0" borderId="0" xfId="58" applyNumberFormat="1" applyFont="1" applyBorder="1" applyAlignment="1" applyProtection="1">
      <alignment horizontal="center" vertical="top"/>
      <protection locked="0"/>
    </xf>
    <xf numFmtId="14" fontId="11" fillId="0" borderId="0" xfId="57" applyNumberFormat="1" applyFont="1" applyProtection="1">
      <alignment/>
      <protection locked="0"/>
    </xf>
    <xf numFmtId="14" fontId="8" fillId="36" borderId="10" xfId="0" applyNumberFormat="1" applyFont="1" applyFill="1" applyBorder="1" applyAlignment="1">
      <alignment vertical="center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49">
      <selection activeCell="A76" sqref="A76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14.25">
      <c r="A3" s="24" t="s">
        <v>1</v>
      </c>
      <c r="B3" s="24"/>
      <c r="C3" s="24"/>
      <c r="D3" s="27" t="s">
        <v>500</v>
      </c>
      <c r="E3" s="27"/>
      <c r="F3" s="27"/>
      <c r="G3" s="27"/>
      <c r="H3" s="117"/>
      <c r="I3" s="118" t="s">
        <v>2</v>
      </c>
      <c r="J3" s="25"/>
      <c r="K3" s="25">
        <v>121640360</v>
      </c>
      <c r="L3" s="26"/>
    </row>
    <row r="4" spans="1:12" ht="14.25">
      <c r="A4" s="24" t="s">
        <v>3</v>
      </c>
      <c r="B4" s="24"/>
      <c r="C4" s="24"/>
      <c r="D4" s="117"/>
      <c r="E4" s="117"/>
      <c r="F4" s="320">
        <v>41639</v>
      </c>
      <c r="G4" s="117"/>
      <c r="H4" s="117"/>
      <c r="I4" s="119" t="s">
        <v>4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7"/>
      <c r="B7" s="86" t="s">
        <v>8</v>
      </c>
      <c r="C7" s="131" t="s">
        <v>9</v>
      </c>
      <c r="D7" s="132"/>
      <c r="E7" s="133"/>
      <c r="F7" s="323" t="s">
        <v>10</v>
      </c>
      <c r="G7" s="87"/>
      <c r="H7" s="86" t="s">
        <v>8</v>
      </c>
      <c r="I7" s="131" t="s">
        <v>9</v>
      </c>
      <c r="J7" s="132"/>
      <c r="K7" s="133"/>
      <c r="L7" s="323" t="s">
        <v>10</v>
      </c>
    </row>
    <row r="8" spans="1:12" ht="24">
      <c r="A8" s="88" t="s">
        <v>11</v>
      </c>
      <c r="B8" s="86" t="s">
        <v>12</v>
      </c>
      <c r="C8" s="56" t="s">
        <v>13</v>
      </c>
      <c r="D8" s="29" t="s">
        <v>14</v>
      </c>
      <c r="E8" s="103" t="s">
        <v>15</v>
      </c>
      <c r="F8" s="324"/>
      <c r="G8" s="88" t="s">
        <v>11</v>
      </c>
      <c r="H8" s="86" t="s">
        <v>12</v>
      </c>
      <c r="I8" s="56" t="s">
        <v>13</v>
      </c>
      <c r="J8" s="29" t="s">
        <v>14</v>
      </c>
      <c r="K8" s="103" t="s">
        <v>15</v>
      </c>
      <c r="L8" s="324"/>
    </row>
    <row r="9" spans="1:12" ht="12">
      <c r="A9" s="88" t="s">
        <v>16</v>
      </c>
      <c r="B9" s="46" t="s">
        <v>17</v>
      </c>
      <c r="C9" s="46" t="s">
        <v>18</v>
      </c>
      <c r="D9" s="28">
        <v>2</v>
      </c>
      <c r="E9" s="28">
        <v>3</v>
      </c>
      <c r="F9" s="29">
        <v>4</v>
      </c>
      <c r="G9" s="89" t="s">
        <v>16</v>
      </c>
      <c r="H9" s="29" t="s">
        <v>17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19</v>
      </c>
      <c r="B10" s="46"/>
      <c r="C10" s="307"/>
      <c r="D10" s="307"/>
      <c r="E10" s="307"/>
      <c r="F10" s="308"/>
      <c r="G10" s="37" t="s">
        <v>20</v>
      </c>
      <c r="H10" s="34"/>
      <c r="I10" s="29"/>
      <c r="J10" s="29"/>
      <c r="K10" s="107"/>
      <c r="L10" s="28"/>
    </row>
    <row r="11" spans="1:12" ht="12">
      <c r="A11" s="37" t="s">
        <v>21</v>
      </c>
      <c r="B11" s="36"/>
      <c r="C11" s="309"/>
      <c r="D11" s="307"/>
      <c r="E11" s="307"/>
      <c r="F11" s="308"/>
      <c r="G11" s="30" t="s">
        <v>22</v>
      </c>
      <c r="H11" s="34"/>
      <c r="I11" s="29"/>
      <c r="J11" s="29"/>
      <c r="K11" s="107"/>
      <c r="L11" s="28"/>
    </row>
    <row r="12" spans="1:17" ht="12">
      <c r="A12" s="54" t="s">
        <v>23</v>
      </c>
      <c r="B12" s="34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/>
      <c r="J12" s="266">
        <v>1263</v>
      </c>
      <c r="K12" s="296">
        <f>I12+J12</f>
        <v>1263</v>
      </c>
      <c r="L12" s="266">
        <v>1374</v>
      </c>
      <c r="M12" s="123"/>
      <c r="N12" s="123"/>
      <c r="O12" s="123"/>
      <c r="P12" s="123"/>
      <c r="Q12" s="123"/>
    </row>
    <row r="13" spans="1:17" ht="12">
      <c r="A13" s="54" t="s">
        <v>27</v>
      </c>
      <c r="B13" s="34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3" t="s">
        <v>31</v>
      </c>
      <c r="B14" s="34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3" t="s">
        <v>35</v>
      </c>
      <c r="B15" s="34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3" t="s">
        <v>488</v>
      </c>
      <c r="B16" s="34" t="s">
        <v>40</v>
      </c>
      <c r="C16" s="257"/>
      <c r="D16" s="295">
        <v>215</v>
      </c>
      <c r="E16" s="296">
        <f t="shared" si="0"/>
        <v>215</v>
      </c>
      <c r="F16" s="295">
        <v>440</v>
      </c>
      <c r="G16" s="141" t="s">
        <v>41</v>
      </c>
      <c r="H16" s="127" t="s">
        <v>42</v>
      </c>
      <c r="I16" s="265">
        <f>I15+I12</f>
        <v>0</v>
      </c>
      <c r="J16" s="265">
        <f>J15+J12</f>
        <v>1263</v>
      </c>
      <c r="K16" s="265">
        <f>K15+K12</f>
        <v>1263</v>
      </c>
      <c r="L16" s="265">
        <f>L15+L12</f>
        <v>1374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489</v>
      </c>
      <c r="B17" s="96" t="s">
        <v>44</v>
      </c>
      <c r="C17" s="257"/>
      <c r="D17" s="295">
        <v>27</v>
      </c>
      <c r="E17" s="296">
        <f t="shared" si="0"/>
        <v>27</v>
      </c>
      <c r="F17" s="295">
        <v>84</v>
      </c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3" t="s">
        <v>490</v>
      </c>
      <c r="B18" s="34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/>
      <c r="J18" s="304">
        <f>-'справка №2-ОТЧЕТ ЗА ДОХОДИТЕ'!G19</f>
        <v>-488</v>
      </c>
      <c r="K18" s="296">
        <f>I18+J18</f>
        <v>-488</v>
      </c>
      <c r="L18" s="305">
        <v>-111</v>
      </c>
      <c r="M18" s="123"/>
      <c r="N18" s="123"/>
      <c r="O18" s="123"/>
      <c r="P18" s="123"/>
      <c r="Q18" s="123"/>
    </row>
    <row r="19" spans="1:17" ht="12">
      <c r="A19" s="33" t="s">
        <v>48</v>
      </c>
      <c r="B19" s="34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3" t="s">
        <v>150</v>
      </c>
      <c r="B20" s="34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5" t="s">
        <v>41</v>
      </c>
      <c r="B21" s="39" t="s">
        <v>54</v>
      </c>
      <c r="C21" s="259">
        <f>SUM(C12:C18)+C20</f>
        <v>0</v>
      </c>
      <c r="D21" s="260">
        <f>SUM(D12:D18)+D20</f>
        <v>242</v>
      </c>
      <c r="E21" s="296">
        <f t="shared" si="0"/>
        <v>242</v>
      </c>
      <c r="F21" s="260">
        <f>SUM(F12:F18)+F20</f>
        <v>524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5"/>
      <c r="B22" s="39"/>
      <c r="C22" s="259"/>
      <c r="D22" s="298"/>
      <c r="E22" s="299"/>
      <c r="F22" s="264"/>
      <c r="G22" s="31" t="s">
        <v>56</v>
      </c>
      <c r="H22" s="34" t="s">
        <v>57</v>
      </c>
      <c r="I22" s="266"/>
      <c r="J22" s="266"/>
      <c r="K22" s="299">
        <f>I22+J22</f>
        <v>0</v>
      </c>
      <c r="L22" s="266"/>
    </row>
    <row r="23" spans="1:12" ht="12">
      <c r="A23" s="37" t="s">
        <v>58</v>
      </c>
      <c r="B23" s="97"/>
      <c r="C23" s="259"/>
      <c r="D23" s="298"/>
      <c r="E23" s="299"/>
      <c r="F23" s="264"/>
      <c r="G23" s="33" t="s">
        <v>59</v>
      </c>
      <c r="H23" s="34" t="s">
        <v>60</v>
      </c>
      <c r="I23" s="304"/>
      <c r="J23" s="304"/>
      <c r="K23" s="299">
        <f>I23+J23</f>
        <v>0</v>
      </c>
      <c r="L23" s="304"/>
    </row>
    <row r="24" spans="1:22" ht="12">
      <c r="A24" s="33" t="s">
        <v>61</v>
      </c>
      <c r="B24" s="34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0</v>
      </c>
      <c r="J24" s="306">
        <f>J23+J22</f>
        <v>0</v>
      </c>
      <c r="K24" s="306">
        <f>K23+K22</f>
        <v>0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4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3" t="s">
        <v>67</v>
      </c>
      <c r="B26" s="34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0</v>
      </c>
      <c r="J26" s="265">
        <f>J24+J18+J16+J19</f>
        <v>775</v>
      </c>
      <c r="K26" s="265">
        <f>K24+K18+K16+K19</f>
        <v>775</v>
      </c>
      <c r="L26" s="265">
        <f>L24+L18+L16+L19</f>
        <v>1263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71</v>
      </c>
      <c r="B27" s="34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5" t="s">
        <v>74</v>
      </c>
      <c r="B28" s="97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7" t="s">
        <v>77</v>
      </c>
      <c r="B29" s="34"/>
      <c r="C29" s="259"/>
      <c r="D29" s="298"/>
      <c r="E29" s="299"/>
      <c r="F29" s="264"/>
      <c r="G29" s="31" t="s">
        <v>78</v>
      </c>
      <c r="H29" s="34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80</v>
      </c>
      <c r="B30" s="34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84</v>
      </c>
      <c r="B31" s="96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88</v>
      </c>
      <c r="B32" s="34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92</v>
      </c>
      <c r="B33" s="34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96</v>
      </c>
      <c r="B34" s="34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/>
      <c r="J34" s="266"/>
      <c r="K34" s="296">
        <f t="shared" si="1"/>
        <v>0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100</v>
      </c>
      <c r="B35" s="39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104</v>
      </c>
      <c r="B36" s="39" t="s">
        <v>105</v>
      </c>
      <c r="C36" s="259">
        <f>C35+C28+C21</f>
        <v>0</v>
      </c>
      <c r="D36" s="260">
        <f>D35+D28+D21</f>
        <v>242</v>
      </c>
      <c r="E36" s="296">
        <f t="shared" si="0"/>
        <v>242</v>
      </c>
      <c r="F36" s="260">
        <f>F35+F28+F21</f>
        <v>524</v>
      </c>
      <c r="G36" s="124" t="s">
        <v>106</v>
      </c>
      <c r="H36" s="122" t="s">
        <v>107</v>
      </c>
      <c r="I36" s="266"/>
      <c r="J36" s="266"/>
      <c r="K36" s="296">
        <f t="shared" si="1"/>
        <v>0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108</v>
      </c>
      <c r="B37" s="34"/>
      <c r="C37" s="259"/>
      <c r="D37" s="298"/>
      <c r="E37" s="299"/>
      <c r="F37" s="264"/>
      <c r="G37" s="31" t="s">
        <v>109</v>
      </c>
      <c r="H37" s="34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111</v>
      </c>
      <c r="B38" s="34"/>
      <c r="C38" s="259"/>
      <c r="D38" s="298"/>
      <c r="E38" s="299"/>
      <c r="F38" s="264"/>
      <c r="G38" s="31" t="s">
        <v>112</v>
      </c>
      <c r="H38" s="34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114</v>
      </c>
      <c r="B39" s="34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118</v>
      </c>
      <c r="B40" s="34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121</v>
      </c>
      <c r="B41" s="34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3" t="s">
        <v>123</v>
      </c>
      <c r="B42" s="96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3" t="s">
        <v>96</v>
      </c>
      <c r="B43" s="34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41</v>
      </c>
      <c r="B44" s="39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9"/>
      <c r="D45" s="298"/>
      <c r="E45" s="299"/>
      <c r="F45" s="264"/>
      <c r="G45" s="31" t="s">
        <v>132</v>
      </c>
      <c r="H45" s="34" t="s">
        <v>133</v>
      </c>
      <c r="I45" s="266"/>
      <c r="J45" s="266"/>
      <c r="K45" s="296">
        <f t="shared" si="2"/>
        <v>0</v>
      </c>
      <c r="L45" s="266">
        <v>1</v>
      </c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134</v>
      </c>
      <c r="B46" s="34"/>
      <c r="C46" s="259"/>
      <c r="D46" s="298"/>
      <c r="E46" s="299"/>
      <c r="F46" s="264"/>
      <c r="G46" s="31" t="s">
        <v>135</v>
      </c>
      <c r="H46" s="34" t="s">
        <v>136</v>
      </c>
      <c r="I46" s="266"/>
      <c r="J46" s="266"/>
      <c r="K46" s="296">
        <f t="shared" si="2"/>
        <v>0</v>
      </c>
      <c r="L46" s="266">
        <v>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137</v>
      </c>
      <c r="B47" s="34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140</v>
      </c>
      <c r="B48" s="34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144</v>
      </c>
      <c r="B49" s="34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/>
      <c r="K49" s="296">
        <f t="shared" si="2"/>
        <v>0</v>
      </c>
      <c r="L49" s="266">
        <v>5</v>
      </c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148</v>
      </c>
      <c r="B50" s="96" t="s">
        <v>149</v>
      </c>
      <c r="C50" s="257"/>
      <c r="D50" s="257"/>
      <c r="E50" s="296">
        <f t="shared" si="0"/>
        <v>0</v>
      </c>
      <c r="F50" s="257">
        <v>3</v>
      </c>
      <c r="G50" s="125" t="s">
        <v>150</v>
      </c>
      <c r="H50" s="122" t="s">
        <v>151</v>
      </c>
      <c r="I50" s="266"/>
      <c r="J50" s="266">
        <v>1</v>
      </c>
      <c r="K50" s="296">
        <f t="shared" si="2"/>
        <v>1</v>
      </c>
      <c r="L50" s="266">
        <v>4</v>
      </c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152</v>
      </c>
      <c r="B51" s="34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1</v>
      </c>
      <c r="K51" s="306">
        <f>SUM(K43:K50)</f>
        <v>1</v>
      </c>
      <c r="L51" s="306">
        <f>SUM(L43:L50)</f>
        <v>13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155</v>
      </c>
      <c r="B52" s="34" t="s">
        <v>156</v>
      </c>
      <c r="C52" s="257"/>
      <c r="D52" s="257">
        <v>6</v>
      </c>
      <c r="E52" s="296">
        <f t="shared" si="0"/>
        <v>6</v>
      </c>
      <c r="F52" s="257">
        <v>3</v>
      </c>
      <c r="G52" s="145" t="s">
        <v>157</v>
      </c>
      <c r="H52" s="127" t="s">
        <v>158</v>
      </c>
      <c r="I52" s="265">
        <f>I40+I51</f>
        <v>0</v>
      </c>
      <c r="J52" s="265">
        <f>J40+J51</f>
        <v>1</v>
      </c>
      <c r="K52" s="265">
        <f>K40+K51</f>
        <v>1</v>
      </c>
      <c r="L52" s="265">
        <f>L40+L51</f>
        <v>13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74</v>
      </c>
      <c r="B53" s="39" t="s">
        <v>159</v>
      </c>
      <c r="C53" s="259">
        <f>SUM(C47:C52)</f>
        <v>0</v>
      </c>
      <c r="D53" s="260">
        <f>SUM(D47:D52)</f>
        <v>6</v>
      </c>
      <c r="E53" s="296">
        <f t="shared" si="0"/>
        <v>6</v>
      </c>
      <c r="F53" s="260">
        <f>SUM(F47:F52)</f>
        <v>6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7" t="s">
        <v>160</v>
      </c>
      <c r="B54" s="39"/>
      <c r="C54" s="264"/>
      <c r="D54" s="298"/>
      <c r="E54" s="299"/>
      <c r="F54" s="264"/>
      <c r="G54" s="31"/>
      <c r="H54" s="56"/>
      <c r="I54" s="264"/>
      <c r="J54" s="264"/>
      <c r="K54" s="299"/>
      <c r="L54" s="298"/>
    </row>
    <row r="55" spans="1:16" ht="12">
      <c r="A55" s="33" t="s">
        <v>161</v>
      </c>
      <c r="B55" s="96" t="s">
        <v>162</v>
      </c>
      <c r="C55" s="264">
        <f>SUM(C56:C59)</f>
        <v>0</v>
      </c>
      <c r="D55" s="265">
        <f>SUM(D56:D59)</f>
        <v>4</v>
      </c>
      <c r="E55" s="296">
        <f t="shared" si="0"/>
        <v>4</v>
      </c>
      <c r="F55" s="265">
        <f>SUM(F56:F59)</f>
        <v>18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38" t="s">
        <v>163</v>
      </c>
      <c r="B56" s="34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3" t="s">
        <v>165</v>
      </c>
      <c r="B57" s="34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3" t="s">
        <v>167</v>
      </c>
      <c r="B58" s="34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3" t="s">
        <v>169</v>
      </c>
      <c r="B59" s="34" t="s">
        <v>170</v>
      </c>
      <c r="C59" s="266"/>
      <c r="D59" s="266">
        <v>4</v>
      </c>
      <c r="E59" s="296">
        <f t="shared" si="0"/>
        <v>4</v>
      </c>
      <c r="F59" s="266">
        <v>18</v>
      </c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3" t="s">
        <v>171</v>
      </c>
      <c r="B60" s="34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3" t="s">
        <v>173</v>
      </c>
      <c r="B61" s="34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3" t="s">
        <v>175</v>
      </c>
      <c r="B62" s="34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3" t="s">
        <v>177</v>
      </c>
      <c r="B63" s="34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5" t="s">
        <v>96</v>
      </c>
      <c r="B64" s="34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5" t="s">
        <v>100</v>
      </c>
      <c r="B65" s="97" t="s">
        <v>180</v>
      </c>
      <c r="C65" s="264">
        <f>C55+C60+C61+C63+C64</f>
        <v>0</v>
      </c>
      <c r="D65" s="265">
        <f>D55+D60+D61+D63+D64</f>
        <v>4</v>
      </c>
      <c r="E65" s="296">
        <f t="shared" si="0"/>
        <v>4</v>
      </c>
      <c r="F65" s="265">
        <f>F55+F60+F61+F63+F64</f>
        <v>18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7" t="s">
        <v>181</v>
      </c>
      <c r="B66" s="32"/>
      <c r="C66" s="264"/>
      <c r="D66" s="264"/>
      <c r="E66" s="299"/>
      <c r="F66" s="300"/>
      <c r="G66" s="35"/>
      <c r="H66" s="34"/>
      <c r="I66" s="264"/>
      <c r="J66" s="264"/>
      <c r="K66" s="299"/>
      <c r="L66" s="301"/>
    </row>
    <row r="67" spans="1:16" ht="12">
      <c r="A67" s="55" t="s">
        <v>182</v>
      </c>
      <c r="B67" s="34" t="s">
        <v>183</v>
      </c>
      <c r="C67" s="266"/>
      <c r="D67" s="266">
        <v>8</v>
      </c>
      <c r="E67" s="296">
        <f t="shared" si="0"/>
        <v>8</v>
      </c>
      <c r="F67" s="266">
        <v>6</v>
      </c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5" t="s">
        <v>184</v>
      </c>
      <c r="B68" s="34" t="s">
        <v>185</v>
      </c>
      <c r="C68" s="266"/>
      <c r="D68" s="266">
        <v>516</v>
      </c>
      <c r="E68" s="296">
        <f t="shared" si="0"/>
        <v>516</v>
      </c>
      <c r="F68" s="266">
        <v>722</v>
      </c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5" t="s">
        <v>63</v>
      </c>
      <c r="B69" s="39" t="s">
        <v>186</v>
      </c>
      <c r="C69" s="261">
        <f>C68+C67</f>
        <v>0</v>
      </c>
      <c r="D69" s="262">
        <f>D68+D67</f>
        <v>524</v>
      </c>
      <c r="E69" s="296">
        <f t="shared" si="0"/>
        <v>524</v>
      </c>
      <c r="F69" s="262">
        <f>F68+F67</f>
        <v>728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7" t="s">
        <v>187</v>
      </c>
      <c r="B70" s="56" t="s">
        <v>188</v>
      </c>
      <c r="C70" s="264">
        <f>C69+C65+C53+C44</f>
        <v>0</v>
      </c>
      <c r="D70" s="265">
        <f>D69+D65+D53+D44</f>
        <v>534</v>
      </c>
      <c r="E70" s="296">
        <f t="shared" si="0"/>
        <v>534</v>
      </c>
      <c r="F70" s="265">
        <f>F69+F65+F53+F44</f>
        <v>752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0" t="s">
        <v>189</v>
      </c>
      <c r="B71" s="56" t="s">
        <v>190</v>
      </c>
      <c r="C71" s="259">
        <f>C70+C36</f>
        <v>0</v>
      </c>
      <c r="D71" s="260">
        <f>D70+D36</f>
        <v>776</v>
      </c>
      <c r="E71" s="296">
        <f t="shared" si="0"/>
        <v>776</v>
      </c>
      <c r="F71" s="260">
        <f>F70+F36</f>
        <v>1276</v>
      </c>
      <c r="G71" s="129" t="s">
        <v>191</v>
      </c>
      <c r="H71" s="128" t="s">
        <v>192</v>
      </c>
      <c r="I71" s="265">
        <f>I52+I26</f>
        <v>0</v>
      </c>
      <c r="J71" s="265">
        <f>J52+J26</f>
        <v>776</v>
      </c>
      <c r="K71" s="265">
        <f>K52+K26</f>
        <v>776</v>
      </c>
      <c r="L71" s="265">
        <f>L52+L26</f>
        <v>1276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8"/>
      <c r="C72" s="108"/>
      <c r="D72" s="109"/>
      <c r="E72" s="109"/>
      <c r="F72" s="110"/>
      <c r="G72" s="48"/>
      <c r="H72" s="98"/>
      <c r="I72" s="49"/>
      <c r="J72" s="49"/>
      <c r="K72" s="109"/>
      <c r="L72" s="50"/>
    </row>
    <row r="73" spans="1:12" ht="12">
      <c r="A73" s="287" t="s">
        <v>486</v>
      </c>
      <c r="B73" s="98"/>
      <c r="C73" s="108"/>
      <c r="D73" s="109"/>
      <c r="E73" s="109"/>
      <c r="F73" s="110"/>
      <c r="G73" s="48"/>
      <c r="H73" s="98"/>
      <c r="I73" s="49"/>
      <c r="J73" s="49"/>
      <c r="K73" s="109"/>
      <c r="L73" s="50"/>
    </row>
    <row r="74" spans="1:12" ht="12">
      <c r="A74" s="287"/>
      <c r="B74" s="98"/>
      <c r="C74" s="108"/>
      <c r="D74" s="109"/>
      <c r="E74" s="109"/>
      <c r="F74" s="110"/>
      <c r="G74" s="48"/>
      <c r="H74" s="98"/>
      <c r="I74" s="49"/>
      <c r="J74" s="49"/>
      <c r="K74" s="109"/>
      <c r="L74" s="50"/>
    </row>
    <row r="75" spans="1:12" ht="12">
      <c r="A75" s="269" t="s">
        <v>506</v>
      </c>
      <c r="B75" s="270"/>
      <c r="C75" s="271"/>
      <c r="D75" s="272" t="s">
        <v>193</v>
      </c>
      <c r="E75" s="112" t="s">
        <v>501</v>
      </c>
      <c r="F75" s="112"/>
      <c r="G75" s="273" t="s">
        <v>194</v>
      </c>
      <c r="H75" s="274"/>
      <c r="I75" s="26" t="s">
        <v>502</v>
      </c>
      <c r="J75" s="26"/>
      <c r="K75" s="272"/>
      <c r="L75" s="26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6"/>
      <c r="J76" s="26"/>
      <c r="K76" s="272"/>
      <c r="L76" s="26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6"/>
      <c r="J77" s="26"/>
      <c r="K77" s="272"/>
      <c r="L77" s="26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2">
      <selection activeCell="C12" sqref="C12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195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5"/>
      <c r="D3" s="27" t="s">
        <v>500</v>
      </c>
      <c r="E3" s="2"/>
      <c r="F3" s="118" t="s">
        <v>2</v>
      </c>
      <c r="G3" s="152"/>
      <c r="H3" s="25">
        <v>121640360</v>
      </c>
    </row>
    <row r="4" spans="1:8" ht="15">
      <c r="A4" s="4" t="s">
        <v>3</v>
      </c>
      <c r="B4" s="4"/>
      <c r="C4" s="320">
        <f>'справка №1-БАЛАНС'!F4</f>
        <v>41639</v>
      </c>
      <c r="D4" s="152"/>
      <c r="E4" s="14"/>
      <c r="F4" s="119" t="s">
        <v>4</v>
      </c>
      <c r="G4" s="152"/>
      <c r="H4" s="25"/>
    </row>
    <row r="5" spans="1:8" ht="12.75">
      <c r="A5" s="4"/>
      <c r="B5" s="4"/>
      <c r="E5" s="14"/>
      <c r="F5" s="14"/>
      <c r="H5" s="14" t="s">
        <v>196</v>
      </c>
    </row>
    <row r="6" spans="1:8" ht="25.5">
      <c r="A6" s="84" t="s">
        <v>197</v>
      </c>
      <c r="B6" s="42" t="s">
        <v>198</v>
      </c>
      <c r="C6" s="67" t="s">
        <v>9</v>
      </c>
      <c r="D6" s="42" t="s">
        <v>199</v>
      </c>
      <c r="E6" s="84" t="s">
        <v>200</v>
      </c>
      <c r="F6" s="42" t="s">
        <v>198</v>
      </c>
      <c r="G6" s="67" t="s">
        <v>9</v>
      </c>
      <c r="H6" s="42" t="s">
        <v>199</v>
      </c>
    </row>
    <row r="7" spans="1:8" ht="12.75">
      <c r="A7" s="59" t="s">
        <v>16</v>
      </c>
      <c r="B7" s="68" t="s">
        <v>17</v>
      </c>
      <c r="C7" s="60">
        <v>1</v>
      </c>
      <c r="D7" s="60">
        <v>2</v>
      </c>
      <c r="E7" s="59" t="s">
        <v>16</v>
      </c>
      <c r="F7" s="68" t="s">
        <v>17</v>
      </c>
      <c r="G7" s="60">
        <v>1</v>
      </c>
      <c r="H7" s="60">
        <v>2</v>
      </c>
    </row>
    <row r="8" spans="1:8" ht="12.75">
      <c r="A8" s="61" t="s">
        <v>201</v>
      </c>
      <c r="B8" s="61"/>
      <c r="C8" s="268"/>
      <c r="D8" s="268"/>
      <c r="E8" s="8" t="s">
        <v>202</v>
      </c>
      <c r="F8" s="8"/>
      <c r="G8" s="62"/>
      <c r="H8" s="62"/>
    </row>
    <row r="9" spans="1:18" ht="12.75">
      <c r="A9" s="63" t="s">
        <v>203</v>
      </c>
      <c r="B9" s="44" t="s">
        <v>204</v>
      </c>
      <c r="C9" s="156"/>
      <c r="D9" s="156"/>
      <c r="E9" s="6" t="s">
        <v>205</v>
      </c>
      <c r="F9" s="40" t="s">
        <v>206</v>
      </c>
      <c r="G9" s="21">
        <f>SUM(G10:G12)</f>
        <v>0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3" t="s">
        <v>207</v>
      </c>
      <c r="B10" s="44" t="s">
        <v>208</v>
      </c>
      <c r="C10" s="156">
        <v>81</v>
      </c>
      <c r="D10" s="156">
        <v>47</v>
      </c>
      <c r="E10" s="6" t="s">
        <v>209</v>
      </c>
      <c r="F10" s="40" t="s">
        <v>210</v>
      </c>
      <c r="G10" s="156"/>
      <c r="H10" s="156"/>
    </row>
    <row r="11" spans="1:8" ht="12.75">
      <c r="A11" s="63" t="s">
        <v>211</v>
      </c>
      <c r="B11" s="44" t="s">
        <v>212</v>
      </c>
      <c r="C11" s="156">
        <v>114</v>
      </c>
      <c r="D11" s="156">
        <v>69</v>
      </c>
      <c r="E11" s="6" t="s">
        <v>213</v>
      </c>
      <c r="F11" s="40" t="s">
        <v>214</v>
      </c>
      <c r="G11" s="156"/>
      <c r="H11" s="156"/>
    </row>
    <row r="12" spans="1:8" ht="12.75">
      <c r="A12" s="63" t="s">
        <v>215</v>
      </c>
      <c r="B12" s="44" t="s">
        <v>216</v>
      </c>
      <c r="C12" s="156"/>
      <c r="D12" s="156"/>
      <c r="E12" s="6" t="s">
        <v>397</v>
      </c>
      <c r="F12" s="40" t="s">
        <v>217</v>
      </c>
      <c r="G12" s="156"/>
      <c r="H12" s="156"/>
    </row>
    <row r="13" spans="1:8" ht="25.5">
      <c r="A13" s="63" t="s">
        <v>218</v>
      </c>
      <c r="B13" s="44" t="s">
        <v>219</v>
      </c>
      <c r="C13" s="156"/>
      <c r="D13" s="156"/>
      <c r="E13" s="6" t="s">
        <v>220</v>
      </c>
      <c r="F13" s="40" t="s">
        <v>221</v>
      </c>
      <c r="G13" s="156">
        <v>14</v>
      </c>
      <c r="H13" s="156">
        <v>17</v>
      </c>
    </row>
    <row r="14" spans="1:8" ht="12.75">
      <c r="A14" s="63" t="s">
        <v>222</v>
      </c>
      <c r="B14" s="44" t="s">
        <v>223</v>
      </c>
      <c r="C14" s="156">
        <v>1</v>
      </c>
      <c r="D14" s="156">
        <v>1</v>
      </c>
      <c r="E14" s="6" t="s">
        <v>224</v>
      </c>
      <c r="F14" s="40" t="s">
        <v>225</v>
      </c>
      <c r="G14" s="156"/>
      <c r="H14" s="156"/>
    </row>
    <row r="15" spans="1:8" ht="12.75">
      <c r="A15" s="63" t="s">
        <v>226</v>
      </c>
      <c r="B15" s="44" t="s">
        <v>227</v>
      </c>
      <c r="C15" s="156">
        <f>C16+23</f>
        <v>306</v>
      </c>
      <c r="D15" s="156">
        <v>11</v>
      </c>
      <c r="E15" s="64" t="s">
        <v>228</v>
      </c>
      <c r="F15" s="43" t="s">
        <v>229</v>
      </c>
      <c r="G15" s="157"/>
      <c r="H15" s="157"/>
    </row>
    <row r="16" spans="1:8" ht="12.75">
      <c r="A16" s="64" t="s">
        <v>230</v>
      </c>
      <c r="B16" s="44" t="s">
        <v>231</v>
      </c>
      <c r="C16" s="157">
        <v>283</v>
      </c>
      <c r="D16" s="157"/>
      <c r="E16" s="6" t="s">
        <v>232</v>
      </c>
      <c r="F16" s="43" t="s">
        <v>233</v>
      </c>
      <c r="G16" s="156"/>
      <c r="H16" s="156"/>
    </row>
    <row r="17" spans="1:18" ht="13.5">
      <c r="A17" s="6" t="s">
        <v>234</v>
      </c>
      <c r="B17" s="43" t="s">
        <v>235</v>
      </c>
      <c r="C17" s="156"/>
      <c r="D17" s="156"/>
      <c r="E17" s="22" t="s">
        <v>236</v>
      </c>
      <c r="F17" s="41" t="s">
        <v>237</v>
      </c>
      <c r="G17" s="21">
        <f>+G16+G14+G13+G9</f>
        <v>14</v>
      </c>
      <c r="H17" s="21">
        <f>+H16+H14+H13+H9</f>
        <v>17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2" t="s">
        <v>238</v>
      </c>
      <c r="B18" s="71" t="s">
        <v>239</v>
      </c>
      <c r="C18" s="21">
        <f>SUM(C9:C15)+C17</f>
        <v>502</v>
      </c>
      <c r="D18" s="21">
        <f>SUM(D9:D15)+D17</f>
        <v>128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3" t="s">
        <v>240</v>
      </c>
      <c r="B19" s="41" t="s">
        <v>241</v>
      </c>
      <c r="C19" s="130">
        <f>+IF((G17-C18)&lt;0,0,(G17-C18))</f>
        <v>0</v>
      </c>
      <c r="D19" s="130">
        <f>+IF((H17-D18)&lt;0,0,(H17-D18))</f>
        <v>0</v>
      </c>
      <c r="E19" s="163" t="s">
        <v>242</v>
      </c>
      <c r="F19" s="164" t="s">
        <v>243</v>
      </c>
      <c r="G19" s="158">
        <f>+IF((C18-G17)&lt;0,0,(C18-G17))</f>
        <v>488</v>
      </c>
      <c r="H19" s="158">
        <f>+IF((D18-H17)&lt;0,0,(D18-H17))</f>
        <v>111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3" t="s">
        <v>244</v>
      </c>
      <c r="B20" s="71" t="s">
        <v>245</v>
      </c>
      <c r="C20" s="156"/>
      <c r="D20" s="156"/>
      <c r="E20" s="23" t="s">
        <v>246</v>
      </c>
      <c r="F20" s="58" t="s">
        <v>247</v>
      </c>
      <c r="G20" s="21">
        <f>IF((C19=0),(G19+C20),IF((C19-C20)&lt;0,C20-C19,0))</f>
        <v>488</v>
      </c>
      <c r="H20" s="21">
        <f>IF((D19=0),(H19+D20),IF((D19-D20)&lt;0,D20-D19,0))</f>
        <v>111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3" t="s">
        <v>248</v>
      </c>
      <c r="B21" s="72" t="s">
        <v>249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3"/>
      <c r="B22" s="41"/>
      <c r="C22" s="165"/>
      <c r="D22" s="165"/>
      <c r="E22" s="23"/>
      <c r="F22" s="42"/>
      <c r="G22" s="165"/>
      <c r="H22" s="165"/>
    </row>
    <row r="23" spans="1:8" ht="12.75">
      <c r="A23" s="8" t="s">
        <v>250</v>
      </c>
      <c r="B23" s="42"/>
      <c r="C23" s="165"/>
      <c r="D23" s="165"/>
      <c r="E23" s="8" t="s">
        <v>251</v>
      </c>
      <c r="F23" s="7"/>
      <c r="G23" s="165"/>
      <c r="H23" s="165"/>
    </row>
    <row r="24" spans="1:18" ht="12.75">
      <c r="A24" s="6" t="s">
        <v>252</v>
      </c>
      <c r="B24" s="44" t="s">
        <v>253</v>
      </c>
      <c r="C24" s="156"/>
      <c r="D24" s="156"/>
      <c r="E24" s="6" t="s">
        <v>205</v>
      </c>
      <c r="F24" s="40"/>
      <c r="G24" s="21">
        <f>SUM(G25:G27)</f>
        <v>0</v>
      </c>
      <c r="H24" s="21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6" t="s">
        <v>254</v>
      </c>
      <c r="B25" s="74" t="s">
        <v>255</v>
      </c>
      <c r="C25" s="156"/>
      <c r="D25" s="156"/>
      <c r="E25" s="6" t="s">
        <v>256</v>
      </c>
      <c r="F25" s="40" t="s">
        <v>257</v>
      </c>
      <c r="G25" s="156"/>
      <c r="H25" s="156"/>
    </row>
    <row r="26" spans="1:8" ht="12.75">
      <c r="A26" s="6" t="s">
        <v>258</v>
      </c>
      <c r="B26" s="40" t="s">
        <v>212</v>
      </c>
      <c r="C26" s="156"/>
      <c r="D26" s="156"/>
      <c r="E26" s="6" t="s">
        <v>259</v>
      </c>
      <c r="F26" s="40" t="s">
        <v>260</v>
      </c>
      <c r="G26" s="156"/>
      <c r="H26" s="156"/>
    </row>
    <row r="27" spans="1:8" ht="12.75">
      <c r="A27" s="6" t="s">
        <v>261</v>
      </c>
      <c r="B27" s="40" t="s">
        <v>262</v>
      </c>
      <c r="C27" s="156"/>
      <c r="D27" s="156"/>
      <c r="E27" s="6" t="s">
        <v>263</v>
      </c>
      <c r="F27" s="40" t="s">
        <v>264</v>
      </c>
      <c r="G27" s="156"/>
      <c r="H27" s="156"/>
    </row>
    <row r="28" spans="1:8" ht="12.75">
      <c r="A28" s="6" t="s">
        <v>265</v>
      </c>
      <c r="B28" s="40" t="s">
        <v>227</v>
      </c>
      <c r="C28" s="156"/>
      <c r="D28" s="156"/>
      <c r="E28" s="6" t="s">
        <v>266</v>
      </c>
      <c r="F28" s="40" t="s">
        <v>267</v>
      </c>
      <c r="G28" s="156"/>
      <c r="H28" s="156"/>
    </row>
    <row r="29" spans="1:8" ht="12.75">
      <c r="A29" s="6" t="s">
        <v>268</v>
      </c>
      <c r="B29" s="40" t="s">
        <v>216</v>
      </c>
      <c r="C29" s="157"/>
      <c r="D29" s="157"/>
      <c r="E29" s="6" t="s">
        <v>269</v>
      </c>
      <c r="F29" s="40" t="s">
        <v>270</v>
      </c>
      <c r="G29" s="157"/>
      <c r="H29" s="157"/>
    </row>
    <row r="30" spans="1:8" ht="12.75">
      <c r="A30" s="65" t="s">
        <v>271</v>
      </c>
      <c r="B30" s="40" t="s">
        <v>219</v>
      </c>
      <c r="C30" s="156"/>
      <c r="D30" s="156"/>
      <c r="E30" s="6" t="s">
        <v>272</v>
      </c>
      <c r="F30" s="40" t="s">
        <v>273</v>
      </c>
      <c r="G30" s="156"/>
      <c r="H30" s="156"/>
    </row>
    <row r="31" spans="1:18" ht="15.75" customHeight="1">
      <c r="A31" s="6" t="s">
        <v>274</v>
      </c>
      <c r="B31" s="40" t="s">
        <v>223</v>
      </c>
      <c r="C31" s="156"/>
      <c r="D31" s="156"/>
      <c r="E31" s="22" t="s">
        <v>275</v>
      </c>
      <c r="F31" s="73" t="s">
        <v>237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2" t="s">
        <v>276</v>
      </c>
      <c r="B32" s="73" t="s">
        <v>239</v>
      </c>
      <c r="C32" s="21">
        <f>SUM(C24:C28)+C30+C31</f>
        <v>0</v>
      </c>
      <c r="D32" s="21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3" t="s">
        <v>277</v>
      </c>
      <c r="B33" s="42" t="s">
        <v>241</v>
      </c>
      <c r="C33" s="130">
        <f>+IF((G31-C32)&lt;0,0,(G31-C32))</f>
        <v>0</v>
      </c>
      <c r="D33" s="130">
        <f>+IF((H31-D32)&lt;0,0,(H31-D32))</f>
        <v>0</v>
      </c>
      <c r="E33" s="163" t="s">
        <v>278</v>
      </c>
      <c r="F33" s="160" t="s">
        <v>243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3" t="s">
        <v>279</v>
      </c>
      <c r="B34" s="41" t="s">
        <v>245</v>
      </c>
      <c r="C34" s="156"/>
      <c r="D34" s="156"/>
      <c r="E34" s="23"/>
      <c r="F34" s="42"/>
      <c r="G34" s="165"/>
      <c r="H34" s="165"/>
    </row>
    <row r="35" spans="1:18" ht="12.75">
      <c r="A35" s="23" t="s">
        <v>280</v>
      </c>
      <c r="B35" s="58" t="s">
        <v>249</v>
      </c>
      <c r="C35" s="139">
        <f>IF((C33-C34&gt;0),(C33-C34),0)</f>
        <v>0</v>
      </c>
      <c r="D35" s="139">
        <f>IF((D33-D34&gt;0),(D33-D34),0)</f>
        <v>0</v>
      </c>
      <c r="E35" s="163" t="s">
        <v>281</v>
      </c>
      <c r="F35" s="167" t="s">
        <v>247</v>
      </c>
      <c r="G35" s="21">
        <f>IF((C33=0),(G33+C34),IF((C33-C34)&lt;0,C34-C33,0))</f>
        <v>0</v>
      </c>
      <c r="H35" s="21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6" t="s">
        <v>282</v>
      </c>
      <c r="B36" s="58" t="s">
        <v>283</v>
      </c>
      <c r="C36" s="21">
        <f>+C35+C34+C32+C21+C20+C18</f>
        <v>502</v>
      </c>
      <c r="D36" s="21">
        <f>+D35+D34+D32+D21+D20+D18</f>
        <v>128</v>
      </c>
      <c r="E36" s="168" t="s">
        <v>284</v>
      </c>
      <c r="F36" s="164" t="s">
        <v>285</v>
      </c>
      <c r="G36" s="158">
        <f>+G35+G31+G20+G17</f>
        <v>502</v>
      </c>
      <c r="H36" s="158">
        <f>+H35+H31+H20+H17</f>
        <v>128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487</v>
      </c>
      <c r="B38" s="289"/>
      <c r="C38" s="111"/>
      <c r="D38" s="290"/>
      <c r="E38" s="290"/>
      <c r="F38" s="291"/>
      <c r="G38" s="48"/>
      <c r="H38" s="289"/>
      <c r="I38" s="48"/>
      <c r="J38" s="48"/>
      <c r="K38" s="290"/>
      <c r="L38" s="292"/>
    </row>
    <row r="39" spans="1:8" ht="12.75">
      <c r="A39" s="153" t="str">
        <f>'справка №1-БАЛАНС'!A75</f>
        <v>Дата на съставяне:           24.03.2014 г.</v>
      </c>
      <c r="B39" s="153"/>
      <c r="C39" s="154" t="s">
        <v>193</v>
      </c>
      <c r="D39" s="112" t="s">
        <v>501</v>
      </c>
      <c r="E39" s="155" t="s">
        <v>194</v>
      </c>
      <c r="F39" s="155"/>
      <c r="G39" s="26" t="s">
        <v>502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5">
      <selection activeCell="G36" sqref="G36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4" t="s">
        <v>1</v>
      </c>
      <c r="B3" s="24"/>
      <c r="C3" s="27" t="s">
        <v>500</v>
      </c>
      <c r="D3" s="231"/>
      <c r="E3" s="230"/>
      <c r="F3" s="230"/>
    </row>
    <row r="4" spans="1:6" ht="15.75" customHeight="1">
      <c r="A4" s="24" t="s">
        <v>3</v>
      </c>
      <c r="B4" s="320">
        <f>'справка №1-БАЛАНС'!F4</f>
        <v>41639</v>
      </c>
      <c r="C4" s="313"/>
      <c r="D4" s="313" t="s">
        <v>503</v>
      </c>
      <c r="E4" s="313"/>
      <c r="F4" s="230"/>
    </row>
    <row r="5" spans="1:6" ht="15.75" customHeight="1">
      <c r="A5" s="24"/>
      <c r="B5" s="24"/>
      <c r="C5" s="232"/>
      <c r="D5" s="119" t="s">
        <v>4</v>
      </c>
      <c r="E5" s="25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/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>
        <v>14</v>
      </c>
      <c r="D12" s="224"/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>
        <v>12</v>
      </c>
      <c r="D15" s="224">
        <v>16</v>
      </c>
    </row>
    <row r="16" spans="1:4" ht="12.75">
      <c r="A16" s="243" t="s">
        <v>303</v>
      </c>
      <c r="B16" s="244" t="s">
        <v>304</v>
      </c>
      <c r="C16" s="224">
        <v>4</v>
      </c>
      <c r="D16" s="224"/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30</v>
      </c>
      <c r="D20" s="225">
        <f>SUM(D10:D19)</f>
        <v>16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f>210-17</f>
        <v>193</v>
      </c>
      <c r="D23" s="224">
        <v>103</v>
      </c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483</v>
      </c>
      <c r="B25" s="244" t="s">
        <v>321</v>
      </c>
      <c r="C25" s="224">
        <v>1</v>
      </c>
      <c r="D25" s="224"/>
    </row>
    <row r="26" spans="1:4" ht="12.75">
      <c r="A26" s="243" t="s">
        <v>484</v>
      </c>
      <c r="B26" s="244" t="s">
        <v>322</v>
      </c>
      <c r="C26" s="224">
        <v>17</v>
      </c>
      <c r="D26" s="224">
        <v>101</v>
      </c>
    </row>
    <row r="27" spans="1:4" ht="12.75">
      <c r="A27" s="243" t="s">
        <v>485</v>
      </c>
      <c r="B27" s="244" t="s">
        <v>323</v>
      </c>
      <c r="C27" s="224">
        <v>23</v>
      </c>
      <c r="D27" s="224">
        <v>12</v>
      </c>
    </row>
    <row r="28" spans="1:4" ht="12.75">
      <c r="A28" s="245" t="s">
        <v>324</v>
      </c>
      <c r="B28" s="246" t="s">
        <v>325</v>
      </c>
      <c r="C28" s="225">
        <f>SUM(C21:C27)</f>
        <v>234</v>
      </c>
      <c r="D28" s="225">
        <f>SUM(D21:D27)</f>
        <v>216</v>
      </c>
    </row>
    <row r="29" spans="1:4" ht="12.75">
      <c r="A29" s="247" t="s">
        <v>326</v>
      </c>
      <c r="B29" s="241" t="s">
        <v>327</v>
      </c>
      <c r="C29" s="225">
        <f>+C20-C28</f>
        <v>-204</v>
      </c>
      <c r="D29" s="225">
        <f>+D20-D28</f>
        <v>-200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/>
      <c r="D31" s="224"/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/>
    </row>
    <row r="34" spans="1:4" ht="12.75">
      <c r="A34" s="245" t="s">
        <v>311</v>
      </c>
      <c r="B34" s="242" t="s">
        <v>335</v>
      </c>
      <c r="C34" s="225">
        <f>SUM(C31:C33)</f>
        <v>0</v>
      </c>
      <c r="D34" s="225">
        <f>SUM(D31:D33)</f>
        <v>0</v>
      </c>
    </row>
    <row r="35" spans="1:4" ht="12.75">
      <c r="A35" s="243" t="s">
        <v>336</v>
      </c>
      <c r="B35" s="244" t="s">
        <v>337</v>
      </c>
      <c r="C35" s="224"/>
      <c r="D35" s="224"/>
    </row>
    <row r="36" spans="1:4" ht="12.75">
      <c r="A36" s="243" t="s">
        <v>338</v>
      </c>
      <c r="B36" s="244" t="s">
        <v>339</v>
      </c>
      <c r="C36" s="224"/>
      <c r="D36" s="224"/>
    </row>
    <row r="37" spans="1:4" ht="12.75">
      <c r="A37" s="243" t="s">
        <v>340</v>
      </c>
      <c r="B37" s="244" t="s">
        <v>341</v>
      </c>
      <c r="C37" s="224"/>
      <c r="D37" s="224"/>
    </row>
    <row r="38" spans="1:4" ht="12.75">
      <c r="A38" s="243" t="s">
        <v>342</v>
      </c>
      <c r="B38" s="244" t="s">
        <v>343</v>
      </c>
      <c r="C38" s="224"/>
      <c r="D38" s="224"/>
    </row>
    <row r="39" spans="1:4" ht="12.75">
      <c r="A39" s="245" t="s">
        <v>324</v>
      </c>
      <c r="B39" s="246" t="s">
        <v>344</v>
      </c>
      <c r="C39" s="225">
        <f>SUM(C35:C38)</f>
        <v>0</v>
      </c>
      <c r="D39" s="225">
        <f>SUM(D35:D38)</f>
        <v>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0</v>
      </c>
    </row>
    <row r="41" spans="1:4" ht="12.75">
      <c r="A41" s="249" t="s">
        <v>347</v>
      </c>
      <c r="B41" s="246" t="s">
        <v>348</v>
      </c>
      <c r="C41" s="225">
        <f>+C29+C40</f>
        <v>-204</v>
      </c>
      <c r="D41" s="225">
        <f>+D29+D40</f>
        <v>-200</v>
      </c>
    </row>
    <row r="42" spans="1:4" ht="12.75">
      <c r="A42" s="249" t="s">
        <v>349</v>
      </c>
      <c r="B42" s="246" t="s">
        <v>350</v>
      </c>
      <c r="C42" s="225">
        <f>+D43</f>
        <v>728</v>
      </c>
      <c r="D42" s="224">
        <v>928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524</v>
      </c>
      <c r="D43" s="225">
        <f>+D41+D42</f>
        <v>728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6"/>
      <c r="D44" s="76"/>
    </row>
    <row r="45" spans="1:12" s="293" customFormat="1" ht="12">
      <c r="A45" s="287" t="s">
        <v>491</v>
      </c>
      <c r="B45" s="289"/>
      <c r="C45" s="111"/>
      <c r="D45" s="290"/>
      <c r="E45" s="290"/>
      <c r="F45" s="291"/>
      <c r="G45" s="48"/>
      <c r="H45" s="289"/>
      <c r="I45" s="48"/>
      <c r="J45" s="48"/>
      <c r="K45" s="290"/>
      <c r="L45" s="292"/>
    </row>
    <row r="46" spans="1:4" s="227" customFormat="1" ht="12.75">
      <c r="A46" s="233"/>
      <c r="B46" s="233"/>
      <c r="C46" s="76"/>
      <c r="D46" s="76"/>
    </row>
    <row r="47" spans="1:4" ht="12.75">
      <c r="A47" s="78" t="s">
        <v>353</v>
      </c>
      <c r="B47" s="78"/>
      <c r="C47" s="231"/>
      <c r="D47" s="235" t="s">
        <v>354</v>
      </c>
    </row>
    <row r="48" spans="1:4" ht="12.75">
      <c r="A48" s="78"/>
      <c r="B48" s="78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7" t="str">
        <f>'справка №1-БАЛАНС'!A75</f>
        <v>Дата на съставяне:           24.03.2014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3">
      <selection activeCell="B9" sqref="B9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355</v>
      </c>
      <c r="B1" s="126"/>
      <c r="C1" s="126"/>
      <c r="D1" s="126"/>
      <c r="E1" s="126"/>
      <c r="F1" s="126"/>
      <c r="G1" s="19"/>
    </row>
    <row r="2" spans="1:7" ht="12.75" customHeight="1">
      <c r="A2" s="85"/>
      <c r="B2" s="20"/>
      <c r="C2" s="20"/>
      <c r="D2" s="20"/>
      <c r="E2" s="20"/>
      <c r="F2" s="20"/>
      <c r="G2" s="19"/>
    </row>
    <row r="3" spans="1:8" ht="15" customHeight="1">
      <c r="A3" s="85"/>
      <c r="B3" s="24" t="s">
        <v>1</v>
      </c>
      <c r="C3" s="20"/>
      <c r="D3" s="20"/>
      <c r="E3" s="27" t="s">
        <v>500</v>
      </c>
      <c r="G3" s="104" t="s">
        <v>504</v>
      </c>
      <c r="H3" s="25"/>
    </row>
    <row r="4" spans="1:8" ht="15.75">
      <c r="A4" s="16"/>
      <c r="B4" s="24" t="s">
        <v>3</v>
      </c>
      <c r="C4" s="15"/>
      <c r="D4" s="320">
        <f>'справка №1-БАЛАНС'!F4</f>
        <v>41639</v>
      </c>
      <c r="E4" s="15"/>
      <c r="F4" s="15"/>
      <c r="G4" s="105" t="s">
        <v>4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196</v>
      </c>
    </row>
    <row r="6" spans="1:7" ht="49.5" customHeight="1">
      <c r="A6" s="79" t="s">
        <v>356</v>
      </c>
      <c r="B6" s="80" t="s">
        <v>357</v>
      </c>
      <c r="C6" s="81" t="s">
        <v>358</v>
      </c>
      <c r="D6" s="81" t="s">
        <v>359</v>
      </c>
      <c r="E6" s="81" t="s">
        <v>360</v>
      </c>
      <c r="F6" s="81" t="s">
        <v>495</v>
      </c>
      <c r="G6" s="80" t="s">
        <v>361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82" t="s">
        <v>362</v>
      </c>
      <c r="B8" s="82" t="s">
        <v>505</v>
      </c>
      <c r="C8" s="250">
        <v>14</v>
      </c>
      <c r="D8" s="251"/>
      <c r="E8" s="322">
        <v>41309</v>
      </c>
      <c r="F8" s="250">
        <v>14</v>
      </c>
      <c r="G8" s="251"/>
    </row>
    <row r="9" spans="1:7" ht="12.75">
      <c r="A9" s="6" t="s">
        <v>363</v>
      </c>
      <c r="B9" s="6"/>
      <c r="C9" s="250"/>
      <c r="D9" s="251"/>
      <c r="E9" s="251"/>
      <c r="F9" s="250"/>
      <c r="G9" s="251"/>
    </row>
    <row r="10" spans="1:7" ht="12.75">
      <c r="A10" s="6" t="s">
        <v>364</v>
      </c>
      <c r="B10" s="6"/>
      <c r="C10" s="250"/>
      <c r="D10" s="251"/>
      <c r="E10" s="251"/>
      <c r="F10" s="250"/>
      <c r="G10" s="251"/>
    </row>
    <row r="11" spans="1:7" ht="12.75">
      <c r="A11" s="6" t="s">
        <v>365</v>
      </c>
      <c r="B11" s="6"/>
      <c r="C11" s="250"/>
      <c r="D11" s="251"/>
      <c r="E11" s="251"/>
      <c r="F11" s="250"/>
      <c r="G11" s="251"/>
    </row>
    <row r="12" spans="1:7" ht="12.75">
      <c r="A12" s="6" t="s">
        <v>366</v>
      </c>
      <c r="B12" s="6"/>
      <c r="C12" s="250"/>
      <c r="D12" s="251"/>
      <c r="E12" s="251"/>
      <c r="F12" s="250"/>
      <c r="G12" s="251"/>
    </row>
    <row r="13" spans="1:7" ht="12.75">
      <c r="A13" s="6" t="s">
        <v>367</v>
      </c>
      <c r="B13" s="6"/>
      <c r="C13" s="250"/>
      <c r="D13" s="251"/>
      <c r="E13" s="251"/>
      <c r="F13" s="250"/>
      <c r="G13" s="251"/>
    </row>
    <row r="14" spans="1:7" ht="12.75">
      <c r="A14" s="6" t="s">
        <v>368</v>
      </c>
      <c r="B14" s="6"/>
      <c r="C14" s="250"/>
      <c r="D14" s="251"/>
      <c r="E14" s="251"/>
      <c r="F14" s="250"/>
      <c r="G14" s="251"/>
    </row>
    <row r="15" spans="1:7" ht="12.75">
      <c r="A15" s="6" t="s">
        <v>369</v>
      </c>
      <c r="B15" s="6"/>
      <c r="C15" s="250"/>
      <c r="D15" s="251"/>
      <c r="E15" s="251"/>
      <c r="F15" s="250"/>
      <c r="G15" s="251"/>
    </row>
    <row r="16" spans="1:7" ht="12.75">
      <c r="A16" s="6" t="s">
        <v>370</v>
      </c>
      <c r="B16" s="6"/>
      <c r="C16" s="250"/>
      <c r="D16" s="251"/>
      <c r="E16" s="251"/>
      <c r="F16" s="250"/>
      <c r="G16" s="251"/>
    </row>
    <row r="17" spans="1:7" ht="12.75">
      <c r="A17" s="6" t="s">
        <v>371</v>
      </c>
      <c r="B17" s="6"/>
      <c r="C17" s="250"/>
      <c r="D17" s="251"/>
      <c r="E17" s="251"/>
      <c r="F17" s="250"/>
      <c r="G17" s="251"/>
    </row>
    <row r="18" spans="1:7" ht="12.75">
      <c r="A18" s="6" t="s">
        <v>372</v>
      </c>
      <c r="B18" s="6"/>
      <c r="C18" s="250"/>
      <c r="D18" s="251"/>
      <c r="E18" s="251"/>
      <c r="F18" s="250"/>
      <c r="G18" s="251"/>
    </row>
    <row r="19" spans="1:7" ht="12.75">
      <c r="A19" s="6" t="s">
        <v>373</v>
      </c>
      <c r="B19" s="6"/>
      <c r="C19" s="250"/>
      <c r="D19" s="251"/>
      <c r="E19" s="251"/>
      <c r="F19" s="250"/>
      <c r="G19" s="251"/>
    </row>
    <row r="20" spans="1:7" ht="12.75">
      <c r="A20" s="6" t="s">
        <v>374</v>
      </c>
      <c r="B20" s="6"/>
      <c r="C20" s="250"/>
      <c r="D20" s="251"/>
      <c r="E20" s="251"/>
      <c r="F20" s="250"/>
      <c r="G20" s="251"/>
    </row>
    <row r="21" spans="1:7" ht="12.75">
      <c r="A21" s="6" t="s">
        <v>375</v>
      </c>
      <c r="B21" s="6"/>
      <c r="C21" s="250"/>
      <c r="D21" s="251"/>
      <c r="E21" s="251"/>
      <c r="F21" s="250"/>
      <c r="G21" s="251"/>
    </row>
    <row r="22" spans="1:7" ht="12.75">
      <c r="A22" s="6" t="s">
        <v>376</v>
      </c>
      <c r="B22" s="6"/>
      <c r="C22" s="250"/>
      <c r="D22" s="251"/>
      <c r="E22" s="251"/>
      <c r="F22" s="250"/>
      <c r="G22" s="251"/>
    </row>
    <row r="23" spans="1:7" ht="12.75">
      <c r="A23" s="6" t="s">
        <v>377</v>
      </c>
      <c r="B23" s="6"/>
      <c r="C23" s="250"/>
      <c r="D23" s="251"/>
      <c r="E23" s="251"/>
      <c r="F23" s="250"/>
      <c r="G23" s="251"/>
    </row>
    <row r="24" spans="1:7" ht="12.75">
      <c r="A24" s="6" t="s">
        <v>378</v>
      </c>
      <c r="B24" s="6"/>
      <c r="C24" s="250"/>
      <c r="D24" s="251"/>
      <c r="E24" s="251"/>
      <c r="F24" s="250"/>
      <c r="G24" s="251"/>
    </row>
    <row r="25" spans="1:7" ht="12.75">
      <c r="A25" s="6" t="s">
        <v>379</v>
      </c>
      <c r="B25" s="6"/>
      <c r="C25" s="250"/>
      <c r="D25" s="251"/>
      <c r="E25" s="251"/>
      <c r="F25" s="250"/>
      <c r="G25" s="251"/>
    </row>
    <row r="26" spans="1:7" ht="12.75">
      <c r="A26" s="6" t="s">
        <v>380</v>
      </c>
      <c r="B26" s="6"/>
      <c r="C26" s="250"/>
      <c r="D26" s="251"/>
      <c r="E26" s="251"/>
      <c r="F26" s="250"/>
      <c r="G26" s="251"/>
    </row>
    <row r="27" spans="1:7" ht="12.75">
      <c r="A27" s="6" t="s">
        <v>381</v>
      </c>
      <c r="B27" s="6"/>
      <c r="C27" s="250"/>
      <c r="D27" s="251"/>
      <c r="E27" s="251"/>
      <c r="F27" s="250"/>
      <c r="G27" s="251"/>
    </row>
    <row r="28" spans="1:7" ht="12.75">
      <c r="A28" s="6"/>
      <c r="B28" s="83" t="s">
        <v>382</v>
      </c>
      <c r="C28" s="6">
        <f>SUM(C8:C27)</f>
        <v>14</v>
      </c>
      <c r="D28" s="6"/>
      <c r="E28" s="6"/>
      <c r="F28" s="6">
        <f>SUM(F8:F27)</f>
        <v>14</v>
      </c>
      <c r="G28" s="251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383</v>
      </c>
      <c r="C30" s="9"/>
      <c r="D30" s="9"/>
      <c r="E30" s="9"/>
      <c r="F30" s="9"/>
      <c r="G30" s="9"/>
    </row>
    <row r="31" spans="1:7" ht="12.75">
      <c r="A31" s="9"/>
      <c r="B31" s="9" t="s">
        <v>384</v>
      </c>
      <c r="C31" s="9"/>
      <c r="D31" s="9"/>
      <c r="E31" s="9"/>
      <c r="F31" s="9"/>
      <c r="G31" s="9"/>
    </row>
    <row r="32" spans="1:7" ht="12.75">
      <c r="A32" s="9"/>
      <c r="B32" s="9" t="s">
        <v>385</v>
      </c>
      <c r="C32" s="9"/>
      <c r="D32" s="9"/>
      <c r="E32" s="9"/>
      <c r="F32" s="9"/>
      <c r="G32" s="9"/>
    </row>
    <row r="33" spans="1:7" ht="12.75">
      <c r="A33" s="9"/>
      <c r="B33" s="9" t="s">
        <v>386</v>
      </c>
      <c r="C33" s="9"/>
      <c r="D33" s="9"/>
      <c r="E33" s="9"/>
      <c r="F33" s="9"/>
      <c r="G33" s="9"/>
    </row>
    <row r="34" spans="1:7" ht="12.75">
      <c r="A34" s="9"/>
      <c r="B34" s="288" t="s">
        <v>496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tr">
        <f>'справка №1-БАЛАНС'!A75</f>
        <v>Дата на съставяне:           24.03.2014 г.</v>
      </c>
      <c r="B37" s="17"/>
      <c r="C37" s="18" t="s">
        <v>193</v>
      </c>
      <c r="D37" s="112" t="s">
        <v>501</v>
      </c>
      <c r="E37" s="9"/>
      <c r="F37" s="10" t="s">
        <v>194</v>
      </c>
      <c r="G37" s="26" t="s">
        <v>502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3">
      <selection activeCell="F35" sqref="F35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387</v>
      </c>
      <c r="B1" s="315"/>
      <c r="C1" s="315"/>
      <c r="D1" s="315"/>
      <c r="E1" s="315"/>
      <c r="F1" s="316"/>
      <c r="G1" s="11"/>
    </row>
    <row r="2" spans="1:7" ht="15.75">
      <c r="A2" s="317"/>
      <c r="B2" s="317"/>
      <c r="C2" s="317"/>
      <c r="D2" s="317"/>
      <c r="E2" s="317"/>
      <c r="F2" s="316"/>
      <c r="G2" s="11"/>
    </row>
    <row r="3" spans="1:7" ht="15.75">
      <c r="A3" s="24" t="s">
        <v>1</v>
      </c>
      <c r="B3" s="317"/>
      <c r="C3" s="27" t="s">
        <v>500</v>
      </c>
      <c r="D3" s="317"/>
      <c r="E3" s="118" t="s">
        <v>503</v>
      </c>
      <c r="F3" s="118"/>
      <c r="G3" s="11"/>
    </row>
    <row r="4" spans="1:7" ht="12.75" customHeight="1">
      <c r="A4" s="24" t="s">
        <v>3</v>
      </c>
      <c r="B4" s="320">
        <f>'справка №1-БАЛАНС'!F4</f>
        <v>41639</v>
      </c>
      <c r="C4" s="319"/>
      <c r="D4" s="318"/>
      <c r="E4" s="119" t="s">
        <v>4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196</v>
      </c>
      <c r="G5" s="11"/>
    </row>
    <row r="6" spans="1:7" ht="72">
      <c r="A6" s="252" t="s">
        <v>388</v>
      </c>
      <c r="B6" s="253" t="s">
        <v>482</v>
      </c>
      <c r="C6" s="116" t="s">
        <v>481</v>
      </c>
      <c r="D6" s="81" t="s">
        <v>391</v>
      </c>
      <c r="E6" s="116" t="s">
        <v>389</v>
      </c>
      <c r="F6" s="116" t="s">
        <v>390</v>
      </c>
      <c r="G6" s="9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392</v>
      </c>
      <c r="G7" s="12"/>
    </row>
    <row r="8" spans="1:7" ht="12.75">
      <c r="A8" s="82" t="s">
        <v>362</v>
      </c>
      <c r="B8" s="250"/>
      <c r="C8" s="250"/>
      <c r="D8" s="251"/>
      <c r="E8" s="250"/>
      <c r="F8" s="6">
        <f aca="true" t="shared" si="0" ref="F8:F28">+B8+C8-E8</f>
        <v>0</v>
      </c>
      <c r="G8" s="9"/>
    </row>
    <row r="9" spans="1:7" ht="12.75">
      <c r="A9" s="6" t="s">
        <v>363</v>
      </c>
      <c r="B9" s="250"/>
      <c r="C9" s="250"/>
      <c r="D9" s="251"/>
      <c r="E9" s="250"/>
      <c r="F9" s="6">
        <f t="shared" si="0"/>
        <v>0</v>
      </c>
      <c r="G9" s="9"/>
    </row>
    <row r="10" spans="1:7" ht="12.75">
      <c r="A10" s="6" t="s">
        <v>364</v>
      </c>
      <c r="B10" s="250"/>
      <c r="C10" s="250"/>
      <c r="D10" s="251"/>
      <c r="E10" s="250"/>
      <c r="F10" s="6">
        <f t="shared" si="0"/>
        <v>0</v>
      </c>
      <c r="G10" s="9"/>
    </row>
    <row r="11" spans="1:7" ht="12.75">
      <c r="A11" s="6" t="s">
        <v>365</v>
      </c>
      <c r="B11" s="250"/>
      <c r="C11" s="250"/>
      <c r="D11" s="251"/>
      <c r="E11" s="250"/>
      <c r="F11" s="6">
        <f t="shared" si="0"/>
        <v>0</v>
      </c>
      <c r="G11" s="9"/>
    </row>
    <row r="12" spans="1:7" ht="12.75">
      <c r="A12" s="6" t="s">
        <v>366</v>
      </c>
      <c r="B12" s="250"/>
      <c r="C12" s="250"/>
      <c r="D12" s="251"/>
      <c r="E12" s="250"/>
      <c r="F12" s="6">
        <f t="shared" si="0"/>
        <v>0</v>
      </c>
      <c r="G12" s="9"/>
    </row>
    <row r="13" spans="1:7" ht="12.75">
      <c r="A13" s="6" t="s">
        <v>367</v>
      </c>
      <c r="B13" s="250"/>
      <c r="C13" s="250"/>
      <c r="D13" s="251"/>
      <c r="E13" s="250"/>
      <c r="F13" s="6">
        <f t="shared" si="0"/>
        <v>0</v>
      </c>
      <c r="G13" s="9"/>
    </row>
    <row r="14" spans="1:7" ht="12.75">
      <c r="A14" s="6" t="s">
        <v>368</v>
      </c>
      <c r="B14" s="250"/>
      <c r="C14" s="250"/>
      <c r="D14" s="251"/>
      <c r="E14" s="250"/>
      <c r="F14" s="6">
        <f t="shared" si="0"/>
        <v>0</v>
      </c>
      <c r="G14" s="9"/>
    </row>
    <row r="15" spans="1:7" ht="12.75">
      <c r="A15" s="6" t="s">
        <v>369</v>
      </c>
      <c r="B15" s="250"/>
      <c r="C15" s="250"/>
      <c r="D15" s="251"/>
      <c r="E15" s="250"/>
      <c r="F15" s="6">
        <f t="shared" si="0"/>
        <v>0</v>
      </c>
      <c r="G15" s="9"/>
    </row>
    <row r="16" spans="1:7" ht="12.75">
      <c r="A16" s="6" t="s">
        <v>370</v>
      </c>
      <c r="B16" s="250"/>
      <c r="C16" s="250"/>
      <c r="D16" s="251"/>
      <c r="E16" s="250"/>
      <c r="F16" s="6">
        <f t="shared" si="0"/>
        <v>0</v>
      </c>
      <c r="G16" s="9"/>
    </row>
    <row r="17" spans="1:7" ht="12.75">
      <c r="A17" s="6" t="s">
        <v>371</v>
      </c>
      <c r="B17" s="250"/>
      <c r="C17" s="250"/>
      <c r="D17" s="251"/>
      <c r="E17" s="250"/>
      <c r="F17" s="6">
        <f t="shared" si="0"/>
        <v>0</v>
      </c>
      <c r="G17" s="9"/>
    </row>
    <row r="18" spans="1:7" ht="12.75">
      <c r="A18" s="6" t="s">
        <v>372</v>
      </c>
      <c r="B18" s="250"/>
      <c r="C18" s="250"/>
      <c r="D18" s="251"/>
      <c r="E18" s="250"/>
      <c r="F18" s="6">
        <f t="shared" si="0"/>
        <v>0</v>
      </c>
      <c r="G18" s="9"/>
    </row>
    <row r="19" spans="1:7" ht="12.75">
      <c r="A19" s="6" t="s">
        <v>373</v>
      </c>
      <c r="B19" s="250"/>
      <c r="C19" s="250"/>
      <c r="D19" s="251"/>
      <c r="E19" s="250"/>
      <c r="F19" s="6">
        <f t="shared" si="0"/>
        <v>0</v>
      </c>
      <c r="G19" s="9"/>
    </row>
    <row r="20" spans="1:7" ht="12.75">
      <c r="A20" s="6" t="s">
        <v>374</v>
      </c>
      <c r="B20" s="250"/>
      <c r="C20" s="250"/>
      <c r="D20" s="251"/>
      <c r="E20" s="250"/>
      <c r="F20" s="6">
        <f t="shared" si="0"/>
        <v>0</v>
      </c>
      <c r="G20" s="9"/>
    </row>
    <row r="21" spans="1:7" ht="12.75">
      <c r="A21" s="6" t="s">
        <v>375</v>
      </c>
      <c r="B21" s="250"/>
      <c r="C21" s="250"/>
      <c r="D21" s="251"/>
      <c r="E21" s="250"/>
      <c r="F21" s="6">
        <f t="shared" si="0"/>
        <v>0</v>
      </c>
      <c r="G21" s="9"/>
    </row>
    <row r="22" spans="1:7" ht="12.75">
      <c r="A22" s="6" t="s">
        <v>376</v>
      </c>
      <c r="B22" s="250"/>
      <c r="C22" s="250"/>
      <c r="D22" s="251"/>
      <c r="E22" s="250"/>
      <c r="F22" s="6">
        <f t="shared" si="0"/>
        <v>0</v>
      </c>
      <c r="G22" s="9"/>
    </row>
    <row r="23" spans="1:7" ht="12.75">
      <c r="A23" s="6" t="s">
        <v>377</v>
      </c>
      <c r="B23" s="250"/>
      <c r="C23" s="250"/>
      <c r="D23" s="251"/>
      <c r="E23" s="250"/>
      <c r="F23" s="6">
        <f t="shared" si="0"/>
        <v>0</v>
      </c>
      <c r="G23" s="9"/>
    </row>
    <row r="24" spans="1:7" ht="12.75">
      <c r="A24" s="6" t="s">
        <v>378</v>
      </c>
      <c r="B24" s="250"/>
      <c r="C24" s="250"/>
      <c r="D24" s="251"/>
      <c r="E24" s="250"/>
      <c r="F24" s="6">
        <f t="shared" si="0"/>
        <v>0</v>
      </c>
      <c r="G24" s="9"/>
    </row>
    <row r="25" spans="1:7" ht="12.75">
      <c r="A25" s="6" t="s">
        <v>379</v>
      </c>
      <c r="B25" s="250"/>
      <c r="C25" s="250"/>
      <c r="D25" s="251"/>
      <c r="E25" s="250"/>
      <c r="F25" s="6">
        <f t="shared" si="0"/>
        <v>0</v>
      </c>
      <c r="G25" s="9"/>
    </row>
    <row r="26" spans="1:7" ht="12.75">
      <c r="A26" s="6" t="s">
        <v>380</v>
      </c>
      <c r="B26" s="250"/>
      <c r="C26" s="250"/>
      <c r="D26" s="251"/>
      <c r="E26" s="250"/>
      <c r="F26" s="6">
        <f t="shared" si="0"/>
        <v>0</v>
      </c>
      <c r="G26" s="9"/>
    </row>
    <row r="27" spans="1:7" ht="12.75">
      <c r="A27" s="6" t="s">
        <v>381</v>
      </c>
      <c r="B27" s="250"/>
      <c r="C27" s="250"/>
      <c r="D27" s="251"/>
      <c r="E27" s="250"/>
      <c r="F27" s="6">
        <f t="shared" si="0"/>
        <v>0</v>
      </c>
      <c r="G27" s="9"/>
    </row>
    <row r="28" spans="1:7" ht="12.75">
      <c r="A28" s="6" t="s">
        <v>393</v>
      </c>
      <c r="B28" s="250"/>
      <c r="C28" s="250"/>
      <c r="D28" s="251"/>
      <c r="E28" s="250"/>
      <c r="F28" s="6">
        <f t="shared" si="0"/>
        <v>0</v>
      </c>
      <c r="G28" s="9"/>
    </row>
    <row r="29" spans="1:7" ht="12.75">
      <c r="A29" s="6" t="s">
        <v>382</v>
      </c>
      <c r="B29" s="6">
        <f>SUM(B8:B28)</f>
        <v>0</v>
      </c>
      <c r="C29" s="6">
        <f>SUM(C8:C28)</f>
        <v>0</v>
      </c>
      <c r="D29" s="251"/>
      <c r="E29" s="6">
        <f>SUM(E8:E28)</f>
        <v>0</v>
      </c>
      <c r="F29" s="6">
        <f>SUM(F8:F28)</f>
        <v>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2" t="s">
        <v>394</v>
      </c>
      <c r="B31" s="53"/>
      <c r="C31" s="53"/>
      <c r="D31" s="53"/>
      <c r="E31" s="53"/>
      <c r="F31" s="53"/>
      <c r="G31" s="9"/>
    </row>
    <row r="32" spans="1:7" ht="12.75">
      <c r="A32" s="325" t="s">
        <v>395</v>
      </c>
      <c r="B32" s="325"/>
      <c r="C32" s="325"/>
      <c r="D32" s="325"/>
      <c r="E32" s="325"/>
      <c r="F32" s="325"/>
      <c r="G32" s="9"/>
    </row>
    <row r="33" spans="1:7" ht="12.75">
      <c r="A33" s="325" t="s">
        <v>396</v>
      </c>
      <c r="B33" s="325"/>
      <c r="C33" s="325"/>
      <c r="D33" s="325"/>
      <c r="E33" s="325"/>
      <c r="F33" s="325"/>
      <c r="G33" s="9"/>
    </row>
    <row r="34" spans="1:7" ht="32.25" customHeight="1">
      <c r="A34" s="326" t="s">
        <v>497</v>
      </c>
      <c r="B34" s="327"/>
      <c r="C34" s="327"/>
      <c r="D34" s="327"/>
      <c r="E34" s="327"/>
      <c r="F34" s="327"/>
      <c r="G34" s="9"/>
    </row>
    <row r="35" spans="1:7" ht="18" customHeight="1">
      <c r="A35" s="13"/>
      <c r="B35" s="75"/>
      <c r="C35" s="75"/>
      <c r="D35" s="75"/>
      <c r="E35" s="75"/>
      <c r="F35" s="75"/>
      <c r="G35" s="9"/>
    </row>
    <row r="36" spans="1:7" ht="12.75">
      <c r="A36" s="51" t="str">
        <f>'справка №1-БАЛАНС'!A75</f>
        <v>Дата на съставяне:           24.03.2014 г.</v>
      </c>
      <c r="B36" s="69" t="s">
        <v>193</v>
      </c>
      <c r="C36" s="112" t="s">
        <v>501</v>
      </c>
      <c r="D36" s="53"/>
      <c r="E36" s="52" t="s">
        <v>194</v>
      </c>
      <c r="F36" s="26" t="s">
        <v>502</v>
      </c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C14" sqref="C14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398</v>
      </c>
      <c r="B1" s="174"/>
      <c r="C1" s="174"/>
      <c r="D1" s="174"/>
      <c r="E1" s="174"/>
      <c r="F1" s="175"/>
      <c r="G1" s="174"/>
      <c r="H1" s="174"/>
      <c r="I1" s="176" t="s">
        <v>399</v>
      </c>
      <c r="J1" s="314"/>
    </row>
    <row r="2" spans="1:10" ht="12.75">
      <c r="A2" s="178"/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400</v>
      </c>
      <c r="B3" s="178" t="str">
        <f>'справка №1-БАЛАНС'!D3</f>
        <v>ОРЕЛ ИНВЕСТ АД - в ЛИКВИДАЦИЯ</v>
      </c>
      <c r="C3" s="179"/>
      <c r="D3" s="179"/>
      <c r="E3" s="179"/>
      <c r="F3" s="178"/>
      <c r="G3" s="174"/>
      <c r="H3" s="118" t="s">
        <v>2</v>
      </c>
      <c r="I3" s="118"/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">
        <v>3</v>
      </c>
      <c r="B5" s="321">
        <f>'справка №1-БАЛАНС'!F4</f>
        <v>41639</v>
      </c>
      <c r="C5" s="178"/>
      <c r="D5" s="178"/>
      <c r="E5" s="178"/>
      <c r="F5" s="179"/>
      <c r="G5" s="178"/>
      <c r="H5" s="178"/>
      <c r="I5" s="178" t="s">
        <v>196</v>
      </c>
    </row>
    <row r="6" spans="1:9" s="184" customFormat="1" ht="12">
      <c r="A6" s="332" t="s">
        <v>401</v>
      </c>
      <c r="B6" s="332"/>
      <c r="C6" s="332"/>
      <c r="D6" s="332"/>
      <c r="E6" s="332"/>
      <c r="F6" s="332"/>
      <c r="G6" s="332" t="s">
        <v>402</v>
      </c>
      <c r="H6" s="333"/>
      <c r="I6" s="333"/>
    </row>
    <row r="7" spans="1:9" s="184" customFormat="1" ht="48">
      <c r="A7" s="183" t="s">
        <v>403</v>
      </c>
      <c r="B7" s="183" t="s">
        <v>198</v>
      </c>
      <c r="C7" s="183" t="s">
        <v>404</v>
      </c>
      <c r="D7" s="183" t="s">
        <v>405</v>
      </c>
      <c r="E7" s="183" t="s">
        <v>405</v>
      </c>
      <c r="F7" s="183" t="s">
        <v>406</v>
      </c>
      <c r="G7" s="183" t="s">
        <v>407</v>
      </c>
      <c r="H7" s="183" t="s">
        <v>408</v>
      </c>
      <c r="I7" s="183" t="s">
        <v>409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410</v>
      </c>
      <c r="H8" s="183">
        <v>1</v>
      </c>
      <c r="I8" s="183">
        <v>2</v>
      </c>
    </row>
    <row r="9" spans="1:9" s="185" customFormat="1" ht="12">
      <c r="A9" s="186" t="s">
        <v>492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411</v>
      </c>
      <c r="B10" s="183"/>
      <c r="C10" s="183"/>
      <c r="D10" s="183"/>
      <c r="E10" s="183"/>
      <c r="F10" s="188"/>
      <c r="G10" s="189" t="s">
        <v>412</v>
      </c>
      <c r="H10" s="190"/>
      <c r="I10" s="191"/>
    </row>
    <row r="11" spans="1:9" s="181" customFormat="1" ht="12.75">
      <c r="A11" s="192" t="s">
        <v>23</v>
      </c>
      <c r="B11" s="122" t="s">
        <v>413</v>
      </c>
      <c r="C11" s="193"/>
      <c r="D11" s="193"/>
      <c r="E11" s="193"/>
      <c r="F11" s="194"/>
      <c r="G11" s="195" t="s">
        <v>414</v>
      </c>
      <c r="H11" s="196"/>
      <c r="I11" s="197"/>
    </row>
    <row r="12" spans="1:9" s="181" customFormat="1" ht="12.75">
      <c r="A12" s="192" t="s">
        <v>27</v>
      </c>
      <c r="B12" s="122" t="s">
        <v>415</v>
      </c>
      <c r="C12" s="193"/>
      <c r="D12" s="193"/>
      <c r="E12" s="193"/>
      <c r="F12" s="194"/>
      <c r="G12" s="328" t="s">
        <v>416</v>
      </c>
      <c r="H12" s="196"/>
      <c r="I12" s="197"/>
    </row>
    <row r="13" spans="1:9" s="181" customFormat="1" ht="12.75">
      <c r="A13" s="198" t="s">
        <v>417</v>
      </c>
      <c r="B13" s="122" t="s">
        <v>418</v>
      </c>
      <c r="C13" s="193"/>
      <c r="D13" s="193"/>
      <c r="E13" s="193"/>
      <c r="F13" s="194"/>
      <c r="G13" s="334"/>
      <c r="H13" s="196"/>
      <c r="I13" s="197"/>
    </row>
    <row r="14" spans="1:9" s="181" customFormat="1" ht="12.75">
      <c r="A14" s="198" t="s">
        <v>39</v>
      </c>
      <c r="B14" s="122" t="s">
        <v>419</v>
      </c>
      <c r="C14" s="193"/>
      <c r="D14" s="193"/>
      <c r="E14" s="193"/>
      <c r="F14" s="193"/>
      <c r="G14" s="328" t="s">
        <v>420</v>
      </c>
      <c r="H14" s="197"/>
      <c r="I14" s="197"/>
    </row>
    <row r="15" spans="1:9" s="181" customFormat="1" ht="12.75">
      <c r="A15" s="198" t="s">
        <v>43</v>
      </c>
      <c r="B15" s="199" t="s">
        <v>421</v>
      </c>
      <c r="C15" s="193"/>
      <c r="D15" s="193"/>
      <c r="E15" s="193"/>
      <c r="F15" s="200"/>
      <c r="G15" s="334"/>
      <c r="H15" s="197"/>
      <c r="I15" s="197"/>
    </row>
    <row r="16" spans="1:9" s="181" customFormat="1" ht="12.75">
      <c r="A16" s="198" t="s">
        <v>422</v>
      </c>
      <c r="B16" s="122" t="s">
        <v>423</v>
      </c>
      <c r="C16" s="193"/>
      <c r="D16" s="193"/>
      <c r="E16" s="193"/>
      <c r="F16" s="193"/>
      <c r="G16" s="328" t="s">
        <v>424</v>
      </c>
      <c r="H16" s="197"/>
      <c r="I16" s="197"/>
    </row>
    <row r="17" spans="1:9" s="181" customFormat="1" ht="12.75">
      <c r="A17" s="198" t="s">
        <v>425</v>
      </c>
      <c r="B17" s="122" t="s">
        <v>426</v>
      </c>
      <c r="C17" s="201"/>
      <c r="D17" s="201"/>
      <c r="E17" s="201"/>
      <c r="F17" s="201"/>
      <c r="G17" s="329"/>
      <c r="H17" s="197"/>
      <c r="I17" s="197"/>
    </row>
    <row r="18" spans="1:9" s="181" customFormat="1" ht="24">
      <c r="A18" s="198" t="s">
        <v>52</v>
      </c>
      <c r="B18" s="122" t="s">
        <v>427</v>
      </c>
      <c r="C18" s="193"/>
      <c r="D18" s="193"/>
      <c r="E18" s="193"/>
      <c r="F18" s="193"/>
      <c r="G18" s="202" t="s">
        <v>428</v>
      </c>
      <c r="H18" s="197"/>
      <c r="I18" s="197"/>
    </row>
    <row r="19" spans="1:9" s="181" customFormat="1" ht="12.75">
      <c r="A19" s="141" t="s">
        <v>41</v>
      </c>
      <c r="B19" s="127" t="s">
        <v>429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8" t="s">
        <v>430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29"/>
      <c r="H20" s="197"/>
      <c r="I20" s="197"/>
    </row>
    <row r="21" spans="1:9" s="181" customFormat="1" ht="12.75">
      <c r="A21" s="198" t="s">
        <v>61</v>
      </c>
      <c r="B21" s="122" t="s">
        <v>431</v>
      </c>
      <c r="C21" s="193"/>
      <c r="D21" s="193"/>
      <c r="E21" s="193"/>
      <c r="F21" s="193"/>
      <c r="G21" s="328" t="s">
        <v>432</v>
      </c>
      <c r="H21" s="197"/>
      <c r="I21" s="197"/>
    </row>
    <row r="22" spans="1:9" s="181" customFormat="1" ht="12.75">
      <c r="A22" s="204" t="s">
        <v>65</v>
      </c>
      <c r="B22" s="122" t="s">
        <v>433</v>
      </c>
      <c r="C22" s="193"/>
      <c r="D22" s="193"/>
      <c r="E22" s="193"/>
      <c r="F22" s="193"/>
      <c r="G22" s="329"/>
      <c r="H22" s="197"/>
      <c r="I22" s="197"/>
    </row>
    <row r="23" spans="1:9" s="181" customFormat="1" ht="12.75">
      <c r="A23" s="198" t="s">
        <v>67</v>
      </c>
      <c r="B23" s="122" t="s">
        <v>434</v>
      </c>
      <c r="C23" s="193"/>
      <c r="D23" s="193"/>
      <c r="E23" s="193"/>
      <c r="F23" s="193"/>
      <c r="G23" s="328" t="s">
        <v>435</v>
      </c>
      <c r="H23" s="197"/>
      <c r="I23" s="197"/>
    </row>
    <row r="24" spans="1:9" s="181" customFormat="1" ht="12.75">
      <c r="A24" s="198" t="s">
        <v>71</v>
      </c>
      <c r="B24" s="122" t="s">
        <v>436</v>
      </c>
      <c r="C24" s="193"/>
      <c r="D24" s="193"/>
      <c r="E24" s="193"/>
      <c r="F24" s="193"/>
      <c r="G24" s="329"/>
      <c r="H24" s="197"/>
      <c r="I24" s="197"/>
    </row>
    <row r="25" spans="1:9" s="181" customFormat="1" ht="12.75">
      <c r="A25" s="141" t="s">
        <v>74</v>
      </c>
      <c r="B25" s="205" t="s">
        <v>437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8" t="s">
        <v>438</v>
      </c>
      <c r="H25" s="197"/>
      <c r="I25" s="197"/>
    </row>
    <row r="26" spans="1:9" ht="12.75">
      <c r="A26" s="186" t="s">
        <v>77</v>
      </c>
      <c r="B26" s="122" t="s">
        <v>439</v>
      </c>
      <c r="C26" s="203"/>
      <c r="D26" s="203"/>
      <c r="E26" s="203"/>
      <c r="F26" s="203"/>
      <c r="G26" s="329"/>
      <c r="H26" s="197"/>
      <c r="I26" s="197"/>
    </row>
    <row r="27" spans="1:9" ht="12.75">
      <c r="A27" s="206" t="s">
        <v>80</v>
      </c>
      <c r="B27" s="122" t="s">
        <v>440</v>
      </c>
      <c r="C27" s="193"/>
      <c r="D27" s="193"/>
      <c r="E27" s="193"/>
      <c r="F27" s="193"/>
      <c r="G27" s="328" t="s">
        <v>441</v>
      </c>
      <c r="H27" s="197"/>
      <c r="I27" s="197"/>
    </row>
    <row r="28" spans="1:9" s="181" customFormat="1" ht="12.75">
      <c r="A28" s="198" t="s">
        <v>84</v>
      </c>
      <c r="B28" s="199" t="s">
        <v>442</v>
      </c>
      <c r="C28" s="193"/>
      <c r="D28" s="193"/>
      <c r="E28" s="193"/>
      <c r="F28" s="193"/>
      <c r="G28" s="329"/>
      <c r="H28" s="197"/>
      <c r="I28" s="197"/>
    </row>
    <row r="29" spans="1:9" s="181" customFormat="1" ht="12.75">
      <c r="A29" s="198" t="s">
        <v>88</v>
      </c>
      <c r="B29" s="122" t="s">
        <v>443</v>
      </c>
      <c r="C29" s="193"/>
      <c r="D29" s="193"/>
      <c r="E29" s="193"/>
      <c r="F29" s="193"/>
      <c r="G29" s="328" t="s">
        <v>444</v>
      </c>
      <c r="H29" s="197"/>
      <c r="I29" s="197"/>
    </row>
    <row r="30" spans="1:9" s="181" customFormat="1" ht="12.75">
      <c r="A30" s="198" t="s">
        <v>92</v>
      </c>
      <c r="B30" s="122" t="s">
        <v>445</v>
      </c>
      <c r="C30" s="193"/>
      <c r="D30" s="193"/>
      <c r="E30" s="193"/>
      <c r="F30" s="193"/>
      <c r="G30" s="329"/>
      <c r="H30" s="197"/>
      <c r="I30" s="197"/>
    </row>
    <row r="31" spans="1:9" s="181" customFormat="1" ht="12.75">
      <c r="A31" s="198" t="s">
        <v>96</v>
      </c>
      <c r="B31" s="122" t="s">
        <v>446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447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448</v>
      </c>
      <c r="B33" s="127" t="s">
        <v>449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450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451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452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453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454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455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456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457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458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459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460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461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462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456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493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463</v>
      </c>
      <c r="B51" s="214" t="s">
        <v>464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465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466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467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468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469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470</v>
      </c>
      <c r="B57" s="214" t="s">
        <v>471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472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473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474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475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476</v>
      </c>
      <c r="B62" s="216" t="s">
        <v>477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478</v>
      </c>
      <c r="B63" s="216" t="s">
        <v>479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394</v>
      </c>
      <c r="I64" s="185"/>
    </row>
    <row r="65" spans="1:9" ht="24.75" customHeight="1">
      <c r="A65" s="330" t="s">
        <v>494</v>
      </c>
      <c r="B65" s="327"/>
      <c r="C65" s="327"/>
      <c r="D65" s="327"/>
      <c r="E65" s="327"/>
      <c r="F65" s="327"/>
      <c r="G65" s="327"/>
      <c r="H65" s="327"/>
      <c r="I65" s="327"/>
    </row>
    <row r="66" spans="1:9" ht="12.75">
      <c r="A66" s="330" t="s">
        <v>498</v>
      </c>
      <c r="B66" s="330"/>
      <c r="C66" s="330"/>
      <c r="D66" s="330"/>
      <c r="E66" s="330"/>
      <c r="F66" s="330"/>
      <c r="G66" s="331"/>
      <c r="H66" s="331"/>
      <c r="I66" s="331"/>
    </row>
    <row r="67" spans="1:9" ht="12.75" customHeight="1">
      <c r="A67" s="330" t="s">
        <v>499</v>
      </c>
      <c r="B67" s="327"/>
      <c r="C67" s="327"/>
      <c r="D67" s="327"/>
      <c r="E67" s="327"/>
      <c r="F67" s="327"/>
      <c r="G67" s="327"/>
      <c r="H67" s="327"/>
      <c r="I67" s="327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           24.03.2014 г.</v>
      </c>
      <c r="B69" s="222"/>
      <c r="C69" s="223" t="s">
        <v>193</v>
      </c>
      <c r="D69" s="112" t="s">
        <v>501</v>
      </c>
      <c r="E69" s="222"/>
      <c r="F69" s="222" t="s">
        <v>480</v>
      </c>
      <c r="G69" s="26" t="s">
        <v>502</v>
      </c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Joro</cp:lastModifiedBy>
  <cp:lastPrinted>2013-04-26T10:38:57Z</cp:lastPrinted>
  <dcterms:created xsi:type="dcterms:W3CDTF">2000-06-29T12:02:40Z</dcterms:created>
  <dcterms:modified xsi:type="dcterms:W3CDTF">2014-03-23T19:55:48Z</dcterms:modified>
  <cp:category/>
  <cp:version/>
  <cp:contentType/>
  <cp:contentStatus/>
</cp:coreProperties>
</file>