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firstSheet="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Sheet'!$A$1:$F$60</definedName>
    <definedName name="_xlnm.Print_Area" localSheetId="3">'Cash Flow Statement'!$A$1:$F$78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'!$A$1:$W$60</definedName>
  </definedNames>
  <calcPr fullCalcOnLoad="1"/>
</workbook>
</file>

<file path=xl/sharedStrings.xml><?xml version="1.0" encoding="utf-8"?>
<sst xmlns="http://schemas.openxmlformats.org/spreadsheetml/2006/main" count="196" uniqueCount="155">
  <si>
    <t>Задължения за данъци</t>
  </si>
  <si>
    <t>Премии от емисия хил.лв.</t>
  </si>
  <si>
    <t>Резерв от последващи оценки хил.лв.</t>
  </si>
  <si>
    <t>Treasury shares</t>
  </si>
  <si>
    <t>Net unrealised gains/ (losses)</t>
  </si>
  <si>
    <t>Foreign currency translation</t>
  </si>
  <si>
    <t>Други резерви хил.лв.</t>
  </si>
  <si>
    <t>Резерв от преводи хил.лв.</t>
  </si>
  <si>
    <t>хил.лв.</t>
  </si>
  <si>
    <t>Вземания от свързани предприятия</t>
  </si>
  <si>
    <t>Общо</t>
  </si>
  <si>
    <t>Материални запаси</t>
  </si>
  <si>
    <t>Собствен капитал</t>
  </si>
  <si>
    <t>BGN '000</t>
  </si>
  <si>
    <t>Основен капитал BGN '000</t>
  </si>
  <si>
    <t>Общо собствен капитал           BGN '000</t>
  </si>
  <si>
    <t>Общи резерви      BGN '000</t>
  </si>
  <si>
    <t>Приложения</t>
  </si>
  <si>
    <t>Изпълнителен директор:</t>
  </si>
  <si>
    <t>31 декември 2004</t>
  </si>
  <si>
    <t>Пасиви по отсрочени данъци</t>
  </si>
  <si>
    <t>Натрупани печалби        BGN '000</t>
  </si>
  <si>
    <t>Краткосрочни банкови заеми</t>
  </si>
  <si>
    <t>Търговски задължения</t>
  </si>
  <si>
    <t>СОБСТВЕН КАПИТАЛ И ПАСИВИ</t>
  </si>
  <si>
    <t>ОБЩО СОБСТВЕН КАПИТАЛ И ПАСИВИ</t>
  </si>
  <si>
    <t>ОБЩО АКТИВИ</t>
  </si>
  <si>
    <t>ОБЩО ПАСИВИ</t>
  </si>
  <si>
    <t xml:space="preserve">Общо </t>
  </si>
  <si>
    <t>Съвет на директорите:</t>
  </si>
  <si>
    <t>Лукан Луканов - Председател</t>
  </si>
  <si>
    <t>Анита Алексиева</t>
  </si>
  <si>
    <t>Адрес на управление:</t>
  </si>
  <si>
    <t>гр. София</t>
  </si>
  <si>
    <t>ул. "Шумака N 16"</t>
  </si>
  <si>
    <t>Обслужващи банки:</t>
  </si>
  <si>
    <t>Райфайзенбанк (България) АД</t>
  </si>
  <si>
    <t>Пиреос банк АД</t>
  </si>
  <si>
    <t>АКТИВИ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</si>
  <si>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</si>
  <si>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</si>
  <si>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</si>
  <si>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</si>
  <si>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</t>
  </si>
  <si>
    <t>провизии</t>
  </si>
  <si>
    <t>ефекти от промяна на счетоводната политика</t>
  </si>
  <si>
    <t>Финансови приходи / (разходи), нетно</t>
  </si>
  <si>
    <t>Нетна печалба за годината</t>
  </si>
  <si>
    <t>ОТЧЕТ ЗА ПАРИЧНИТЕ ПОТОЦИ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</si>
  <si>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</si>
  <si>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</si>
  <si>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</si>
  <si>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върху печалбата</t>
  </si>
  <si>
    <t>Получени лихви</t>
  </si>
  <si>
    <t>Курсови разлики</t>
  </si>
  <si>
    <t>Други постъпления/(плащания), нетно</t>
  </si>
  <si>
    <t>Парични потоци от инвестиционна дейност</t>
  </si>
  <si>
    <t>Покупки на дълготрайни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</si>
  <si>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</si>
  <si>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</si>
  <si>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</si>
  <si>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</si>
  <si>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</si>
  <si>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</si>
  <si>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</si>
  <si>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</si>
  <si>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</si>
  <si>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</si>
  <si>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 xml:space="preserve">Постъпления от дългосрочни заеми </t>
  </si>
  <si>
    <t>Платени дългосрочни заеми</t>
  </si>
  <si>
    <t>Постъпления от краткосрочни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</si>
  <si>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</si>
  <si>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</si>
  <si>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</si>
  <si>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</si>
  <si>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 на 1 януари</t>
  </si>
  <si>
    <t>Платени / възстановени данъци (без данъци върху печалбата)</t>
  </si>
  <si>
    <t>Търговски и други вземания</t>
  </si>
  <si>
    <t>Финансов директор:</t>
  </si>
  <si>
    <t>Нетекущи активи</t>
  </si>
  <si>
    <t>Имоти, машини и оборудване</t>
  </si>
  <si>
    <t>Текущи активи</t>
  </si>
  <si>
    <t>Основен (акционерен) капитал</t>
  </si>
  <si>
    <t>Пасиви</t>
  </si>
  <si>
    <t>Нетекущи задължения</t>
  </si>
  <si>
    <t>Текущи задължения</t>
  </si>
  <si>
    <t>Други текущи задължения</t>
  </si>
  <si>
    <t>Приходи от продажби</t>
  </si>
  <si>
    <t>Отчетна стойност на продадените стоки</t>
  </si>
  <si>
    <t>Печалба преди данъци върху печалбата</t>
  </si>
  <si>
    <t xml:space="preserve">Икономия от / (разход за) данъци върху печалбата </t>
  </si>
  <si>
    <t xml:space="preserve">ОТЧЕТ ЗА ПРОМЕНИТЕ В СОБСТВЕНИЯ КАПИТАЛ </t>
  </si>
  <si>
    <t>Изменение на наличностите от незавършено производство и готова продукция</t>
  </si>
  <si>
    <t xml:space="preserve">Парични средства </t>
  </si>
  <si>
    <t>Одитор:</t>
  </si>
  <si>
    <t>АСТЕРА КОЗМЕТИКС АД</t>
  </si>
  <si>
    <t>Резерви</t>
  </si>
  <si>
    <t>Резерви BGN '000</t>
  </si>
  <si>
    <t>Разпределение на печалба</t>
  </si>
  <si>
    <t>в т.ч. за дивиденти</t>
  </si>
  <si>
    <t xml:space="preserve">Платени лихви и такси по заеми </t>
  </si>
  <si>
    <t>Салдо на 1 януари 2008</t>
  </si>
  <si>
    <t>Нетна печалба за периода</t>
  </si>
  <si>
    <t>Салдо на 1 януари 2007</t>
  </si>
  <si>
    <t>Салдо на 31 декември 2007</t>
  </si>
  <si>
    <t>Нематериални активи</t>
  </si>
  <si>
    <t>Получени лихви по предоставени заеми на свързани предприятия</t>
  </si>
  <si>
    <t>Възстановени/ предоставени заеми на свързани предприятия</t>
  </si>
  <si>
    <t xml:space="preserve">ДЕС Веселин Дичев </t>
  </si>
  <si>
    <t>Салдо на 31 Декември 2008</t>
  </si>
  <si>
    <t>Неразпределена печалба минали години</t>
  </si>
  <si>
    <t>-</t>
  </si>
  <si>
    <t>Салдо на 1 януари 2009</t>
  </si>
  <si>
    <t>Уникредит Булбанк АД</t>
  </si>
  <si>
    <t>Платени/Възстановени дългосрочни заеми</t>
  </si>
  <si>
    <t>Платени/възстановени банкови такси и лихви по заеми за оборотни средства</t>
  </si>
  <si>
    <t>Салдо на 31 декември 2009</t>
  </si>
  <si>
    <t>Съставител:</t>
  </si>
  <si>
    <t xml:space="preserve">ОТЧЕТ ЗА ФИНАНСОВОТО СЪСТОЯНИЕ </t>
  </si>
  <si>
    <t>ОТЧЕТ ЗА ВСЕОБХВАТНИЯ ДОХОД</t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</si>
  <si>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</si>
  <si>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</si>
  <si>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</si>
  <si>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</si>
  <si>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Възстановени /платени/ предоставени заеми</t>
  </si>
  <si>
    <t>Задължения към свързани лица</t>
  </si>
  <si>
    <t xml:space="preserve">                             / Анита Алексиева /</t>
  </si>
  <si>
    <t xml:space="preserve">                               / Анита Алексиева /</t>
  </si>
  <si>
    <t xml:space="preserve">                                       / Анита Алексиева /</t>
  </si>
  <si>
    <t>2010          BGN '000</t>
  </si>
  <si>
    <t>2010                  BGN '000</t>
  </si>
  <si>
    <t>Салдо на 1 януари 2010</t>
  </si>
  <si>
    <t xml:space="preserve">                                    / Анита Алексиева /</t>
  </si>
  <si>
    <t>Салдо на 31 декември 2010</t>
  </si>
  <si>
    <t xml:space="preserve">                                         / Андрей Премянов /</t>
  </si>
  <si>
    <t>Доход на акция</t>
  </si>
  <si>
    <t>Натрупани печалби</t>
  </si>
  <si>
    <t>Получени заеми от финансови институции - краткосрочна част</t>
  </si>
  <si>
    <t xml:space="preserve">Получени заеми от финансови институции </t>
  </si>
  <si>
    <t>Нетно изменение на паричните средства и паричните еквиваленти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</si>
  <si>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</si>
  <si>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Други изменения в собствения капитал</t>
  </si>
  <si>
    <t>към 31 март 2011 година</t>
  </si>
  <si>
    <t>Дата: 28.04.2011 г.</t>
  </si>
  <si>
    <t>2011          BGN '000</t>
  </si>
  <si>
    <t>за  1-во тримесечие на 2011 година</t>
  </si>
  <si>
    <t>2011                  BGN '000</t>
  </si>
  <si>
    <t>Парични средства и парични еквиваленти на 31 март</t>
  </si>
  <si>
    <t>към 31.03.2011 година</t>
  </si>
  <si>
    <t>Салдо на 1 януари 2011</t>
  </si>
  <si>
    <t>Салдо на 31 март 2011</t>
  </si>
  <si>
    <t>Приложенията на страници от 5 до 29 са неразделна част от финансовия отчет.</t>
  </si>
  <si>
    <t>Андрей Премянов</t>
  </si>
  <si>
    <t>Андрей Премянов - Изпълнителен директор</t>
  </si>
  <si>
    <t>Георги Георгиев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</si>
</sst>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83" formatCode="_(* #&quot;,&quot;##0_);_(* \(#&quot;,&quot;##0\);_(* &quot;-&quot;_);_(@_)"/>
    <numFmt numFmtId="185" formatCode="_(* #&quot;,&quot;##0.00_);_(* \(#&quot;,&quot;##0.00\);_(* &quot;-&quot;??_);_(@_)"/>
    <numFmt numFmtId="198" formatCode="_(&quot;$&quot;* #&quot;,&quot;##0_);_(&quot;$&quot;* \(#&quot;,&quot;##0\);_(&quot;$&quot;* &quot;-&quot;_);_(@_)"/>
    <numFmt numFmtId="199" formatCode="_(&quot;$&quot;* #&quot;,&quot;##0.00_);_(&quot;$&quot;* \(#&quot;,&quot;##0.00\);_(&quot;$&quot;* &quot;-&quot;??_);_(@_)"/>
    <numFmt numFmtId="225" formatCode="#&quot;,&quot;##0_);\(#&quot;,&quot;##0\)"/>
    <numFmt numFmtId="230" formatCode="###0_);\(###0\)"/>
    <numFmt numFmtId="231" formatCode="#&quot;,&quot;##0.000_);\(#&quot;,&quot;##0.000\)"/>
  </numFmts>
  <fonts count="3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7"/>
      <name val="Arial"/>
      <family val="2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0"/>
    </font>
    <font>
      <i/>
      <sz val="11"/>
      <name val="Arial"/>
      <family val="2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83" fontId="5" fillId="0" borderId="0" xfId="24" applyNumberFormat="1" applyFont="1" applyFill="1" applyBorder="1" applyAlignment="1">
      <alignment vertical="center"/>
      <protection/>
    </xf>
    <xf numFmtId="183" fontId="5" fillId="2" borderId="2" xfId="2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2" applyFont="1" applyFill="1">
      <alignment/>
      <protection/>
    </xf>
    <xf numFmtId="0" fontId="13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vertical="top"/>
      <protection locked="0"/>
    </xf>
    <xf numFmtId="0" fontId="13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13" fillId="0" borderId="0" xfId="23" applyFont="1" applyAlignment="1">
      <alignment horizontal="left"/>
      <protection/>
    </xf>
    <xf numFmtId="183" fontId="13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83" fontId="5" fillId="0" borderId="2" xfId="0" applyNumberFormat="1" applyFont="1" applyBorder="1" applyAlignment="1">
      <alignment/>
    </xf>
    <xf numFmtId="183" fontId="5" fillId="2" borderId="3" xfId="24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22" applyFont="1" applyFill="1">
      <alignment/>
      <protection/>
    </xf>
    <xf numFmtId="0" fontId="0" fillId="0" borderId="0" xfId="0" applyBorder="1" applyAlignment="1">
      <alignment/>
    </xf>
    <xf numFmtId="183" fontId="13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21" applyFont="1" applyFill="1" applyBorder="1" applyAlignment="1">
      <alignment vertical="center"/>
      <protection/>
    </xf>
    <xf numFmtId="183" fontId="5" fillId="0" borderId="1" xfId="0" applyNumberFormat="1" applyFont="1" applyBorder="1" applyAlignment="1">
      <alignment/>
    </xf>
    <xf numFmtId="183" fontId="13" fillId="0" borderId="0" xfId="24" applyNumberFormat="1" applyFont="1" applyFill="1" applyBorder="1" applyAlignment="1">
      <alignment/>
      <protection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0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183" fontId="13" fillId="3" borderId="2" xfId="24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3" fillId="0" borderId="0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vertical="center"/>
      <protection/>
    </xf>
    <xf numFmtId="0" fontId="13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49" fontId="24" fillId="0" borderId="0" xfId="23" applyNumberFormat="1" applyFont="1" applyFill="1" applyBorder="1" applyAlignment="1">
      <alignment horizontal="right" vertical="center" wrapText="1"/>
      <protection/>
    </xf>
    <xf numFmtId="49" fontId="24" fillId="0" borderId="0" xfId="23" applyNumberFormat="1" applyFont="1" applyFill="1" applyBorder="1" applyAlignment="1">
      <alignment horizontal="right" vertical="center"/>
      <protection/>
    </xf>
    <xf numFmtId="0" fontId="13" fillId="0" borderId="0" xfId="25" applyFont="1" applyFill="1" applyBorder="1" applyAlignment="1" quotePrefix="1">
      <alignment horizontal="center" vertical="center"/>
      <protection/>
    </xf>
    <xf numFmtId="0" fontId="25" fillId="0" borderId="0" xfId="25" applyFont="1" applyFill="1" applyBorder="1" applyAlignment="1">
      <alignment horizontal="right" vertical="center"/>
      <protection/>
    </xf>
    <xf numFmtId="0" fontId="26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center"/>
      <protection/>
    </xf>
    <xf numFmtId="183" fontId="13" fillId="0" borderId="0" xfId="22" applyNumberFormat="1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5" applyFont="1" applyFill="1" applyBorder="1" applyAlignment="1">
      <alignment horizontal="center" vertical="center"/>
      <protection/>
    </xf>
    <xf numFmtId="183" fontId="13" fillId="0" borderId="0" xfId="22" applyNumberFormat="1" applyFont="1" applyFill="1">
      <alignment/>
      <protection/>
    </xf>
    <xf numFmtId="0" fontId="13" fillId="0" borderId="0" xfId="22" applyFont="1" applyFill="1">
      <alignment/>
      <protection/>
    </xf>
    <xf numFmtId="0" fontId="20" fillId="0" borderId="0" xfId="22" applyFont="1" applyFill="1">
      <alignment/>
      <protection/>
    </xf>
    <xf numFmtId="0" fontId="13" fillId="0" borderId="0" xfId="22" applyFont="1" applyFill="1" applyAlignment="1">
      <alignment horizontal="center"/>
      <protection/>
    </xf>
    <xf numFmtId="183" fontId="5" fillId="0" borderId="0" xfId="22" applyNumberFormat="1" applyFont="1" applyFill="1" applyBorder="1">
      <alignment/>
      <protection/>
    </xf>
    <xf numFmtId="0" fontId="11" fillId="0" borderId="0" xfId="22" applyFont="1" applyBorder="1" applyAlignment="1">
      <alignment vertical="top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11" fillId="0" borderId="0" xfId="22" applyFont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27" fillId="0" borderId="0" xfId="22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37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83" fontId="13" fillId="0" borderId="0" xfId="0" applyNumberFormat="1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13" fillId="0" borderId="0" xfId="24" applyNumberFormat="1" applyFont="1" applyFill="1" applyBorder="1" applyAlignment="1">
      <alignment vertical="center"/>
      <protection/>
    </xf>
    <xf numFmtId="37" fontId="13" fillId="0" borderId="0" xfId="0" applyNumberFormat="1" applyFont="1" applyBorder="1" applyAlignment="1">
      <alignment horizontal="center"/>
    </xf>
    <xf numFmtId="37" fontId="5" fillId="0" borderId="2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/>
    </xf>
    <xf numFmtId="37" fontId="5" fillId="0" borderId="3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13" fillId="0" borderId="0" xfId="24" applyNumberFormat="1" applyFont="1" applyFill="1" applyBorder="1" applyAlignment="1">
      <alignment horizontal="right" vertical="center"/>
      <protection/>
    </xf>
    <xf numFmtId="37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top"/>
    </xf>
    <xf numFmtId="37" fontId="5" fillId="0" borderId="1" xfId="0" applyNumberFormat="1" applyFont="1" applyBorder="1" applyAlignment="1">
      <alignment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Alignment="1">
      <alignment horizontal="right"/>
      <protection/>
    </xf>
    <xf numFmtId="37" fontId="5" fillId="0" borderId="0" xfId="22" applyNumberFormat="1" applyFont="1" applyFill="1" applyBorder="1">
      <alignment/>
      <protection/>
    </xf>
    <xf numFmtId="37" fontId="5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11" fillId="0" borderId="0" xfId="22" applyNumberFormat="1" applyFont="1" applyFill="1" applyBorder="1" applyAlignment="1">
      <alignment horizontal="right" vertical="top" wrapText="1"/>
      <protection/>
    </xf>
    <xf numFmtId="37" fontId="11" fillId="0" borderId="0" xfId="22" applyNumberFormat="1" applyFont="1" applyFill="1" applyBorder="1" applyAlignment="1">
      <alignment vertical="top" wrapText="1"/>
      <protection/>
    </xf>
    <xf numFmtId="37" fontId="5" fillId="0" borderId="2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5" fillId="2" borderId="0" xfId="15" applyNumberFormat="1" applyFont="1" applyFill="1" applyBorder="1" applyAlignment="1" applyProtection="1">
      <alignment horizontal="right" vertical="center"/>
      <protection/>
    </xf>
    <xf numFmtId="37" fontId="5" fillId="2" borderId="2" xfId="15" applyNumberFormat="1" applyFont="1" applyFill="1" applyBorder="1" applyAlignment="1" applyProtection="1">
      <alignment horizontal="right" vertical="center"/>
      <protection/>
    </xf>
    <xf numFmtId="37" fontId="13" fillId="0" borderId="2" xfId="23" applyNumberFormat="1" applyFont="1" applyFill="1" applyBorder="1" applyAlignment="1" applyProtection="1">
      <alignment/>
      <protection/>
    </xf>
    <xf numFmtId="37" fontId="13" fillId="0" borderId="0" xfId="23" applyNumberFormat="1" applyFont="1" applyFill="1" applyBorder="1" applyAlignment="1" applyProtection="1">
      <alignment/>
      <protection/>
    </xf>
    <xf numFmtId="37" fontId="5" fillId="0" borderId="0" xfId="15" applyNumberFormat="1" applyFont="1" applyFill="1" applyBorder="1" applyAlignment="1" applyProtection="1">
      <alignment/>
      <protection/>
    </xf>
    <xf numFmtId="37" fontId="5" fillId="2" borderId="0" xfId="15" applyNumberFormat="1" applyFont="1" applyFill="1" applyBorder="1" applyAlignment="1" applyProtection="1">
      <alignment vertical="center"/>
      <protection/>
    </xf>
    <xf numFmtId="37" fontId="13" fillId="0" borderId="0" xfId="15" applyNumberFormat="1" applyFont="1" applyFill="1" applyBorder="1" applyAlignment="1" applyProtection="1">
      <alignment horizontal="right"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31" fillId="0" borderId="0" xfId="0" applyFont="1" applyFill="1" applyBorder="1" applyAlignment="1">
      <alignment/>
    </xf>
    <xf numFmtId="37" fontId="5" fillId="0" borderId="1" xfId="15" applyNumberFormat="1" applyFont="1" applyFill="1" applyBorder="1" applyAlignment="1" applyProtection="1">
      <alignment horizontal="right" vertical="center"/>
      <protection/>
    </xf>
    <xf numFmtId="37" fontId="13" fillId="0" borderId="1" xfId="23" applyNumberFormat="1" applyFont="1" applyFill="1" applyBorder="1" applyAlignment="1" applyProtection="1">
      <alignment/>
      <protection/>
    </xf>
    <xf numFmtId="0" fontId="31" fillId="0" borderId="0" xfId="21" applyFont="1" applyFill="1" applyBorder="1" applyAlignment="1">
      <alignment vertical="center"/>
      <protection/>
    </xf>
    <xf numFmtId="225" fontId="13" fillId="0" borderId="0" xfId="22" applyNumberFormat="1" applyFont="1" applyFill="1" applyBorder="1" applyAlignment="1">
      <alignment horizontal="right"/>
      <protection/>
    </xf>
    <xf numFmtId="230" fontId="13" fillId="0" borderId="0" xfId="22" applyNumberFormat="1" applyFont="1" applyFill="1" applyBorder="1" applyAlignment="1">
      <alignment horizontal="right"/>
      <protection/>
    </xf>
    <xf numFmtId="37" fontId="0" fillId="0" borderId="0" xfId="0" applyNumberFormat="1" applyBorder="1" applyAlignment="1">
      <alignment horizontal="left" vertical="center"/>
    </xf>
    <xf numFmtId="37" fontId="24" fillId="0" borderId="0" xfId="23" applyNumberFormat="1" applyFont="1" applyFill="1" applyBorder="1" applyAlignment="1">
      <alignment horizontal="right" vertical="center" wrapText="1"/>
      <protection/>
    </xf>
    <xf numFmtId="37" fontId="14" fillId="0" borderId="0" xfId="0" applyNumberFormat="1" applyFont="1" applyBorder="1" applyAlignment="1">
      <alignment horizontal="right" vertical="top" wrapText="1"/>
    </xf>
    <xf numFmtId="37" fontId="12" fillId="0" borderId="0" xfId="22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center" wrapText="1"/>
    </xf>
    <xf numFmtId="37" fontId="6" fillId="0" borderId="0" xfId="0" applyNumberFormat="1" applyFont="1" applyBorder="1" applyAlignment="1">
      <alignment horizontal="right"/>
    </xf>
    <xf numFmtId="37" fontId="30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5" fillId="0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37" fontId="5" fillId="0" borderId="4" xfId="15" applyNumberFormat="1" applyFont="1" applyFill="1" applyBorder="1" applyAlignment="1" applyProtection="1">
      <alignment horizontal="right" vertical="center"/>
      <protection/>
    </xf>
    <xf numFmtId="37" fontId="28" fillId="0" borderId="0" xfId="23" applyNumberFormat="1" applyFont="1" applyFill="1" applyBorder="1" applyAlignment="1" applyProtection="1">
      <alignment horizontal="center" wrapText="1"/>
      <protection/>
    </xf>
    <xf numFmtId="37" fontId="5" fillId="0" borderId="0" xfId="21" applyNumberFormat="1" applyFont="1" applyFill="1" applyBorder="1" applyAlignment="1">
      <alignment horizontal="left" vertical="center"/>
      <protection/>
    </xf>
    <xf numFmtId="37" fontId="6" fillId="0" borderId="0" xfId="0" applyNumberFormat="1" applyFont="1" applyBorder="1" applyAlignment="1">
      <alignment horizontal="left" vertical="center"/>
    </xf>
    <xf numFmtId="37" fontId="28" fillId="0" borderId="0" xfId="23" applyNumberFormat="1" applyFont="1" applyFill="1" applyBorder="1" applyAlignment="1" applyProtection="1">
      <alignment horizontal="right" wrapText="1"/>
      <protection/>
    </xf>
    <xf numFmtId="37" fontId="6" fillId="0" borderId="0" xfId="0" applyNumberFormat="1" applyFont="1" applyFill="1" applyBorder="1" applyAlignment="1">
      <alignment horizontal="center"/>
    </xf>
    <xf numFmtId="37" fontId="28" fillId="0" borderId="0" xfId="23" applyNumberFormat="1" applyFont="1" applyFill="1" applyBorder="1" applyAlignment="1" applyProtection="1">
      <alignment horizontal="right" vertical="top"/>
      <protection locked="0"/>
    </xf>
    <xf numFmtId="37" fontId="13" fillId="0" borderId="2" xfId="22" applyNumberFormat="1" applyFont="1" applyFill="1" applyBorder="1" applyAlignment="1">
      <alignment horizontal="right"/>
      <protection/>
    </xf>
    <xf numFmtId="37" fontId="13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25" applyNumberFormat="1" applyFont="1" applyBorder="1" applyAlignment="1">
      <alignment horizontal="right" vertical="center"/>
      <protection/>
    </xf>
    <xf numFmtId="37" fontId="5" fillId="0" borderId="0" xfId="25" applyNumberFormat="1" applyFont="1" applyFill="1" applyBorder="1" applyAlignment="1">
      <alignment horizontal="right" vertical="center"/>
      <protection/>
    </xf>
    <xf numFmtId="37" fontId="13" fillId="0" borderId="0" xfId="15" applyNumberFormat="1" applyFont="1" applyFill="1" applyBorder="1" applyAlignment="1" applyProtection="1">
      <alignment vertical="center"/>
      <protection/>
    </xf>
    <xf numFmtId="37" fontId="13" fillId="0" borderId="0" xfId="23" applyNumberFormat="1" applyFont="1" applyFill="1" applyBorder="1" applyAlignment="1" applyProtection="1">
      <alignment vertical="center"/>
      <protection/>
    </xf>
    <xf numFmtId="37" fontId="13" fillId="0" borderId="0" xfId="23" applyNumberFormat="1" applyFont="1" applyFill="1" applyBorder="1" applyAlignment="1" applyProtection="1">
      <alignment vertical="top"/>
      <protection/>
    </xf>
    <xf numFmtId="37" fontId="28" fillId="0" borderId="0" xfId="23" applyNumberFormat="1" applyFont="1" applyFill="1" applyBorder="1" applyAlignment="1" applyProtection="1">
      <alignment horizontal="right" vertical="top"/>
      <protection/>
    </xf>
    <xf numFmtId="37" fontId="12" fillId="0" borderId="0" xfId="21" applyNumberFormat="1" applyFont="1" applyBorder="1" applyAlignment="1">
      <alignment vertical="center"/>
      <protection/>
    </xf>
    <xf numFmtId="37" fontId="5" fillId="0" borderId="0" xfId="15" applyNumberFormat="1" applyFont="1" applyFill="1" applyBorder="1" applyAlignment="1" applyProtection="1">
      <alignment vertical="top"/>
      <protection/>
    </xf>
    <xf numFmtId="37" fontId="13" fillId="0" borderId="0" xfId="15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/>
    </xf>
    <xf numFmtId="231" fontId="5" fillId="0" borderId="0" xfId="0" applyNumberFormat="1" applyFont="1" applyFill="1" applyBorder="1" applyAlignment="1">
      <alignment horizontal="right"/>
    </xf>
    <xf numFmtId="0" fontId="13" fillId="0" borderId="0" xfId="21" applyFont="1" applyFill="1" applyBorder="1" applyAlignment="1">
      <alignment horizontal="left" vertical="center"/>
      <protection/>
    </xf>
    <xf numFmtId="0" fontId="33" fillId="0" borderId="0" xfId="22" applyFont="1" applyFill="1" applyBorder="1" applyAlignment="1">
      <alignment vertical="top" wrapText="1"/>
      <protection/>
    </xf>
    <xf numFmtId="37" fontId="13" fillId="0" borderId="0" xfId="22" applyNumberFormat="1" applyFont="1" applyFill="1" applyBorder="1" applyAlignment="1">
      <alignment vertical="top"/>
      <protection/>
    </xf>
    <xf numFmtId="0" fontId="13" fillId="0" borderId="0" xfId="22" applyFont="1" applyFill="1" applyAlignment="1">
      <alignment horizontal="center"/>
      <protection/>
    </xf>
    <xf numFmtId="0" fontId="11" fillId="0" borderId="0" xfId="22" applyFont="1" applyFill="1" applyBorder="1" applyAlignment="1">
      <alignment vertical="top"/>
      <protection/>
    </xf>
    <xf numFmtId="37" fontId="13" fillId="0" borderId="0" xfId="22" applyNumberFormat="1" applyFont="1" applyFill="1" applyAlignment="1">
      <alignment horizontal="right"/>
      <protection/>
    </xf>
    <xf numFmtId="0" fontId="33" fillId="0" borderId="0" xfId="22" applyFont="1" applyFill="1" applyBorder="1" applyAlignment="1">
      <alignment vertical="top"/>
      <protection/>
    </xf>
    <xf numFmtId="0" fontId="13" fillId="0" borderId="0" xfId="22" applyFont="1" applyFill="1" applyBorder="1">
      <alignment/>
      <protection/>
    </xf>
    <xf numFmtId="0" fontId="11" fillId="0" borderId="0" xfId="23" applyFont="1" applyBorder="1">
      <alignment/>
      <protection/>
    </xf>
    <xf numFmtId="0" fontId="5" fillId="0" borderId="0" xfId="22" applyFont="1" applyFill="1" applyBorder="1">
      <alignment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8" fontId="5" fillId="0" borderId="0" xfId="15" applyNumberFormat="1" applyFont="1" applyFill="1" applyBorder="1" applyAlignment="1" applyProtection="1">
      <alignment vertical="center"/>
      <protection/>
    </xf>
    <xf numFmtId="38" fontId="13" fillId="0" borderId="2" xfId="22" applyNumberFormat="1" applyFont="1" applyFill="1" applyBorder="1" applyAlignment="1">
      <alignment horizontal="right"/>
      <protection/>
    </xf>
    <xf numFmtId="38" fontId="5" fillId="0" borderId="2" xfId="22" applyNumberFormat="1" applyFont="1" applyFill="1" applyBorder="1" applyAlignment="1">
      <alignment horizontal="right"/>
      <protection/>
    </xf>
    <xf numFmtId="38" fontId="13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37" fontId="28" fillId="0" borderId="0" xfId="23" applyNumberFormat="1" applyFont="1" applyFill="1" applyBorder="1" applyAlignment="1" applyProtection="1">
      <alignment horizontal="center" wrapText="1"/>
      <protection/>
    </xf>
    <xf numFmtId="183" fontId="13" fillId="0" borderId="0" xfId="0" applyNumberFormat="1" applyFont="1" applyFill="1" applyBorder="1" applyAlignment="1">
      <alignment horizontal="right"/>
    </xf>
    <xf numFmtId="37" fontId="13" fillId="0" borderId="0" xfId="22" applyNumberFormat="1" applyFont="1" applyFill="1" applyBorder="1" applyAlignment="1">
      <alignment horizontal="right"/>
      <protection/>
    </xf>
    <xf numFmtId="38" fontId="13" fillId="0" borderId="1" xfId="23" applyNumberFormat="1" applyFont="1" applyFill="1" applyBorder="1" applyAlignment="1" applyProtection="1">
      <alignment/>
      <protection/>
    </xf>
    <xf numFmtId="38" fontId="13" fillId="0" borderId="0" xfId="23" applyNumberFormat="1" applyFont="1" applyFill="1" applyBorder="1" applyAlignment="1" applyProtection="1">
      <alignment/>
      <protection/>
    </xf>
    <xf numFmtId="38" fontId="13" fillId="0" borderId="2" xfId="23" applyNumberFormat="1" applyFont="1" applyFill="1" applyBorder="1" applyAlignment="1" applyProtection="1">
      <alignment/>
      <protection/>
    </xf>
    <xf numFmtId="38" fontId="5" fillId="0" borderId="0" xfId="15" applyNumberFormat="1" applyFont="1" applyFill="1" applyBorder="1" applyAlignment="1" applyProtection="1">
      <alignment/>
      <protection/>
    </xf>
    <xf numFmtId="38" fontId="5" fillId="0" borderId="1" xfId="15" applyNumberFormat="1" applyFont="1" applyFill="1" applyBorder="1" applyAlignment="1" applyProtection="1">
      <alignment/>
      <protection/>
    </xf>
    <xf numFmtId="38" fontId="5" fillId="0" borderId="0" xfId="15" applyNumberFormat="1" applyFont="1" applyFill="1" applyBorder="1" applyAlignment="1" applyProtection="1">
      <alignment horizontal="right" vertical="center"/>
      <protection/>
    </xf>
    <xf numFmtId="38" fontId="5" fillId="2" borderId="0" xfId="15" applyNumberFormat="1" applyFont="1" applyFill="1" applyBorder="1" applyAlignment="1" applyProtection="1">
      <alignment horizontal="right" vertical="center"/>
      <protection/>
    </xf>
    <xf numFmtId="38" fontId="5" fillId="2" borderId="0" xfId="15" applyNumberFormat="1" applyFont="1" applyFill="1" applyBorder="1" applyAlignment="1" applyProtection="1">
      <alignment vertical="center"/>
      <protection/>
    </xf>
    <xf numFmtId="38" fontId="13" fillId="0" borderId="0" xfId="22" applyNumberFormat="1" applyFont="1" applyFill="1" applyBorder="1" applyAlignment="1">
      <alignment horizontal="right"/>
      <protection/>
    </xf>
    <xf numFmtId="38" fontId="5" fillId="0" borderId="2" xfId="15" applyNumberFormat="1" applyFont="1" applyFill="1" applyBorder="1" applyAlignment="1" applyProtection="1">
      <alignment horizontal="right" vertical="center"/>
      <protection/>
    </xf>
    <xf numFmtId="38" fontId="5" fillId="2" borderId="2" xfId="15" applyNumberFormat="1" applyFont="1" applyFill="1" applyBorder="1" applyAlignment="1" applyProtection="1">
      <alignment horizontal="right" vertical="center"/>
      <protection/>
    </xf>
    <xf numFmtId="0" fontId="18" fillId="0" borderId="1" xfId="21" applyFont="1" applyBorder="1" applyAlignment="1">
      <alignment vertical="center" shrinkToFit="1"/>
      <protection/>
    </xf>
    <xf numFmtId="0" fontId="0" fillId="0" borderId="1" xfId="0" applyBorder="1" applyAlignment="1">
      <alignment shrinkToFit="1"/>
    </xf>
    <xf numFmtId="0" fontId="18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37" fontId="5" fillId="0" borderId="0" xfId="0" applyNumberFormat="1" applyFont="1" applyBorder="1" applyAlignment="1">
      <alignment horizontal="right" vertical="center" wrapText="1"/>
    </xf>
    <xf numFmtId="37" fontId="6" fillId="0" borderId="0" xfId="0" applyNumberFormat="1" applyFont="1" applyBorder="1" applyAlignment="1">
      <alignment horizontal="right" vertical="center" wrapText="1"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3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3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E2I70RPF\FS_Astera%20Kozmetics'sept_03.08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 Statement"/>
      <sheetName val="Equity Statement "/>
    </sheetNames>
    <sheetDataSet>
      <sheetData sheetId="1">
        <row r="1">
          <cell r="A1" t="str">
            <v>АСТЕРА КОЗМЕТИКС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22">
      <selection activeCell="E7" sqref="E7"/>
    </sheetView>
  </sheetViews>
  <sheetFormatPr defaultColWidth="9.28125" defaultRowHeight="12.75" customHeight="1" zeroHeight="1"/>
  <cols>
    <col min="1" max="2" width="9.28125" style="58" customWidth="1"/>
    <col min="3" max="3" width="11.57421875" style="58" customWidth="1"/>
    <col min="4" max="4" width="9.28125" style="58" customWidth="1"/>
    <col min="5" max="5" width="9.28125" style="66" customWidth="1"/>
    <col min="6" max="9" width="9.28125" style="58" customWidth="1"/>
    <col min="10" max="16384" width="9.28125" style="58" hidden="1" customWidth="1"/>
  </cols>
  <sheetData>
    <row r="1" spans="1:5" s="57" customFormat="1" ht="18.75">
      <c r="A1" s="237" t="s">
        <v>95</v>
      </c>
      <c r="B1" s="238"/>
      <c r="C1" s="238"/>
      <c r="D1" s="56"/>
      <c r="E1" s="82"/>
    </row>
    <row r="2" ht="12.75"/>
    <row r="3" ht="12.75"/>
    <row r="4" ht="12.75"/>
    <row r="5" ht="12.75"/>
    <row r="6" ht="12.75"/>
    <row r="7" spans="1:256" s="59" customFormat="1" ht="18.75">
      <c r="A7" s="239" t="s">
        <v>29</v>
      </c>
      <c r="B7" s="240"/>
      <c r="C7" s="240"/>
      <c r="E7" s="60" t="s">
        <v>30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s="63" customFormat="1" ht="17.25" customHeight="1">
      <c r="A8" s="62"/>
      <c r="B8" s="58"/>
      <c r="C8" s="58"/>
      <c r="E8" s="60" t="s">
        <v>153</v>
      </c>
      <c r="F8" s="60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s="59" customFormat="1" ht="18.75">
      <c r="A9" s="62"/>
      <c r="B9" s="58"/>
      <c r="C9" s="58"/>
      <c r="E9" s="60" t="s">
        <v>154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s="66" customFormat="1" ht="18.75">
      <c r="A10" s="62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66" customFormat="1" ht="15.75">
      <c r="A11" s="65"/>
      <c r="B11" s="58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7" s="66" customFormat="1" ht="18.75">
      <c r="A12" s="58"/>
      <c r="B12" s="58"/>
      <c r="C12" s="58"/>
      <c r="G12" s="67"/>
    </row>
    <row r="13" spans="1:7" s="66" customFormat="1" ht="18.75">
      <c r="A13" s="62" t="s">
        <v>18</v>
      </c>
      <c r="B13" s="50"/>
      <c r="C13" s="50"/>
      <c r="D13" s="60"/>
      <c r="E13" s="60" t="s">
        <v>152</v>
      </c>
      <c r="G13" s="67"/>
    </row>
    <row r="14" spans="1:7" s="66" customFormat="1" ht="18.75">
      <c r="A14" s="62"/>
      <c r="B14" s="58"/>
      <c r="C14" s="58"/>
      <c r="D14" s="60"/>
      <c r="E14" s="79"/>
      <c r="G14" s="67"/>
    </row>
    <row r="15" spans="1:7" s="66" customFormat="1" ht="18.75">
      <c r="A15" s="62"/>
      <c r="B15" s="58"/>
      <c r="C15" s="58"/>
      <c r="D15" s="60"/>
      <c r="E15" s="79"/>
      <c r="G15" s="67"/>
    </row>
    <row r="16" spans="1:7" s="66" customFormat="1" ht="18.75">
      <c r="A16" s="62"/>
      <c r="B16" s="58"/>
      <c r="C16" s="58"/>
      <c r="D16" s="60"/>
      <c r="E16" s="79"/>
      <c r="G16" s="67"/>
    </row>
    <row r="17" spans="1:256" s="63" customFormat="1" ht="18.75">
      <c r="A17" s="80" t="s">
        <v>78</v>
      </c>
      <c r="B17" s="66"/>
      <c r="C17" s="66"/>
      <c r="E17" s="60" t="s">
        <v>31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7" s="66" customFormat="1" ht="18.75">
      <c r="A18" s="62"/>
      <c r="B18" s="58"/>
      <c r="C18" s="58"/>
      <c r="D18" s="60"/>
      <c r="E18" s="67"/>
      <c r="F18" s="79"/>
      <c r="G18" s="67"/>
    </row>
    <row r="19" spans="1:7" s="66" customFormat="1" ht="18.75">
      <c r="A19" s="62"/>
      <c r="B19" s="58"/>
      <c r="C19" s="58"/>
      <c r="D19" s="60"/>
      <c r="E19" s="67"/>
      <c r="F19" s="79"/>
      <c r="G19" s="67"/>
    </row>
    <row r="20" spans="1:256" s="63" customFormat="1" ht="19.5" customHeight="1">
      <c r="A20" s="69"/>
      <c r="B20" s="69"/>
      <c r="C20" s="69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64" customFormat="1" ht="18.75">
      <c r="A21" s="62" t="s">
        <v>32</v>
      </c>
      <c r="B21" s="58"/>
      <c r="C21" s="58"/>
      <c r="D21" s="63"/>
      <c r="E21" s="60" t="s">
        <v>33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s="63" customFormat="1" ht="18.75">
      <c r="A22" s="62"/>
      <c r="B22" s="58"/>
      <c r="C22" s="58"/>
      <c r="D22" s="64"/>
      <c r="E22" s="60" t="s">
        <v>34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="66" customFormat="1" ht="18.75">
      <c r="G23" s="67"/>
    </row>
    <row r="24" spans="1:6" s="66" customFormat="1" ht="18.75">
      <c r="A24" s="62"/>
      <c r="B24" s="58"/>
      <c r="C24" s="58"/>
      <c r="D24" s="60"/>
      <c r="F24" s="80"/>
    </row>
    <row r="25" spans="1:6" s="66" customFormat="1" ht="18.75">
      <c r="A25" s="62"/>
      <c r="B25" s="58"/>
      <c r="C25" s="58"/>
      <c r="D25" s="60"/>
      <c r="F25" s="80"/>
    </row>
    <row r="26" spans="1:8" s="66" customFormat="1" ht="18.75">
      <c r="A26" s="62" t="s">
        <v>35</v>
      </c>
      <c r="B26" s="58"/>
      <c r="C26" s="58"/>
      <c r="E26" s="60" t="s">
        <v>113</v>
      </c>
      <c r="G26" s="67"/>
      <c r="H26" s="67"/>
    </row>
    <row r="27" spans="1:9" s="66" customFormat="1" ht="18.75">
      <c r="A27" s="62"/>
      <c r="B27" s="58"/>
      <c r="C27" s="58"/>
      <c r="D27" s="70"/>
      <c r="E27" s="60" t="s">
        <v>37</v>
      </c>
      <c r="I27" s="67"/>
    </row>
    <row r="28" s="66" customFormat="1" ht="19.5" customHeight="1">
      <c r="E28" s="60" t="s">
        <v>36</v>
      </c>
    </row>
    <row r="29" s="66" customFormat="1" ht="17.25" customHeight="1"/>
    <row r="30" spans="1:6" ht="18.75">
      <c r="A30" s="62"/>
      <c r="D30" s="71"/>
      <c r="F30" s="80"/>
    </row>
    <row r="31" spans="1:9" ht="18.75">
      <c r="A31" s="62" t="s">
        <v>94</v>
      </c>
      <c r="E31" s="79" t="s">
        <v>108</v>
      </c>
      <c r="G31" s="66"/>
      <c r="H31" s="66"/>
      <c r="I31" s="66"/>
    </row>
    <row r="32" spans="1:6" ht="18.75">
      <c r="A32" s="62"/>
      <c r="F32" s="62"/>
    </row>
    <row r="33" spans="1:6" ht="18.75">
      <c r="A33" s="62"/>
      <c r="F33" s="62"/>
    </row>
    <row r="34" spans="1:6" ht="18.75">
      <c r="A34" s="62"/>
      <c r="F34" s="62"/>
    </row>
    <row r="35" spans="1:6" ht="18.75">
      <c r="A35" s="62"/>
      <c r="F35" s="62"/>
    </row>
    <row r="36" spans="1:6" ht="18.75">
      <c r="A36" s="62"/>
      <c r="F36" s="62"/>
    </row>
    <row r="37" spans="1:6" ht="18.75">
      <c r="A37" s="62"/>
      <c r="F37" s="62"/>
    </row>
    <row r="38" spans="1:6" ht="18.75">
      <c r="A38" s="62"/>
      <c r="F38" s="62"/>
    </row>
    <row r="39" spans="1:6" ht="18.75">
      <c r="A39" s="62"/>
      <c r="F39" s="62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zoomScaleSheetLayoutView="100" workbookViewId="0" topLeftCell="A1">
      <selection activeCell="A53" sqref="A53"/>
    </sheetView>
  </sheetViews>
  <sheetFormatPr defaultColWidth="9.140625" defaultRowHeight="12.75"/>
  <cols>
    <col min="1" max="1" width="47.28125" style="6" customWidth="1"/>
    <col min="2" max="2" width="11.7109375" style="21" customWidth="1"/>
    <col min="3" max="3" width="3.140625" style="22" customWidth="1"/>
    <col min="4" max="4" width="15.00390625" style="22" customWidth="1"/>
    <col min="5" max="5" width="1.7109375" style="22" customWidth="1"/>
    <col min="6" max="6" width="14.421875" style="6" bestFit="1" customWidth="1"/>
    <col min="7" max="7" width="1.57421875" style="6" customWidth="1"/>
    <col min="8" max="8" width="16.28125" style="6" hidden="1" customWidth="1"/>
    <col min="9" max="9" width="2.00390625" style="6" hidden="1" customWidth="1"/>
    <col min="10" max="16384" width="9.140625" style="6" customWidth="1"/>
  </cols>
  <sheetData>
    <row r="1" spans="1:8" ht="15">
      <c r="A1" s="1" t="s">
        <v>95</v>
      </c>
      <c r="B1" s="5"/>
      <c r="C1" s="1"/>
      <c r="D1" s="1"/>
      <c r="E1" s="1"/>
      <c r="F1" s="1"/>
      <c r="G1" s="1"/>
      <c r="H1" s="1"/>
    </row>
    <row r="2" spans="1:8" s="8" customFormat="1" ht="15.75">
      <c r="A2" s="184" t="s">
        <v>118</v>
      </c>
      <c r="B2" s="7"/>
      <c r="C2" s="2"/>
      <c r="D2" s="2"/>
      <c r="E2" s="2"/>
      <c r="F2" s="2"/>
      <c r="G2" s="2"/>
      <c r="H2" s="2"/>
    </row>
    <row r="3" spans="1:8" ht="15" customHeight="1">
      <c r="A3" s="9" t="s">
        <v>142</v>
      </c>
      <c r="B3" s="10"/>
      <c r="C3" s="9"/>
      <c r="D3" s="9"/>
      <c r="E3" s="9"/>
      <c r="F3" s="9"/>
      <c r="G3" s="9"/>
      <c r="H3" s="9"/>
    </row>
    <row r="4" spans="1:8" ht="15" customHeight="1">
      <c r="A4" s="11"/>
      <c r="B4" s="12"/>
      <c r="C4" s="11"/>
      <c r="D4" s="11"/>
      <c r="E4" s="11"/>
      <c r="F4" s="11"/>
      <c r="G4" s="11"/>
      <c r="H4" s="11"/>
    </row>
    <row r="5" spans="2:8" s="15" customFormat="1" ht="29.25" customHeight="1">
      <c r="B5" s="41" t="s">
        <v>17</v>
      </c>
      <c r="C5" s="14"/>
      <c r="D5" s="130">
        <v>40633</v>
      </c>
      <c r="E5" s="14"/>
      <c r="F5" s="130">
        <v>40543</v>
      </c>
      <c r="G5" s="13"/>
      <c r="H5" s="36" t="s">
        <v>19</v>
      </c>
    </row>
    <row r="6" spans="2:8" s="15" customFormat="1" ht="14.25" customHeight="1">
      <c r="B6" s="13"/>
      <c r="C6" s="14"/>
      <c r="D6" s="36" t="s">
        <v>13</v>
      </c>
      <c r="E6" s="14"/>
      <c r="F6" s="36" t="s">
        <v>13</v>
      </c>
      <c r="G6" s="13"/>
      <c r="H6" s="36" t="s">
        <v>13</v>
      </c>
    </row>
    <row r="7" spans="1:8" ht="15" customHeight="1">
      <c r="A7" s="74" t="s">
        <v>38</v>
      </c>
      <c r="B7" s="17"/>
      <c r="C7" s="18"/>
      <c r="D7" s="18"/>
      <c r="E7" s="18"/>
      <c r="F7" s="18"/>
      <c r="G7" s="17"/>
      <c r="H7" s="37"/>
    </row>
    <row r="8" spans="1:8" ht="9.75" customHeight="1">
      <c r="A8" s="42"/>
      <c r="B8" s="17"/>
      <c r="C8" s="18"/>
      <c r="D8" s="18"/>
      <c r="E8" s="18"/>
      <c r="F8" s="18"/>
      <c r="G8" s="17"/>
      <c r="H8" s="37"/>
    </row>
    <row r="9" spans="1:6" ht="15">
      <c r="A9" s="112" t="s">
        <v>79</v>
      </c>
      <c r="B9" s="44"/>
      <c r="C9" s="20"/>
      <c r="D9" s="20"/>
      <c r="E9" s="20"/>
      <c r="F9" s="20"/>
    </row>
    <row r="10" spans="1:8" ht="15">
      <c r="A10" s="10" t="s">
        <v>80</v>
      </c>
      <c r="B10" s="45">
        <v>9</v>
      </c>
      <c r="D10" s="136">
        <v>1955</v>
      </c>
      <c r="E10" s="137"/>
      <c r="F10" s="136">
        <v>1996</v>
      </c>
      <c r="G10" s="35"/>
      <c r="H10" s="35">
        <v>0</v>
      </c>
    </row>
    <row r="11" spans="1:8" ht="15">
      <c r="A11" s="9" t="s">
        <v>105</v>
      </c>
      <c r="B11" s="45">
        <v>10</v>
      </c>
      <c r="D11" s="136">
        <v>248</v>
      </c>
      <c r="E11" s="137"/>
      <c r="F11" s="136">
        <v>260</v>
      </c>
      <c r="H11" s="76"/>
    </row>
    <row r="12" spans="1:8" ht="15">
      <c r="A12" s="2" t="s">
        <v>28</v>
      </c>
      <c r="B12" s="45"/>
      <c r="C12" s="20"/>
      <c r="D12" s="138">
        <f>SUM(D10:D11)</f>
        <v>2203</v>
      </c>
      <c r="E12" s="139"/>
      <c r="F12" s="138">
        <f>SUM(F10:F11)</f>
        <v>2256</v>
      </c>
      <c r="G12" s="23"/>
      <c r="H12" s="24">
        <f>SUM(H10:H10)</f>
        <v>0</v>
      </c>
    </row>
    <row r="13" spans="1:6" ht="7.5" customHeight="1">
      <c r="A13" s="9"/>
      <c r="B13" s="45"/>
      <c r="D13" s="137"/>
      <c r="E13" s="137"/>
      <c r="F13" s="137"/>
    </row>
    <row r="14" spans="1:8" ht="19.5" customHeight="1">
      <c r="A14" s="112" t="s">
        <v>81</v>
      </c>
      <c r="B14" s="44"/>
      <c r="C14" s="20"/>
      <c r="D14" s="139"/>
      <c r="E14" s="139"/>
      <c r="F14" s="139"/>
      <c r="G14" s="23"/>
      <c r="H14" s="23"/>
    </row>
    <row r="15" spans="1:8" ht="15">
      <c r="A15" s="10" t="s">
        <v>11</v>
      </c>
      <c r="B15" s="45">
        <v>11</v>
      </c>
      <c r="D15" s="136">
        <v>338</v>
      </c>
      <c r="E15" s="137"/>
      <c r="F15" s="136">
        <v>338</v>
      </c>
      <c r="G15" s="35"/>
      <c r="H15" s="35">
        <v>0</v>
      </c>
    </row>
    <row r="16" spans="1:8" ht="15">
      <c r="A16" s="9" t="s">
        <v>9</v>
      </c>
      <c r="B16" s="45">
        <v>12</v>
      </c>
      <c r="D16" s="136">
        <v>718</v>
      </c>
      <c r="E16" s="137"/>
      <c r="F16" s="136">
        <f>290+311</f>
        <v>601</v>
      </c>
      <c r="H16" s="76">
        <v>0</v>
      </c>
    </row>
    <row r="17" spans="1:8" ht="15">
      <c r="A17" s="10" t="s">
        <v>77</v>
      </c>
      <c r="B17" s="45">
        <v>13</v>
      </c>
      <c r="D17" s="136">
        <v>2047</v>
      </c>
      <c r="E17" s="137"/>
      <c r="F17" s="136">
        <f>52+17+22+1970</f>
        <v>2061</v>
      </c>
      <c r="G17" s="35"/>
      <c r="H17" s="35">
        <v>0</v>
      </c>
    </row>
    <row r="18" spans="1:8" ht="15">
      <c r="A18" s="9" t="s">
        <v>93</v>
      </c>
      <c r="B18" s="45">
        <v>14</v>
      </c>
      <c r="D18" s="136">
        <v>43</v>
      </c>
      <c r="E18" s="137"/>
      <c r="F18" s="136">
        <v>31</v>
      </c>
      <c r="H18" s="76"/>
    </row>
    <row r="19" spans="1:8" ht="15">
      <c r="A19" s="2" t="s">
        <v>10</v>
      </c>
      <c r="B19" s="45"/>
      <c r="D19" s="140">
        <f>SUM(D15:D18)</f>
        <v>3146</v>
      </c>
      <c r="E19" s="137"/>
      <c r="F19" s="140">
        <f>SUM(F15:F18)</f>
        <v>3031</v>
      </c>
      <c r="H19" s="38">
        <f>SUM(H15:H17)</f>
        <v>0</v>
      </c>
    </row>
    <row r="20" spans="1:6" ht="15">
      <c r="A20" s="2"/>
      <c r="B20" s="45"/>
      <c r="D20" s="137"/>
      <c r="E20" s="137"/>
      <c r="F20" s="137"/>
    </row>
    <row r="21" spans="1:8" ht="15.75" thickBot="1">
      <c r="A21" s="3" t="s">
        <v>26</v>
      </c>
      <c r="B21" s="44"/>
      <c r="C21" s="20"/>
      <c r="D21" s="141">
        <f>D19+D12</f>
        <v>5349</v>
      </c>
      <c r="E21" s="139"/>
      <c r="F21" s="141">
        <f>F19+F12</f>
        <v>5287</v>
      </c>
      <c r="G21" s="23"/>
      <c r="H21" s="39">
        <f>H19+H12</f>
        <v>0</v>
      </c>
    </row>
    <row r="22" spans="1:6" ht="15.75" thickTop="1">
      <c r="A22" s="75"/>
      <c r="B22" s="45"/>
      <c r="D22" s="137"/>
      <c r="E22" s="137"/>
      <c r="F22" s="137"/>
    </row>
    <row r="23" spans="1:8" s="15" customFormat="1" ht="15">
      <c r="A23" s="3" t="s">
        <v>24</v>
      </c>
      <c r="B23" s="46"/>
      <c r="C23" s="14"/>
      <c r="D23" s="142"/>
      <c r="E23" s="142"/>
      <c r="F23" s="142"/>
      <c r="G23" s="13"/>
      <c r="H23" s="13"/>
    </row>
    <row r="24" spans="1:9" ht="11.25" customHeight="1">
      <c r="A24" s="16"/>
      <c r="B24" s="47"/>
      <c r="C24" s="18"/>
      <c r="D24" s="143"/>
      <c r="E24" s="143"/>
      <c r="F24" s="143"/>
      <c r="G24" s="17"/>
      <c r="H24" s="19"/>
      <c r="I24" s="25"/>
    </row>
    <row r="25" spans="1:8" ht="18" customHeight="1">
      <c r="A25" s="2" t="s">
        <v>12</v>
      </c>
      <c r="C25" s="20"/>
      <c r="D25" s="139"/>
      <c r="E25" s="139"/>
      <c r="F25" s="139"/>
      <c r="G25" s="23"/>
      <c r="H25" s="23"/>
    </row>
    <row r="26" spans="1:8" ht="15">
      <c r="A26" s="10" t="s">
        <v>82</v>
      </c>
      <c r="B26" s="45"/>
      <c r="D26" s="136">
        <v>1706</v>
      </c>
      <c r="E26" s="137"/>
      <c r="F26" s="136">
        <v>1706</v>
      </c>
      <c r="G26" s="35"/>
      <c r="H26" s="35">
        <v>0</v>
      </c>
    </row>
    <row r="27" spans="1:8" ht="15">
      <c r="A27" s="9" t="s">
        <v>96</v>
      </c>
      <c r="B27" s="45"/>
      <c r="D27" s="136">
        <v>965</v>
      </c>
      <c r="E27" s="137"/>
      <c r="F27" s="136">
        <v>965</v>
      </c>
      <c r="H27" s="76">
        <v>0</v>
      </c>
    </row>
    <row r="28" spans="1:8" ht="15" hidden="1">
      <c r="A28" s="9" t="s">
        <v>110</v>
      </c>
      <c r="B28" s="45"/>
      <c r="D28" s="144" t="s">
        <v>111</v>
      </c>
      <c r="E28" s="137"/>
      <c r="F28" s="144" t="s">
        <v>111</v>
      </c>
      <c r="G28" s="35"/>
      <c r="H28" s="35"/>
    </row>
    <row r="29" spans="1:8" ht="16.5" customHeight="1">
      <c r="A29" s="9" t="s">
        <v>136</v>
      </c>
      <c r="B29" s="45"/>
      <c r="D29" s="136">
        <v>509</v>
      </c>
      <c r="E29" s="137"/>
      <c r="F29" s="136">
        <v>455</v>
      </c>
      <c r="G29" s="35"/>
      <c r="H29" s="35">
        <v>0</v>
      </c>
    </row>
    <row r="30" spans="1:8" ht="15">
      <c r="A30" s="2" t="s">
        <v>28</v>
      </c>
      <c r="B30" s="45">
        <v>15</v>
      </c>
      <c r="C30" s="20"/>
      <c r="D30" s="138">
        <f>SUM(D26:D29)</f>
        <v>3180</v>
      </c>
      <c r="E30" s="133"/>
      <c r="F30" s="138">
        <f>SUM(F26:F29)</f>
        <v>3126</v>
      </c>
      <c r="G30" s="23"/>
      <c r="H30" s="24">
        <f>SUM(H26:H29)</f>
        <v>0</v>
      </c>
    </row>
    <row r="31" spans="1:6" ht="15">
      <c r="A31" s="9"/>
      <c r="B31" s="45"/>
      <c r="D31" s="137"/>
      <c r="E31" s="137"/>
      <c r="F31" s="137"/>
    </row>
    <row r="32" spans="1:6" ht="15">
      <c r="A32" s="112" t="s">
        <v>83</v>
      </c>
      <c r="B32" s="45"/>
      <c r="D32" s="137"/>
      <c r="E32" s="137"/>
      <c r="F32" s="137"/>
    </row>
    <row r="33" spans="1:6" ht="15">
      <c r="A33" s="112"/>
      <c r="B33" s="45"/>
      <c r="D33" s="137"/>
      <c r="E33" s="137"/>
      <c r="F33" s="137"/>
    </row>
    <row r="34" spans="1:8" ht="14.25" customHeight="1">
      <c r="A34" s="112" t="s">
        <v>84</v>
      </c>
      <c r="B34" s="45"/>
      <c r="D34" s="137"/>
      <c r="E34" s="137"/>
      <c r="F34" s="137"/>
      <c r="G34" s="26"/>
      <c r="H34" s="26"/>
    </row>
    <row r="35" spans="1:8" ht="15">
      <c r="A35" s="10" t="s">
        <v>138</v>
      </c>
      <c r="B35" s="45">
        <v>16</v>
      </c>
      <c r="D35" s="136">
        <v>1757</v>
      </c>
      <c r="E35" s="137"/>
      <c r="F35" s="136">
        <v>1757</v>
      </c>
      <c r="G35" s="35"/>
      <c r="H35" s="35">
        <v>0</v>
      </c>
    </row>
    <row r="36" spans="1:8" ht="15">
      <c r="A36" s="9" t="s">
        <v>20</v>
      </c>
      <c r="B36" s="45"/>
      <c r="D36" s="136">
        <v>98</v>
      </c>
      <c r="E36" s="137"/>
      <c r="F36" s="136">
        <v>98</v>
      </c>
      <c r="H36" s="76">
        <v>0</v>
      </c>
    </row>
    <row r="37" spans="1:8" ht="15">
      <c r="A37" s="2" t="s">
        <v>10</v>
      </c>
      <c r="B37" s="44"/>
      <c r="C37" s="20"/>
      <c r="D37" s="138">
        <f>SUM(D35:D36)</f>
        <v>1855</v>
      </c>
      <c r="E37" s="133"/>
      <c r="F37" s="138">
        <f>SUM(F35:F36)</f>
        <v>1855</v>
      </c>
      <c r="G37" s="23"/>
      <c r="H37" s="24">
        <f>SUM(H35:H35)</f>
        <v>0</v>
      </c>
    </row>
    <row r="38" spans="1:6" ht="15">
      <c r="A38" s="9"/>
      <c r="B38" s="45"/>
      <c r="D38" s="137"/>
      <c r="E38" s="137"/>
      <c r="F38" s="137"/>
    </row>
    <row r="39" spans="1:6" ht="15">
      <c r="A39" s="112" t="s">
        <v>85</v>
      </c>
      <c r="B39" s="43"/>
      <c r="C39" s="27"/>
      <c r="D39" s="145"/>
      <c r="E39" s="145"/>
      <c r="F39" s="145"/>
    </row>
    <row r="40" spans="1:8" ht="15">
      <c r="A40" s="10" t="s">
        <v>125</v>
      </c>
      <c r="B40" s="45">
        <v>17</v>
      </c>
      <c r="D40" s="136">
        <v>25</v>
      </c>
      <c r="E40" s="137"/>
      <c r="F40" s="136"/>
      <c r="G40" s="35"/>
      <c r="H40" s="35">
        <v>0</v>
      </c>
    </row>
    <row r="41" spans="1:8" ht="15">
      <c r="A41" s="9" t="s">
        <v>23</v>
      </c>
      <c r="B41" s="45">
        <v>18</v>
      </c>
      <c r="D41" s="136">
        <v>134</v>
      </c>
      <c r="E41" s="137"/>
      <c r="F41" s="136">
        <v>156</v>
      </c>
      <c r="H41" s="76"/>
    </row>
    <row r="42" spans="1:8" ht="15" hidden="1">
      <c r="A42" s="10" t="s">
        <v>22</v>
      </c>
      <c r="B42" s="45">
        <v>23</v>
      </c>
      <c r="D42" s="136">
        <v>0</v>
      </c>
      <c r="E42" s="137"/>
      <c r="F42" s="136">
        <v>0</v>
      </c>
      <c r="G42" s="35"/>
      <c r="H42" s="35">
        <v>0</v>
      </c>
    </row>
    <row r="43" spans="1:8" ht="15" hidden="1">
      <c r="A43" s="9" t="s">
        <v>0</v>
      </c>
      <c r="B43" s="45"/>
      <c r="D43" s="136"/>
      <c r="E43" s="137"/>
      <c r="F43" s="136"/>
      <c r="H43" s="76">
        <v>0</v>
      </c>
    </row>
    <row r="44" spans="1:8" ht="15">
      <c r="A44" s="10" t="s">
        <v>86</v>
      </c>
      <c r="B44" s="45">
        <v>19</v>
      </c>
      <c r="D44" s="136">
        <v>45</v>
      </c>
      <c r="E44" s="137"/>
      <c r="F44" s="136">
        <v>36</v>
      </c>
      <c r="G44" s="35"/>
      <c r="H44" s="35">
        <v>0</v>
      </c>
    </row>
    <row r="45" spans="1:9" ht="30">
      <c r="A45" s="10" t="s">
        <v>137</v>
      </c>
      <c r="B45" s="73">
        <v>16</v>
      </c>
      <c r="C45" s="72"/>
      <c r="D45" s="136">
        <v>110</v>
      </c>
      <c r="E45" s="146"/>
      <c r="F45" s="136">
        <v>114</v>
      </c>
      <c r="G45" s="55"/>
      <c r="H45" s="55"/>
      <c r="I45" s="26"/>
    </row>
    <row r="46" spans="1:8" ht="15">
      <c r="A46" s="2" t="s">
        <v>10</v>
      </c>
      <c r="B46" s="44"/>
      <c r="C46" s="20"/>
      <c r="D46" s="138">
        <f>SUM(D40:D45)</f>
        <v>314</v>
      </c>
      <c r="E46" s="133"/>
      <c r="F46" s="138">
        <f>SUM(F40:F45)</f>
        <v>306</v>
      </c>
      <c r="G46" s="23"/>
      <c r="H46" s="24">
        <f>SUM(H40:H44)</f>
        <v>0</v>
      </c>
    </row>
    <row r="47" spans="1:6" ht="15">
      <c r="A47" s="9"/>
      <c r="B47" s="45"/>
      <c r="D47" s="137"/>
      <c r="E47" s="137"/>
      <c r="F47" s="137"/>
    </row>
    <row r="48" spans="1:8" ht="15">
      <c r="A48" s="3" t="s">
        <v>27</v>
      </c>
      <c r="B48" s="45"/>
      <c r="D48" s="147">
        <f>D37+D46</f>
        <v>2169</v>
      </c>
      <c r="E48" s="137"/>
      <c r="F48" s="147">
        <f>F37+F46</f>
        <v>2161</v>
      </c>
      <c r="H48" s="54">
        <f>H46+H36+H37</f>
        <v>0</v>
      </c>
    </row>
    <row r="49" spans="1:6" ht="15">
      <c r="A49" s="9"/>
      <c r="B49" s="45"/>
      <c r="D49" s="137"/>
      <c r="E49" s="137"/>
      <c r="F49" s="137"/>
    </row>
    <row r="50" spans="1:8" ht="15.75" thickBot="1">
      <c r="A50" s="3" t="s">
        <v>25</v>
      </c>
      <c r="B50" s="44"/>
      <c r="C50" s="20"/>
      <c r="D50" s="141">
        <f>D48+D30</f>
        <v>5349</v>
      </c>
      <c r="E50" s="133"/>
      <c r="F50" s="141">
        <f>F48+F30</f>
        <v>5287</v>
      </c>
      <c r="G50" s="23"/>
      <c r="H50" s="39">
        <f>H48+H30</f>
        <v>0</v>
      </c>
    </row>
    <row r="51" spans="1:6" ht="15.75" thickTop="1">
      <c r="A51" s="9"/>
      <c r="F51" s="51"/>
    </row>
    <row r="52" ht="15">
      <c r="A52" s="81" t="s">
        <v>151</v>
      </c>
    </row>
    <row r="53" spans="1:8" ht="16.5" customHeight="1">
      <c r="A53" s="52"/>
      <c r="H53" s="51"/>
    </row>
    <row r="54" spans="1:8" ht="24" customHeight="1">
      <c r="A54" s="53" t="s">
        <v>143</v>
      </c>
      <c r="H54" s="51"/>
    </row>
    <row r="55" spans="1:8" ht="24" customHeight="1">
      <c r="A55" s="52"/>
      <c r="H55" s="51"/>
    </row>
    <row r="56" spans="1:2" ht="15">
      <c r="A56" s="53" t="s">
        <v>18</v>
      </c>
      <c r="B56" s="4"/>
    </row>
    <row r="57" spans="1:2" ht="15">
      <c r="A57" s="53" t="s">
        <v>134</v>
      </c>
      <c r="B57" s="4"/>
    </row>
    <row r="58" spans="1:2" ht="15">
      <c r="A58" s="53"/>
      <c r="B58" s="4"/>
    </row>
    <row r="59" ht="15">
      <c r="A59" s="53" t="s">
        <v>117</v>
      </c>
    </row>
    <row r="60" ht="15">
      <c r="A60" s="111" t="s">
        <v>128</v>
      </c>
    </row>
  </sheetData>
  <printOptions horizontalCentered="1"/>
  <pageMargins left="0.354330708661417" right="0.354330708661417" top="0.56" bottom="0.4" header="0.354330708661417" footer="0.236220472440945"/>
  <pageSetup blackAndWhite="1" firstPageNumber="1" useFirstPageNumber="1" horizontalDpi="600" verticalDpi="600" orientation="portrait" paperSize="9" scale="85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 topLeftCell="A1">
      <selection activeCell="B55" sqref="B55"/>
    </sheetView>
  </sheetViews>
  <sheetFormatPr defaultColWidth="9.140625" defaultRowHeight="12.75"/>
  <cols>
    <col min="1" max="1" width="56.57421875" style="6" customWidth="1"/>
    <col min="2" max="2" width="9.57421875" style="22" customWidth="1"/>
    <col min="3" max="3" width="2.00390625" style="22" customWidth="1"/>
    <col min="4" max="4" width="13.57421875" style="122" customWidth="1"/>
    <col min="5" max="5" width="3.28125" style="125" customWidth="1"/>
    <col min="6" max="6" width="10.7109375" style="122" customWidth="1"/>
    <col min="7" max="7" width="6.28125" style="6" customWidth="1"/>
    <col min="8" max="8" width="5.00390625" style="6" customWidth="1"/>
    <col min="9" max="16384" width="9.140625" style="6" customWidth="1"/>
  </cols>
  <sheetData>
    <row r="1" spans="1:6" ht="15">
      <c r="A1" s="241" t="str">
        <f>cover!A1</f>
        <v>АСТЕРА КОЗМЕТИКС АД</v>
      </c>
      <c r="B1" s="242"/>
      <c r="C1" s="242"/>
      <c r="D1" s="242"/>
      <c r="E1" s="242"/>
      <c r="F1" s="242"/>
    </row>
    <row r="2" spans="1:6" s="8" customFormat="1" ht="14.25">
      <c r="A2" s="243" t="s">
        <v>119</v>
      </c>
      <c r="B2" s="244"/>
      <c r="C2" s="244"/>
      <c r="D2" s="244"/>
      <c r="E2" s="244"/>
      <c r="F2" s="244"/>
    </row>
    <row r="3" spans="1:6" ht="15.75" customHeight="1">
      <c r="A3" s="9" t="s">
        <v>145</v>
      </c>
      <c r="B3" s="113"/>
      <c r="C3" s="114"/>
      <c r="D3" s="180"/>
      <c r="E3" s="115"/>
      <c r="F3" s="180"/>
    </row>
    <row r="4" spans="1:6" ht="15" customHeight="1">
      <c r="A4" s="245" t="s">
        <v>17</v>
      </c>
      <c r="B4" s="246"/>
      <c r="C4" s="14"/>
      <c r="D4" s="247" t="s">
        <v>144</v>
      </c>
      <c r="E4" s="116"/>
      <c r="F4" s="247" t="s">
        <v>129</v>
      </c>
    </row>
    <row r="5" spans="1:6" ht="18.75" customHeight="1">
      <c r="A5" s="246"/>
      <c r="B5" s="246"/>
      <c r="C5" s="18"/>
      <c r="D5" s="248"/>
      <c r="E5" s="117"/>
      <c r="F5" s="248"/>
    </row>
    <row r="6" spans="1:6" ht="22.5" customHeight="1">
      <c r="A6" s="118"/>
      <c r="B6" s="119"/>
      <c r="C6" s="18"/>
      <c r="D6" s="181"/>
      <c r="E6" s="117"/>
      <c r="F6" s="181"/>
    </row>
    <row r="7" spans="1:5" ht="17.25" customHeight="1">
      <c r="A7" s="2"/>
      <c r="B7" s="20"/>
      <c r="C7" s="20"/>
      <c r="E7" s="120"/>
    </row>
    <row r="8" spans="1:6" ht="15">
      <c r="A8" s="127" t="s">
        <v>87</v>
      </c>
      <c r="B8" s="45">
        <v>3</v>
      </c>
      <c r="C8" s="20"/>
      <c r="D8" s="148">
        <v>377</v>
      </c>
      <c r="E8" s="121"/>
      <c r="F8" s="148">
        <v>505</v>
      </c>
    </row>
    <row r="9" spans="1:6" ht="15">
      <c r="A9" s="127" t="s">
        <v>88</v>
      </c>
      <c r="C9" s="20"/>
      <c r="D9" s="148">
        <v>-23</v>
      </c>
      <c r="E9" s="131"/>
      <c r="F9" s="148">
        <v>-23</v>
      </c>
    </row>
    <row r="10" spans="1:6" ht="30">
      <c r="A10" s="128" t="s">
        <v>92</v>
      </c>
      <c r="B10" s="45">
        <v>7</v>
      </c>
      <c r="C10" s="21"/>
      <c r="D10" s="148">
        <v>31</v>
      </c>
      <c r="E10" s="121"/>
      <c r="F10" s="148">
        <v>35</v>
      </c>
    </row>
    <row r="11" spans="1:7" ht="15">
      <c r="A11" s="9" t="s">
        <v>39</v>
      </c>
      <c r="B11" s="45">
        <v>4</v>
      </c>
      <c r="D11" s="148">
        <v>-159</v>
      </c>
      <c r="E11" s="121"/>
      <c r="F11" s="148">
        <v>-217</v>
      </c>
      <c r="G11" s="121"/>
    </row>
    <row r="12" spans="1:7" ht="15">
      <c r="A12" s="9" t="s">
        <v>40</v>
      </c>
      <c r="B12" s="45">
        <v>5</v>
      </c>
      <c r="D12" s="148">
        <v>-25</v>
      </c>
      <c r="E12" s="121"/>
      <c r="F12" s="148">
        <v>-28</v>
      </c>
      <c r="G12" s="121"/>
    </row>
    <row r="13" spans="1:7" ht="15">
      <c r="A13" s="9" t="s">
        <v>41</v>
      </c>
      <c r="B13" s="45">
        <v>9</v>
      </c>
      <c r="D13" s="148">
        <v>-54</v>
      </c>
      <c r="E13" s="121"/>
      <c r="F13" s="148">
        <v>-56</v>
      </c>
      <c r="G13" s="121"/>
    </row>
    <row r="14" spans="1:7" ht="15">
      <c r="A14" s="9" t="s">
        <v>42</v>
      </c>
      <c r="B14" s="45">
        <v>6</v>
      </c>
      <c r="D14" s="148">
        <v>-68</v>
      </c>
      <c r="E14" s="121"/>
      <c r="F14" s="148">
        <f>-45-14</f>
        <v>-59</v>
      </c>
      <c r="G14" s="121"/>
    </row>
    <row r="15" spans="1:7" ht="14.25" customHeight="1">
      <c r="A15" s="9" t="s">
        <v>43</v>
      </c>
      <c r="B15" s="45"/>
      <c r="D15" s="148">
        <v>-5</v>
      </c>
      <c r="E15" s="121"/>
      <c r="F15" s="148">
        <v>-2</v>
      </c>
      <c r="G15" s="121"/>
    </row>
    <row r="16" spans="1:7" ht="15" customHeight="1" hidden="1">
      <c r="A16" s="9" t="s">
        <v>44</v>
      </c>
      <c r="B16" s="45"/>
      <c r="D16" s="148"/>
      <c r="E16" s="121"/>
      <c r="F16" s="148"/>
      <c r="G16" s="122"/>
    </row>
    <row r="17" spans="1:7" ht="15" customHeight="1" hidden="1">
      <c r="A17" s="9" t="s">
        <v>45</v>
      </c>
      <c r="B17" s="45"/>
      <c r="D17" s="148"/>
      <c r="E17" s="121"/>
      <c r="F17" s="148"/>
      <c r="G17" s="122"/>
    </row>
    <row r="18" spans="1:7" ht="15">
      <c r="A18" s="9"/>
      <c r="B18" s="45"/>
      <c r="D18" s="148"/>
      <c r="E18" s="132"/>
      <c r="F18" s="148"/>
      <c r="G18" s="124"/>
    </row>
    <row r="19" spans="1:7" ht="15">
      <c r="A19" s="9" t="s">
        <v>46</v>
      </c>
      <c r="B19" s="45">
        <v>8</v>
      </c>
      <c r="D19" s="148">
        <v>-20</v>
      </c>
      <c r="E19" s="133"/>
      <c r="F19" s="148">
        <v>-12</v>
      </c>
      <c r="G19" s="124"/>
    </row>
    <row r="20" spans="1:7" ht="15">
      <c r="A20" s="9"/>
      <c r="B20" s="45"/>
      <c r="D20" s="121"/>
      <c r="E20" s="132"/>
      <c r="F20" s="121"/>
      <c r="G20" s="124"/>
    </row>
    <row r="21" spans="1:6" ht="15">
      <c r="A21" s="2" t="s">
        <v>89</v>
      </c>
      <c r="B21" s="45"/>
      <c r="C21" s="20"/>
      <c r="D21" s="134">
        <f>SUM(D8:D19)</f>
        <v>54</v>
      </c>
      <c r="E21" s="131"/>
      <c r="F21" s="134">
        <f>SUM(F8:F19)</f>
        <v>143</v>
      </c>
    </row>
    <row r="22" spans="2:6" ht="15">
      <c r="B22" s="45"/>
      <c r="D22" s="121"/>
      <c r="E22" s="120"/>
      <c r="F22" s="121"/>
    </row>
    <row r="23" spans="1:6" ht="15">
      <c r="A23" s="127" t="s">
        <v>90</v>
      </c>
      <c r="B23" s="179"/>
      <c r="C23" s="123"/>
      <c r="D23" s="148"/>
      <c r="E23" s="120"/>
      <c r="F23" s="148"/>
    </row>
    <row r="24" spans="2:6" ht="15">
      <c r="B24" s="45"/>
      <c r="D24" s="121"/>
      <c r="E24" s="120"/>
      <c r="F24" s="121"/>
    </row>
    <row r="25" spans="1:6" ht="15">
      <c r="A25" s="126" t="s">
        <v>47</v>
      </c>
      <c r="B25" s="45">
        <v>15</v>
      </c>
      <c r="C25" s="20"/>
      <c r="D25" s="134">
        <f>D21+D23</f>
        <v>54</v>
      </c>
      <c r="E25" s="135"/>
      <c r="F25" s="134">
        <f>F21+F23</f>
        <v>143</v>
      </c>
    </row>
    <row r="26" spans="2:5" ht="15">
      <c r="B26" s="45"/>
      <c r="E26" s="120"/>
    </row>
    <row r="27" spans="1:6" s="185" customFormat="1" ht="15.75" thickBot="1">
      <c r="A27" s="182" t="s">
        <v>120</v>
      </c>
      <c r="B27" s="22"/>
      <c r="C27" s="22"/>
      <c r="D27" s="141">
        <f>D25</f>
        <v>54</v>
      </c>
      <c r="E27" s="6"/>
      <c r="F27" s="141">
        <f>F25</f>
        <v>143</v>
      </c>
    </row>
    <row r="28" spans="4:6" ht="15.75" thickTop="1">
      <c r="D28" s="121"/>
      <c r="F28" s="224"/>
    </row>
    <row r="29" spans="1:7" ht="15" hidden="1">
      <c r="A29" s="204" t="s">
        <v>135</v>
      </c>
      <c r="B29" s="123"/>
      <c r="C29" s="123"/>
      <c r="D29" s="205"/>
      <c r="E29" s="120"/>
      <c r="G29" s="129"/>
    </row>
    <row r="30" spans="1:7" ht="15">
      <c r="A30" s="125"/>
      <c r="B30" s="123"/>
      <c r="C30" s="123"/>
      <c r="D30" s="131"/>
      <c r="E30" s="120"/>
      <c r="F30" s="131"/>
      <c r="G30" s="129"/>
    </row>
    <row r="31" ht="15">
      <c r="D31" s="121"/>
    </row>
    <row r="32" spans="1:4" ht="15">
      <c r="A32" s="81" t="s">
        <v>151</v>
      </c>
      <c r="D32" s="121"/>
    </row>
    <row r="33" spans="1:4" ht="15">
      <c r="A33" s="52"/>
      <c r="D33" s="121"/>
    </row>
    <row r="34" spans="1:4" ht="15">
      <c r="A34" s="52"/>
      <c r="D34" s="121"/>
    </row>
    <row r="35" spans="1:4" ht="15">
      <c r="A35" s="52"/>
      <c r="D35" s="121"/>
    </row>
    <row r="36" spans="1:4" ht="15">
      <c r="A36" s="53" t="s">
        <v>143</v>
      </c>
      <c r="D36" s="121"/>
    </row>
    <row r="37" spans="1:4" ht="19.5" customHeight="1">
      <c r="A37" s="53"/>
      <c r="D37" s="121"/>
    </row>
    <row r="38" spans="1:4" ht="15">
      <c r="A38" s="53" t="s">
        <v>18</v>
      </c>
      <c r="B38" s="4"/>
      <c r="D38" s="121"/>
    </row>
    <row r="39" spans="1:4" ht="15">
      <c r="A39" s="53" t="s">
        <v>134</v>
      </c>
      <c r="B39" s="4"/>
      <c r="D39" s="121"/>
    </row>
    <row r="40" spans="1:4" ht="15">
      <c r="A40" s="53"/>
      <c r="B40" s="4"/>
      <c r="D40" s="121"/>
    </row>
    <row r="41" spans="1:4" ht="15">
      <c r="A41" s="53" t="s">
        <v>117</v>
      </c>
      <c r="B41" s="123"/>
      <c r="D41" s="121"/>
    </row>
    <row r="42" spans="1:4" ht="15">
      <c r="A42" s="111" t="s">
        <v>126</v>
      </c>
      <c r="B42" s="123"/>
      <c r="D42" s="121"/>
    </row>
    <row r="43" ht="15">
      <c r="D43" s="121"/>
    </row>
    <row r="44" ht="15">
      <c r="D44" s="121"/>
    </row>
    <row r="45" ht="15">
      <c r="D45" s="121"/>
    </row>
    <row r="46" ht="15">
      <c r="D46" s="121"/>
    </row>
    <row r="47" ht="15">
      <c r="D47" s="121"/>
    </row>
    <row r="48" ht="15">
      <c r="D48" s="121"/>
    </row>
    <row r="49" ht="15">
      <c r="D49" s="121"/>
    </row>
    <row r="50" ht="15">
      <c r="D50" s="121"/>
    </row>
    <row r="51" ht="15">
      <c r="D51" s="121"/>
    </row>
    <row r="52" ht="15">
      <c r="D52" s="121"/>
    </row>
  </sheetData>
  <mergeCells count="5">
    <mergeCell ref="A1:F1"/>
    <mergeCell ref="A2:F2"/>
    <mergeCell ref="A4:B5"/>
    <mergeCell ref="D4:D5"/>
    <mergeCell ref="F4:F5"/>
  </mergeCells>
  <printOptions horizontalCentered="1"/>
  <pageMargins left="0.54" right="0.49" top="0.64" bottom="0.5118110236220472" header="0.35433070866141736" footer="0.2362204724409449"/>
  <pageSetup horizontalDpi="600" verticalDpi="600" orientation="portrait" scale="85" r:id="rId1"/>
  <headerFooter alignWithMargins="0"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80"/>
  <sheetViews>
    <sheetView workbookViewId="0" topLeftCell="A1">
      <selection activeCell="A10" sqref="A10"/>
    </sheetView>
  </sheetViews>
  <sheetFormatPr defaultColWidth="9.140625" defaultRowHeight="0" customHeight="1" zeroHeight="1"/>
  <cols>
    <col min="1" max="1" width="58.8515625" style="101" customWidth="1"/>
    <col min="2" max="2" width="10.140625" style="102" customWidth="1"/>
    <col min="3" max="3" width="11.28125" style="151" customWidth="1"/>
    <col min="4" max="4" width="1.421875" style="95" customWidth="1"/>
    <col min="5" max="5" width="11.28125" style="151" customWidth="1"/>
    <col min="6" max="6" width="2.7109375" style="95" customWidth="1"/>
    <col min="7" max="7" width="14.00390625" style="84" customWidth="1"/>
    <col min="8" max="8" width="23.8515625" style="29" hidden="1" customWidth="1"/>
    <col min="9" max="9" width="10.57421875" style="29" hidden="1" customWidth="1"/>
    <col min="10" max="10" width="13.28125" style="29" hidden="1" customWidth="1"/>
    <col min="11" max="12" width="9.140625" style="29" hidden="1" customWidth="1"/>
    <col min="13" max="16384" width="7.8515625" style="29" hidden="1" customWidth="1"/>
  </cols>
  <sheetData>
    <row r="1" spans="1:8" s="86" customFormat="1" ht="18" customHeight="1">
      <c r="A1" s="249" t="str">
        <f>cover!A1</f>
        <v>АСТЕРА КОЗМЕТИКС АД</v>
      </c>
      <c r="B1" s="250"/>
      <c r="C1" s="250"/>
      <c r="D1" s="250"/>
      <c r="E1" s="250"/>
      <c r="F1" s="83"/>
      <c r="G1" s="84"/>
      <c r="H1" s="85"/>
    </row>
    <row r="2" spans="1:7" s="88" customFormat="1" ht="18" customHeight="1">
      <c r="A2" s="249" t="s">
        <v>48</v>
      </c>
      <c r="B2" s="250"/>
      <c r="C2" s="250"/>
      <c r="D2" s="250"/>
      <c r="E2" s="250"/>
      <c r="F2" s="83"/>
      <c r="G2" s="87"/>
    </row>
    <row r="3" spans="1:7" s="88" customFormat="1" ht="15">
      <c r="A3" s="9" t="s">
        <v>145</v>
      </c>
      <c r="B3" s="77"/>
      <c r="C3" s="175"/>
      <c r="D3" s="77"/>
      <c r="E3" s="175"/>
      <c r="F3" s="83"/>
      <c r="G3" s="87"/>
    </row>
    <row r="4" spans="1:8" ht="28.5" customHeight="1">
      <c r="A4" s="221" t="s">
        <v>17</v>
      </c>
      <c r="B4" s="222"/>
      <c r="C4" s="176" t="s">
        <v>146</v>
      </c>
      <c r="D4" s="89"/>
      <c r="E4" s="176" t="s">
        <v>130</v>
      </c>
      <c r="F4" s="90"/>
      <c r="G4" s="91"/>
      <c r="H4" s="92"/>
    </row>
    <row r="5" spans="1:8" ht="23.25" customHeight="1">
      <c r="A5" s="93"/>
      <c r="B5" s="94"/>
      <c r="C5" s="177"/>
      <c r="D5" s="89"/>
      <c r="E5" s="177"/>
      <c r="F5" s="90"/>
      <c r="G5" s="91"/>
      <c r="H5" s="92"/>
    </row>
    <row r="6" spans="1:10" s="100" customFormat="1" ht="13.5" customHeight="1">
      <c r="A6" s="207" t="s">
        <v>140</v>
      </c>
      <c r="B6" s="97"/>
      <c r="C6" s="148"/>
      <c r="D6" s="96"/>
      <c r="E6" s="148"/>
      <c r="F6" s="96"/>
      <c r="G6" s="108"/>
      <c r="H6" s="96"/>
      <c r="I6" s="99" t="e">
        <f>+E6+H6+#REF!</f>
        <v>#REF!</v>
      </c>
      <c r="J6" s="99">
        <f>+E6+H6</f>
        <v>0</v>
      </c>
    </row>
    <row r="7" spans="1:9" s="100" customFormat="1" ht="13.5" customHeight="1">
      <c r="A7" s="105" t="s">
        <v>49</v>
      </c>
      <c r="B7" s="97"/>
      <c r="C7" s="148">
        <v>362</v>
      </c>
      <c r="D7" s="149"/>
      <c r="E7" s="148">
        <v>878</v>
      </c>
      <c r="F7" s="96"/>
      <c r="G7" s="108"/>
      <c r="H7" s="96"/>
      <c r="I7" s="99">
        <f>+E7+H7</f>
        <v>878</v>
      </c>
    </row>
    <row r="8" spans="1:12" s="100" customFormat="1" ht="13.5" customHeight="1">
      <c r="A8" s="105" t="s">
        <v>50</v>
      </c>
      <c r="B8" s="97"/>
      <c r="C8" s="148">
        <v>-190</v>
      </c>
      <c r="D8" s="149"/>
      <c r="E8" s="148">
        <v>-238</v>
      </c>
      <c r="F8" s="96"/>
      <c r="G8" s="108"/>
      <c r="H8" s="96"/>
      <c r="I8" s="99">
        <f>+E8+H8</f>
        <v>-238</v>
      </c>
      <c r="L8" s="99" t="e">
        <f>+E8+#REF!</f>
        <v>#REF!</v>
      </c>
    </row>
    <row r="9" spans="1:12" s="100" customFormat="1" ht="14.25" customHeight="1">
      <c r="A9" s="105" t="s">
        <v>51</v>
      </c>
      <c r="B9" s="97"/>
      <c r="C9" s="148">
        <v>-64</v>
      </c>
      <c r="D9" s="149"/>
      <c r="E9" s="148">
        <v>-61</v>
      </c>
      <c r="F9" s="96"/>
      <c r="G9" s="108"/>
      <c r="H9" s="96"/>
      <c r="I9" s="99"/>
      <c r="L9" s="99"/>
    </row>
    <row r="10" spans="1:9" s="109" customFormat="1" ht="13.5" customHeight="1">
      <c r="A10" s="105" t="s">
        <v>52</v>
      </c>
      <c r="B10" s="107"/>
      <c r="C10" s="148"/>
      <c r="D10" s="149"/>
      <c r="E10" s="148">
        <v>-15</v>
      </c>
      <c r="F10" s="96"/>
      <c r="G10" s="98"/>
      <c r="H10" s="96"/>
      <c r="I10" s="99"/>
    </row>
    <row r="11" spans="1:9" s="109" customFormat="1" ht="13.5" customHeight="1">
      <c r="A11" s="105" t="s">
        <v>76</v>
      </c>
      <c r="B11" s="107"/>
      <c r="C11" s="148">
        <v>-39</v>
      </c>
      <c r="D11" s="149"/>
      <c r="E11" s="148">
        <v>-36</v>
      </c>
      <c r="F11" s="96"/>
      <c r="G11" s="98"/>
      <c r="H11" s="96"/>
      <c r="I11" s="99"/>
    </row>
    <row r="12" spans="1:9" s="109" customFormat="1" ht="13.5" customHeight="1" hidden="1">
      <c r="A12" s="105" t="s">
        <v>53</v>
      </c>
      <c r="B12" s="107"/>
      <c r="C12" s="148"/>
      <c r="D12" s="149"/>
      <c r="E12" s="148"/>
      <c r="F12" s="96"/>
      <c r="G12" s="98"/>
      <c r="H12" s="96"/>
      <c r="I12" s="99"/>
    </row>
    <row r="13" spans="1:9" s="109" customFormat="1" ht="27.75" customHeight="1">
      <c r="A13" s="105" t="s">
        <v>115</v>
      </c>
      <c r="B13" s="107"/>
      <c r="C13" s="148">
        <v>-1</v>
      </c>
      <c r="D13" s="208"/>
      <c r="E13" s="148">
        <v>-1</v>
      </c>
      <c r="F13" s="96"/>
      <c r="G13" s="98"/>
      <c r="H13" s="96"/>
      <c r="I13" s="99"/>
    </row>
    <row r="14" spans="1:9" s="100" customFormat="1" ht="13.5" customHeight="1">
      <c r="A14" s="105" t="s">
        <v>55</v>
      </c>
      <c r="B14" s="97"/>
      <c r="C14" s="148">
        <v>-3</v>
      </c>
      <c r="D14" s="149"/>
      <c r="E14" s="148"/>
      <c r="F14" s="96"/>
      <c r="G14" s="98"/>
      <c r="H14" s="96"/>
      <c r="I14" s="99"/>
    </row>
    <row r="15" spans="1:9" s="109" customFormat="1" ht="13.5" customHeight="1" hidden="1">
      <c r="A15" s="105" t="s">
        <v>54</v>
      </c>
      <c r="B15" s="107"/>
      <c r="C15" s="148"/>
      <c r="D15" s="149"/>
      <c r="E15" s="148"/>
      <c r="F15" s="96"/>
      <c r="G15" s="98"/>
      <c r="H15" s="96"/>
      <c r="I15" s="99"/>
    </row>
    <row r="16" spans="1:9" s="100" customFormat="1" ht="28.5" customHeight="1">
      <c r="A16" s="207" t="s">
        <v>121</v>
      </c>
      <c r="B16" s="97"/>
      <c r="C16" s="150">
        <f>SUM(C7:C15)</f>
        <v>65</v>
      </c>
      <c r="D16" s="149"/>
      <c r="E16" s="150">
        <f>SUM(E7:E15)</f>
        <v>527</v>
      </c>
      <c r="F16" s="96"/>
      <c r="G16" s="98"/>
      <c r="H16" s="96"/>
      <c r="I16" s="99">
        <f>+E16+H16</f>
        <v>527</v>
      </c>
    </row>
    <row r="17" spans="1:9" s="100" customFormat="1" ht="13.5" customHeight="1">
      <c r="A17" s="105"/>
      <c r="B17" s="97"/>
      <c r="C17" s="148"/>
      <c r="D17" s="149"/>
      <c r="E17" s="225"/>
      <c r="F17" s="96"/>
      <c r="G17" s="98"/>
      <c r="H17" s="96"/>
      <c r="I17" s="99"/>
    </row>
    <row r="18" spans="1:9" s="100" customFormat="1" ht="13.5" customHeight="1">
      <c r="A18" s="207" t="s">
        <v>56</v>
      </c>
      <c r="B18" s="97"/>
      <c r="C18" s="148"/>
      <c r="D18" s="149"/>
      <c r="E18" s="225"/>
      <c r="F18" s="96"/>
      <c r="G18" s="98"/>
      <c r="H18" s="96"/>
      <c r="I18" s="99"/>
    </row>
    <row r="19" spans="1:9" s="100" customFormat="1" ht="13.5" customHeight="1" hidden="1">
      <c r="A19" s="105" t="s">
        <v>107</v>
      </c>
      <c r="B19" s="97"/>
      <c r="C19" s="148"/>
      <c r="D19" s="149"/>
      <c r="E19" s="148"/>
      <c r="F19" s="96"/>
      <c r="G19" s="98"/>
      <c r="H19" s="96"/>
      <c r="I19" s="99"/>
    </row>
    <row r="20" spans="1:9" s="100" customFormat="1" ht="13.5" customHeight="1">
      <c r="A20" s="105" t="s">
        <v>57</v>
      </c>
      <c r="B20" s="97"/>
      <c r="C20" s="148">
        <v>-23</v>
      </c>
      <c r="D20" s="149"/>
      <c r="E20" s="148">
        <v>-63</v>
      </c>
      <c r="F20" s="96"/>
      <c r="G20" s="98"/>
      <c r="H20" s="96"/>
      <c r="I20" s="99"/>
    </row>
    <row r="21" spans="1:10" s="100" customFormat="1" ht="13.5" customHeight="1" hidden="1">
      <c r="A21" s="105" t="s">
        <v>58</v>
      </c>
      <c r="B21" s="97"/>
      <c r="C21" s="148"/>
      <c r="D21" s="149"/>
      <c r="E21" s="148"/>
      <c r="F21" s="96"/>
      <c r="G21" s="108"/>
      <c r="H21" s="96"/>
      <c r="I21" s="99"/>
      <c r="J21" s="99"/>
    </row>
    <row r="22" spans="1:9" s="100" customFormat="1" ht="13.5" customHeight="1" hidden="1">
      <c r="A22" s="105" t="s">
        <v>59</v>
      </c>
      <c r="B22" s="97"/>
      <c r="C22" s="148"/>
      <c r="D22" s="149"/>
      <c r="E22" s="148"/>
      <c r="F22" s="96"/>
      <c r="G22" s="98"/>
      <c r="H22" s="96"/>
      <c r="I22" s="99"/>
    </row>
    <row r="23" spans="2:7" s="100" customFormat="1" ht="0" customHeight="1" hidden="1">
      <c r="B23" s="209"/>
      <c r="C23" s="148"/>
      <c r="D23" s="154"/>
      <c r="E23" s="148"/>
      <c r="F23" s="97"/>
      <c r="G23" s="98"/>
    </row>
    <row r="24" spans="2:7" s="100" customFormat="1" ht="0" customHeight="1" hidden="1">
      <c r="B24" s="209"/>
      <c r="C24" s="148"/>
      <c r="D24" s="154"/>
      <c r="E24" s="148"/>
      <c r="F24" s="97"/>
      <c r="G24" s="98"/>
    </row>
    <row r="25" spans="1:10" s="100" customFormat="1" ht="15" hidden="1">
      <c r="A25" s="210" t="s">
        <v>60</v>
      </c>
      <c r="B25" s="97"/>
      <c r="C25" s="148"/>
      <c r="D25" s="152"/>
      <c r="E25" s="148"/>
      <c r="F25" s="103"/>
      <c r="G25" s="108"/>
      <c r="H25" s="96"/>
      <c r="I25" s="99">
        <f>+E25+H25</f>
        <v>0</v>
      </c>
      <c r="J25" s="99"/>
    </row>
    <row r="26" spans="1:10" s="100" customFormat="1" ht="13.5" customHeight="1" hidden="1">
      <c r="A26" s="105" t="s">
        <v>61</v>
      </c>
      <c r="B26" s="97"/>
      <c r="C26" s="148"/>
      <c r="D26" s="149"/>
      <c r="E26" s="148"/>
      <c r="F26" s="96"/>
      <c r="G26" s="108"/>
      <c r="H26" s="96"/>
      <c r="I26" s="99"/>
      <c r="J26" s="99"/>
    </row>
    <row r="27" spans="1:9" s="100" customFormat="1" ht="13.5" customHeight="1" hidden="1">
      <c r="A27" s="105" t="s">
        <v>124</v>
      </c>
      <c r="B27" s="97"/>
      <c r="C27" s="148"/>
      <c r="D27" s="149"/>
      <c r="E27" s="148"/>
      <c r="F27" s="96"/>
      <c r="G27" s="108"/>
      <c r="H27" s="96"/>
      <c r="I27" s="99">
        <f>+E27+H27</f>
        <v>0</v>
      </c>
    </row>
    <row r="28" spans="1:9" s="100" customFormat="1" ht="13.5" customHeight="1" hidden="1">
      <c r="A28" s="105" t="s">
        <v>106</v>
      </c>
      <c r="B28" s="97"/>
      <c r="C28" s="148"/>
      <c r="D28" s="149"/>
      <c r="E28" s="148"/>
      <c r="F28" s="96"/>
      <c r="G28" s="108"/>
      <c r="H28" s="96"/>
      <c r="I28" s="99"/>
    </row>
    <row r="29" spans="1:11" s="100" customFormat="1" ht="13.5" customHeight="1" hidden="1">
      <c r="A29" s="105" t="s">
        <v>58</v>
      </c>
      <c r="B29" s="97"/>
      <c r="C29" s="148"/>
      <c r="D29" s="149"/>
      <c r="E29" s="225"/>
      <c r="F29" s="96"/>
      <c r="G29" s="98"/>
      <c r="H29" s="96"/>
      <c r="I29" s="99">
        <f>+E29+H29</f>
        <v>0</v>
      </c>
      <c r="K29" s="100">
        <v>2658</v>
      </c>
    </row>
    <row r="30" spans="1:9" s="100" customFormat="1" ht="13.5" customHeight="1" hidden="1">
      <c r="A30" s="105" t="s">
        <v>62</v>
      </c>
      <c r="B30" s="97"/>
      <c r="C30" s="148"/>
      <c r="D30" s="149"/>
      <c r="E30" s="225"/>
      <c r="F30" s="96"/>
      <c r="G30" s="98"/>
      <c r="H30" s="96"/>
      <c r="I30" s="99"/>
    </row>
    <row r="31" spans="1:9" s="100" customFormat="1" ht="13.5" customHeight="1" hidden="1">
      <c r="A31" s="105" t="s">
        <v>63</v>
      </c>
      <c r="B31" s="97"/>
      <c r="C31" s="148"/>
      <c r="D31" s="149"/>
      <c r="E31" s="225"/>
      <c r="F31" s="96"/>
      <c r="G31" s="98"/>
      <c r="H31" s="96"/>
      <c r="I31" s="99"/>
    </row>
    <row r="32" spans="1:11" s="100" customFormat="1" ht="13.5" customHeight="1" hidden="1">
      <c r="A32" s="105" t="s">
        <v>64</v>
      </c>
      <c r="B32" s="97"/>
      <c r="C32" s="148"/>
      <c r="D32" s="149"/>
      <c r="E32" s="148"/>
      <c r="F32" s="96"/>
      <c r="G32" s="108"/>
      <c r="H32" s="96"/>
      <c r="I32" s="99">
        <f>+E32+H32</f>
        <v>0</v>
      </c>
      <c r="J32" s="99"/>
      <c r="K32" s="100" t="e">
        <f>+K29+#REF!</f>
        <v>#REF!</v>
      </c>
    </row>
    <row r="33" spans="2:7" s="100" customFormat="1" ht="0" customHeight="1" hidden="1">
      <c r="B33" s="209"/>
      <c r="C33" s="211"/>
      <c r="D33" s="154"/>
      <c r="E33" s="151"/>
      <c r="F33" s="97"/>
      <c r="G33" s="98"/>
    </row>
    <row r="34" spans="1:9" s="100" customFormat="1" ht="28.5" customHeight="1">
      <c r="A34" s="207" t="s">
        <v>122</v>
      </c>
      <c r="B34" s="97"/>
      <c r="C34" s="150">
        <f>SUM(C19:C32)</f>
        <v>-23</v>
      </c>
      <c r="D34" s="149"/>
      <c r="E34" s="150">
        <f>SUM(E19:E32)</f>
        <v>-63</v>
      </c>
      <c r="F34" s="96"/>
      <c r="G34" s="98"/>
      <c r="H34" s="96"/>
      <c r="I34" s="99"/>
    </row>
    <row r="35" spans="1:9" s="100" customFormat="1" ht="13.5" customHeight="1">
      <c r="A35" s="105"/>
      <c r="B35" s="97"/>
      <c r="C35" s="148"/>
      <c r="D35" s="149"/>
      <c r="E35" s="225"/>
      <c r="F35" s="96"/>
      <c r="G35" s="98"/>
      <c r="H35" s="96"/>
      <c r="I35" s="99"/>
    </row>
    <row r="36" spans="1:10" s="100" customFormat="1" ht="15">
      <c r="A36" s="212" t="s">
        <v>65</v>
      </c>
      <c r="B36" s="97"/>
      <c r="C36" s="153"/>
      <c r="D36" s="152"/>
      <c r="E36" s="153"/>
      <c r="F36" s="103"/>
      <c r="G36" s="108"/>
      <c r="H36" s="96"/>
      <c r="I36" s="99"/>
      <c r="J36" s="99"/>
    </row>
    <row r="37" spans="1:9" s="100" customFormat="1" ht="13.5" customHeight="1" hidden="1">
      <c r="A37" s="105" t="s">
        <v>66</v>
      </c>
      <c r="B37" s="97"/>
      <c r="C37" s="148"/>
      <c r="D37" s="149"/>
      <c r="E37" s="225"/>
      <c r="F37" s="96"/>
      <c r="G37" s="108"/>
      <c r="H37" s="96"/>
      <c r="I37" s="99"/>
    </row>
    <row r="38" spans="1:12" s="100" customFormat="1" ht="15" customHeight="1" hidden="1">
      <c r="A38" s="105" t="s">
        <v>67</v>
      </c>
      <c r="B38" s="97"/>
      <c r="C38" s="148"/>
      <c r="D38" s="154"/>
      <c r="E38" s="225"/>
      <c r="F38" s="97"/>
      <c r="G38" s="108"/>
      <c r="H38" s="96"/>
      <c r="I38" s="99">
        <f>+E58+H38</f>
        <v>0</v>
      </c>
      <c r="J38" s="100">
        <f>+I38-E58</f>
        <v>0</v>
      </c>
      <c r="L38" s="99"/>
    </row>
    <row r="39" spans="1:9" s="100" customFormat="1" ht="13.5" customHeight="1">
      <c r="A39" s="105" t="s">
        <v>68</v>
      </c>
      <c r="B39" s="97"/>
      <c r="C39" s="148"/>
      <c r="D39" s="174"/>
      <c r="E39" s="148">
        <v>-478</v>
      </c>
      <c r="F39" s="97"/>
      <c r="G39" s="98"/>
      <c r="H39" s="96"/>
      <c r="I39" s="99"/>
    </row>
    <row r="40" spans="1:12" s="100" customFormat="1" ht="15" customHeight="1">
      <c r="A40" s="105" t="s">
        <v>73</v>
      </c>
      <c r="B40" s="97"/>
      <c r="C40" s="148"/>
      <c r="D40" s="174"/>
      <c r="E40" s="148">
        <v>-1</v>
      </c>
      <c r="F40" s="174"/>
      <c r="G40" s="108"/>
      <c r="H40" s="96"/>
      <c r="I40" s="99"/>
      <c r="L40" s="99"/>
    </row>
    <row r="41" spans="1:10" s="100" customFormat="1" ht="13.5" customHeight="1" hidden="1">
      <c r="A41" s="105" t="s">
        <v>69</v>
      </c>
      <c r="B41" s="97"/>
      <c r="C41" s="148"/>
      <c r="D41" s="149"/>
      <c r="E41" s="148"/>
      <c r="F41" s="96"/>
      <c r="G41" s="108"/>
      <c r="H41" s="96"/>
      <c r="I41" s="99">
        <f>+E41+H41</f>
        <v>0</v>
      </c>
      <c r="J41" s="99"/>
    </row>
    <row r="42" spans="1:9" s="100" customFormat="1" ht="15" customHeight="1" hidden="1">
      <c r="A42" s="105" t="s">
        <v>114</v>
      </c>
      <c r="B42" s="97"/>
      <c r="C42" s="148"/>
      <c r="D42" s="173"/>
      <c r="E42" s="148">
        <v>-20</v>
      </c>
      <c r="F42" s="97"/>
      <c r="G42" s="98"/>
      <c r="H42" s="96"/>
      <c r="I42" s="99"/>
    </row>
    <row r="43" spans="1:9" s="100" customFormat="1" ht="13.5" customHeight="1">
      <c r="A43" s="105" t="s">
        <v>100</v>
      </c>
      <c r="B43" s="97"/>
      <c r="C43" s="148">
        <v>-30</v>
      </c>
      <c r="D43" s="173"/>
      <c r="E43" s="148"/>
      <c r="F43" s="97"/>
      <c r="G43" s="98"/>
      <c r="H43" s="96"/>
      <c r="I43" s="99"/>
    </row>
    <row r="44" spans="1:9" s="100" customFormat="1" ht="13.5" customHeight="1" hidden="1">
      <c r="A44" s="105" t="s">
        <v>70</v>
      </c>
      <c r="B44" s="97"/>
      <c r="C44" s="148"/>
      <c r="D44" s="154"/>
      <c r="E44" s="148"/>
      <c r="F44" s="97"/>
      <c r="G44" s="98"/>
      <c r="H44" s="96"/>
      <c r="I44" s="99"/>
    </row>
    <row r="45" spans="1:9" s="100" customFormat="1" ht="13.5" customHeight="1" hidden="1">
      <c r="A45" s="105" t="s">
        <v>66</v>
      </c>
      <c r="B45" s="97"/>
      <c r="C45" s="148"/>
      <c r="D45" s="154"/>
      <c r="E45" s="225"/>
      <c r="F45" s="97"/>
      <c r="G45" s="108"/>
      <c r="H45" s="96"/>
      <c r="I45" s="99"/>
    </row>
    <row r="46" spans="2:7" s="100" customFormat="1" ht="12" customHeight="1" hidden="1">
      <c r="B46" s="209"/>
      <c r="C46" s="211"/>
      <c r="D46" s="154"/>
      <c r="E46" s="151"/>
      <c r="F46" s="97"/>
      <c r="G46" s="98"/>
    </row>
    <row r="47" spans="2:7" s="100" customFormat="1" ht="0" customHeight="1" hidden="1">
      <c r="B47" s="209"/>
      <c r="C47" s="211"/>
      <c r="D47" s="154"/>
      <c r="E47" s="151"/>
      <c r="F47" s="97"/>
      <c r="G47" s="98"/>
    </row>
    <row r="48" spans="2:7" s="100" customFormat="1" ht="0" customHeight="1" hidden="1">
      <c r="B48" s="209"/>
      <c r="C48" s="211"/>
      <c r="D48" s="154"/>
      <c r="E48" s="151"/>
      <c r="F48" s="97"/>
      <c r="G48" s="98"/>
    </row>
    <row r="49" spans="2:7" s="100" customFormat="1" ht="0" customHeight="1" hidden="1">
      <c r="B49" s="209"/>
      <c r="C49" s="211"/>
      <c r="D49" s="154"/>
      <c r="E49" s="151"/>
      <c r="F49" s="97"/>
      <c r="G49" s="98"/>
    </row>
    <row r="50" spans="2:7" s="100" customFormat="1" ht="0" customHeight="1" hidden="1">
      <c r="B50" s="209"/>
      <c r="C50" s="211"/>
      <c r="D50" s="154"/>
      <c r="E50" s="151"/>
      <c r="F50" s="97"/>
      <c r="G50" s="98"/>
    </row>
    <row r="51" spans="1:10" s="100" customFormat="1" ht="13.5" customHeight="1" hidden="1">
      <c r="A51" s="105" t="s">
        <v>72</v>
      </c>
      <c r="B51" s="97"/>
      <c r="C51" s="148"/>
      <c r="D51" s="149"/>
      <c r="E51" s="148"/>
      <c r="F51" s="96"/>
      <c r="G51" s="108"/>
      <c r="H51" s="96"/>
      <c r="I51" s="99"/>
      <c r="J51" s="99"/>
    </row>
    <row r="52" spans="1:9" s="100" customFormat="1" ht="13.5" customHeight="1" hidden="1">
      <c r="A52" s="105" t="s">
        <v>69</v>
      </c>
      <c r="B52" s="97"/>
      <c r="C52" s="148"/>
      <c r="D52" s="154"/>
      <c r="E52" s="148"/>
      <c r="F52" s="97"/>
      <c r="G52" s="98"/>
      <c r="H52" s="96"/>
      <c r="I52" s="99"/>
    </row>
    <row r="53" spans="2:7" s="100" customFormat="1" ht="0" customHeight="1" hidden="1">
      <c r="B53" s="209"/>
      <c r="C53" s="211"/>
      <c r="D53" s="154"/>
      <c r="E53" s="151"/>
      <c r="F53" s="97"/>
      <c r="G53" s="98"/>
    </row>
    <row r="54" spans="2:7" s="100" customFormat="1" ht="0" customHeight="1" hidden="1">
      <c r="B54" s="209"/>
      <c r="C54" s="211"/>
      <c r="D54" s="154"/>
      <c r="E54" s="151"/>
      <c r="F54" s="97"/>
      <c r="G54" s="98"/>
    </row>
    <row r="55" spans="2:7" s="100" customFormat="1" ht="0" customHeight="1" hidden="1">
      <c r="B55" s="209"/>
      <c r="C55" s="211"/>
      <c r="D55" s="154"/>
      <c r="E55" s="151"/>
      <c r="F55" s="97"/>
      <c r="G55" s="98"/>
    </row>
    <row r="56" spans="2:7" s="100" customFormat="1" ht="0" customHeight="1" hidden="1">
      <c r="B56" s="209"/>
      <c r="C56" s="211"/>
      <c r="D56" s="154"/>
      <c r="E56" s="151"/>
      <c r="F56" s="97"/>
      <c r="G56" s="98"/>
    </row>
    <row r="57" spans="2:7" s="100" customFormat="1" ht="0" customHeight="1" hidden="1">
      <c r="B57" s="209"/>
      <c r="C57" s="211"/>
      <c r="D57" s="154"/>
      <c r="E57" s="151"/>
      <c r="F57" s="97"/>
      <c r="G57" s="98"/>
    </row>
    <row r="58" spans="1:12" s="100" customFormat="1" ht="13.5" customHeight="1" hidden="1">
      <c r="A58" s="213" t="s">
        <v>71</v>
      </c>
      <c r="B58" s="97"/>
      <c r="C58" s="148"/>
      <c r="D58" s="149"/>
      <c r="E58" s="148"/>
      <c r="F58" s="96"/>
      <c r="G58" s="108"/>
      <c r="H58" s="96"/>
      <c r="I58" s="99" t="e">
        <f>+#REF!+H58</f>
        <v>#REF!</v>
      </c>
      <c r="L58" s="99"/>
    </row>
    <row r="59" spans="1:7" s="106" customFormat="1" ht="13.5" customHeight="1" hidden="1">
      <c r="A59" s="214" t="s">
        <v>73</v>
      </c>
      <c r="B59" s="104"/>
      <c r="C59" s="155"/>
      <c r="D59" s="156"/>
      <c r="E59" s="155"/>
      <c r="F59" s="105"/>
      <c r="G59" s="105"/>
    </row>
    <row r="60" spans="1:7" s="100" customFormat="1" ht="13.5" customHeight="1" hidden="1">
      <c r="A60" s="213" t="s">
        <v>74</v>
      </c>
      <c r="B60" s="97"/>
      <c r="C60" s="148"/>
      <c r="D60" s="154"/>
      <c r="E60" s="225"/>
      <c r="F60" s="97"/>
      <c r="G60" s="98"/>
    </row>
    <row r="61" spans="1:9" s="100" customFormat="1" ht="28.5" customHeight="1">
      <c r="A61" s="207" t="s">
        <v>123</v>
      </c>
      <c r="B61" s="97"/>
      <c r="C61" s="150">
        <f>SUM(C37:C60)</f>
        <v>-30</v>
      </c>
      <c r="D61" s="149"/>
      <c r="E61" s="150">
        <f>SUM(E37:E60)</f>
        <v>-499</v>
      </c>
      <c r="F61" s="96"/>
      <c r="G61" s="98"/>
      <c r="H61" s="96"/>
      <c r="I61" s="99"/>
    </row>
    <row r="62" spans="1:7" s="100" customFormat="1" ht="13.5" customHeight="1">
      <c r="A62" s="213"/>
      <c r="B62" s="97"/>
      <c r="C62" s="148"/>
      <c r="D62" s="154"/>
      <c r="E62" s="225"/>
      <c r="F62" s="97"/>
      <c r="G62" s="98"/>
    </row>
    <row r="63" spans="1:9" s="100" customFormat="1" ht="28.5" customHeight="1">
      <c r="A63" s="207" t="s">
        <v>139</v>
      </c>
      <c r="B63" s="97"/>
      <c r="C63" s="150">
        <f>SUM(C16,C34,C61)</f>
        <v>12</v>
      </c>
      <c r="D63" s="149"/>
      <c r="E63" s="150">
        <f>SUM(E16,E34,E61)</f>
        <v>-35</v>
      </c>
      <c r="F63" s="96"/>
      <c r="G63" s="98"/>
      <c r="H63" s="96"/>
      <c r="I63" s="99"/>
    </row>
    <row r="64" spans="1:7" s="100" customFormat="1" ht="13.5" customHeight="1">
      <c r="A64" s="213"/>
      <c r="B64" s="97"/>
      <c r="C64" s="148"/>
      <c r="D64" s="154"/>
      <c r="E64" s="225"/>
      <c r="F64" s="97"/>
      <c r="G64" s="98"/>
    </row>
    <row r="65" spans="1:7" s="100" customFormat="1" ht="13.5" customHeight="1">
      <c r="A65" s="213" t="s">
        <v>75</v>
      </c>
      <c r="B65" s="97"/>
      <c r="C65" s="148">
        <v>31</v>
      </c>
      <c r="D65" s="148"/>
      <c r="E65" s="225">
        <v>89</v>
      </c>
      <c r="F65" s="97"/>
      <c r="G65" s="98"/>
    </row>
    <row r="66" spans="1:7" s="100" customFormat="1" ht="13.5" customHeight="1">
      <c r="A66" s="213"/>
      <c r="B66" s="97"/>
      <c r="C66" s="148"/>
      <c r="D66" s="154"/>
      <c r="E66" s="225"/>
      <c r="F66" s="97"/>
      <c r="G66" s="98"/>
    </row>
    <row r="67" spans="1:7" s="109" customFormat="1" ht="13.5" customHeight="1" thickBot="1">
      <c r="A67" s="215" t="s">
        <v>147</v>
      </c>
      <c r="B67" s="45">
        <v>14</v>
      </c>
      <c r="C67" s="141">
        <f>SUM(C63,C65)</f>
        <v>43</v>
      </c>
      <c r="D67" s="152"/>
      <c r="E67" s="141">
        <f>SUM(E63,E65)</f>
        <v>54</v>
      </c>
      <c r="F67" s="103"/>
      <c r="G67" s="108"/>
    </row>
    <row r="68" spans="1:5" ht="19.5" customHeight="1" thickTop="1">
      <c r="A68" s="110"/>
      <c r="B68" s="45"/>
      <c r="C68" s="178"/>
      <c r="E68" s="178"/>
    </row>
    <row r="69" ht="13.5" customHeight="1">
      <c r="B69" s="45"/>
    </row>
    <row r="70" spans="1:2" ht="13.5" customHeight="1">
      <c r="A70" s="81"/>
      <c r="B70" s="45"/>
    </row>
    <row r="71" spans="1:2" ht="13.5" customHeight="1">
      <c r="A71" s="4"/>
      <c r="B71" s="45"/>
    </row>
    <row r="72" spans="1:2" ht="13.5" customHeight="1">
      <c r="A72" s="53" t="s">
        <v>143</v>
      </c>
      <c r="B72" s="45"/>
    </row>
    <row r="73" spans="1:2" ht="21" customHeight="1">
      <c r="A73" s="40"/>
      <c r="B73" s="45"/>
    </row>
    <row r="74" spans="1:2" ht="13.5" customHeight="1">
      <c r="A74" s="53" t="s">
        <v>18</v>
      </c>
      <c r="B74" s="45"/>
    </row>
    <row r="75" spans="1:2" ht="13.5" customHeight="1">
      <c r="A75" s="53" t="s">
        <v>134</v>
      </c>
      <c r="B75" s="45"/>
    </row>
    <row r="76" spans="1:2" ht="13.5" customHeight="1">
      <c r="A76" s="4"/>
      <c r="B76" s="45"/>
    </row>
    <row r="77" spans="1:2" ht="15.75" customHeight="1">
      <c r="A77" s="53" t="s">
        <v>117</v>
      </c>
      <c r="B77" s="45"/>
    </row>
    <row r="78" spans="1:2" ht="18.75" customHeight="1">
      <c r="A78" s="48" t="s">
        <v>127</v>
      </c>
      <c r="B78" s="45"/>
    </row>
    <row r="79" ht="0" customHeight="1" hidden="1">
      <c r="B79" s="45"/>
    </row>
    <row r="80" ht="0" customHeight="1" hidden="1">
      <c r="B80" s="45"/>
    </row>
  </sheetData>
  <mergeCells count="3">
    <mergeCell ref="A1:E1"/>
    <mergeCell ref="A2:E2"/>
    <mergeCell ref="A4:B4"/>
  </mergeCells>
  <printOptions/>
  <pageMargins left="1.24" right="0.75" top="1" bottom="1" header="0.5" footer="0.5"/>
  <pageSetup horizontalDpi="600" verticalDpi="600" orientation="portrait" scale="85" r:id="rId1"/>
  <headerFooter alignWithMargins="0">
    <oddFooter>&amp;R3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110"/>
  <sheetViews>
    <sheetView tabSelected="1" zoomScaleSheetLayoutView="100" workbookViewId="0" topLeftCell="A62">
      <selection activeCell="S41" sqref="S41"/>
    </sheetView>
  </sheetViews>
  <sheetFormatPr defaultColWidth="9.140625" defaultRowHeight="12.75"/>
  <cols>
    <col min="1" max="1" width="36.7109375" style="30" customWidth="1"/>
    <col min="2" max="2" width="9.140625" style="30" customWidth="1"/>
    <col min="3" max="3" width="10.57421875" style="199" customWidth="1"/>
    <col min="4" max="4" width="1.7109375" style="199" customWidth="1"/>
    <col min="5" max="5" width="11.140625" style="199" hidden="1" customWidth="1"/>
    <col min="6" max="6" width="1.8515625" style="199" hidden="1" customWidth="1"/>
    <col min="7" max="7" width="10.00390625" style="199" hidden="1" customWidth="1"/>
    <col min="8" max="8" width="1.7109375" style="199" hidden="1" customWidth="1"/>
    <col min="9" max="9" width="11.00390625" style="199" hidden="1" customWidth="1"/>
    <col min="10" max="10" width="8.421875" style="199" hidden="1" customWidth="1"/>
    <col min="11" max="11" width="0.5625" style="199" hidden="1" customWidth="1"/>
    <col min="12" max="12" width="11.00390625" style="199" hidden="1" customWidth="1"/>
    <col min="13" max="13" width="0.85546875" style="199" hidden="1" customWidth="1"/>
    <col min="14" max="14" width="10.8515625" style="199" hidden="1" customWidth="1"/>
    <col min="15" max="15" width="0.85546875" style="199" hidden="1" customWidth="1"/>
    <col min="16" max="16" width="1.57421875" style="199" hidden="1" customWidth="1"/>
    <col min="17" max="17" width="10.00390625" style="199" hidden="1" customWidth="1"/>
    <col min="18" max="18" width="1.57421875" style="199" hidden="1" customWidth="1"/>
    <col min="19" max="19" width="10.7109375" style="199" customWidth="1"/>
    <col min="20" max="20" width="2.57421875" style="199" customWidth="1"/>
    <col min="21" max="21" width="12.8515625" style="199" customWidth="1"/>
    <col min="22" max="22" width="1.57421875" style="199" customWidth="1"/>
    <col min="23" max="23" width="11.00390625" style="199" hidden="1" customWidth="1"/>
    <col min="24" max="24" width="2.00390625" style="199" hidden="1" customWidth="1"/>
    <col min="25" max="25" width="14.00390625" style="199" customWidth="1"/>
    <col min="26" max="16384" width="9.140625" style="30" customWidth="1"/>
  </cols>
  <sheetData>
    <row r="1" spans="1:25" ht="18" customHeight="1">
      <c r="A1" s="183" t="str">
        <f>'[1]Balance Sheet'!A1</f>
        <v>АСТЕРА КОЗМЕТИКС АД</v>
      </c>
      <c r="B1" s="183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8" customHeight="1">
      <c r="A2" s="249" t="s">
        <v>91</v>
      </c>
      <c r="B2" s="249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16.5" customHeight="1">
      <c r="A3" s="253" t="s">
        <v>148</v>
      </c>
      <c r="B3" s="253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6.5" customHeight="1">
      <c r="A4" s="206"/>
      <c r="B4" s="20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6.5" customHeight="1">
      <c r="A5" s="206"/>
      <c r="B5" s="20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6.5" customHeight="1">
      <c r="A6" s="78"/>
      <c r="B6" s="7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5" ht="46.5" customHeight="1">
      <c r="A7" s="245"/>
      <c r="B7" s="246"/>
      <c r="C7" s="223" t="s">
        <v>14</v>
      </c>
      <c r="D7" s="187"/>
      <c r="E7" s="223" t="s">
        <v>16</v>
      </c>
      <c r="F7" s="187"/>
      <c r="G7" s="223" t="s">
        <v>1</v>
      </c>
      <c r="H7" s="187"/>
      <c r="I7" s="223" t="s">
        <v>2</v>
      </c>
      <c r="J7" s="190" t="s">
        <v>3</v>
      </c>
      <c r="K7" s="190"/>
      <c r="L7" s="190" t="s">
        <v>4</v>
      </c>
      <c r="M7" s="190"/>
      <c r="N7" s="190" t="s">
        <v>5</v>
      </c>
      <c r="O7" s="190"/>
      <c r="P7" s="190"/>
      <c r="Q7" s="223" t="s">
        <v>6</v>
      </c>
      <c r="R7" s="187"/>
      <c r="S7" s="223" t="s">
        <v>97</v>
      </c>
      <c r="T7" s="187"/>
      <c r="U7" s="223" t="s">
        <v>21</v>
      </c>
      <c r="V7" s="187"/>
      <c r="W7" s="223" t="s">
        <v>7</v>
      </c>
      <c r="X7" s="187"/>
      <c r="Y7" s="223" t="s">
        <v>15</v>
      </c>
    </row>
    <row r="8" spans="1:25" s="31" customFormat="1" ht="15">
      <c r="A8" s="16"/>
      <c r="B8" s="16"/>
      <c r="C8" s="251"/>
      <c r="D8" s="191"/>
      <c r="E8" s="251"/>
      <c r="F8" s="191"/>
      <c r="G8" s="251"/>
      <c r="H8" s="191"/>
      <c r="I8" s="251"/>
      <c r="J8" s="192" t="s">
        <v>8</v>
      </c>
      <c r="K8" s="192"/>
      <c r="L8" s="192" t="s">
        <v>8</v>
      </c>
      <c r="M8" s="192"/>
      <c r="N8" s="192" t="s">
        <v>8</v>
      </c>
      <c r="O8" s="192"/>
      <c r="P8" s="192"/>
      <c r="Q8" s="251"/>
      <c r="R8" s="191"/>
      <c r="S8" s="251"/>
      <c r="T8" s="191"/>
      <c r="U8" s="251"/>
      <c r="V8" s="191"/>
      <c r="W8" s="251"/>
      <c r="X8" s="191"/>
      <c r="Y8" s="251"/>
    </row>
    <row r="9" spans="1:25" s="32" customFormat="1" ht="19.5" customHeight="1" hidden="1">
      <c r="A9" s="33" t="s">
        <v>103</v>
      </c>
      <c r="B9" s="33"/>
      <c r="C9" s="171">
        <v>1706</v>
      </c>
      <c r="D9" s="163"/>
      <c r="E9" s="162">
        <v>0</v>
      </c>
      <c r="F9" s="163"/>
      <c r="G9" s="163"/>
      <c r="H9" s="163"/>
      <c r="I9" s="163"/>
      <c r="J9" s="164"/>
      <c r="K9" s="164"/>
      <c r="L9" s="164"/>
      <c r="M9" s="164"/>
      <c r="N9" s="164"/>
      <c r="O9" s="164"/>
      <c r="P9" s="164"/>
      <c r="Q9" s="162">
        <v>0</v>
      </c>
      <c r="R9" s="163"/>
      <c r="S9" s="171"/>
      <c r="T9" s="163"/>
      <c r="U9" s="171">
        <v>1529</v>
      </c>
      <c r="V9" s="163"/>
      <c r="W9" s="163"/>
      <c r="X9" s="163"/>
      <c r="Y9" s="171">
        <f>SUM(C9,E9,G9,I9,Q9,U9,W9)</f>
        <v>3235</v>
      </c>
    </row>
    <row r="10" spans="3:25" s="33" customFormat="1" ht="6.75" customHeight="1" hidden="1">
      <c r="C10" s="158"/>
      <c r="D10" s="158"/>
      <c r="E10" s="158"/>
      <c r="F10" s="158"/>
      <c r="G10" s="160"/>
      <c r="H10" s="158"/>
      <c r="I10" s="160"/>
      <c r="J10" s="165"/>
      <c r="K10" s="165"/>
      <c r="L10" s="165"/>
      <c r="M10" s="165"/>
      <c r="N10" s="165"/>
      <c r="O10" s="165"/>
      <c r="P10" s="159"/>
      <c r="Q10" s="158"/>
      <c r="R10" s="158"/>
      <c r="S10" s="158"/>
      <c r="T10" s="158"/>
      <c r="U10" s="158"/>
      <c r="V10" s="158"/>
      <c r="W10" s="160"/>
      <c r="X10" s="158"/>
      <c r="Y10" s="158"/>
    </row>
    <row r="11" spans="3:25" s="33" customFormat="1" ht="12.75" customHeight="1" hidden="1">
      <c r="C11" s="158"/>
      <c r="D11" s="158"/>
      <c r="E11" s="158"/>
      <c r="F11" s="158"/>
      <c r="G11" s="160"/>
      <c r="H11" s="158"/>
      <c r="I11" s="160"/>
      <c r="J11" s="165"/>
      <c r="K11" s="165"/>
      <c r="L11" s="165"/>
      <c r="M11" s="165"/>
      <c r="N11" s="165"/>
      <c r="O11" s="165"/>
      <c r="P11" s="159"/>
      <c r="Q11" s="158"/>
      <c r="R11" s="158"/>
      <c r="S11" s="158"/>
      <c r="T11" s="158"/>
      <c r="U11" s="158"/>
      <c r="V11" s="158"/>
      <c r="W11" s="160"/>
      <c r="X11" s="158"/>
      <c r="Y11" s="158"/>
    </row>
    <row r="12" spans="1:25" s="33" customFormat="1" ht="14.25" customHeight="1" hidden="1">
      <c r="A12" s="33" t="s">
        <v>98</v>
      </c>
      <c r="C12" s="162"/>
      <c r="D12" s="163"/>
      <c r="E12" s="162"/>
      <c r="F12" s="163"/>
      <c r="G12" s="163"/>
      <c r="H12" s="163"/>
      <c r="I12" s="163"/>
      <c r="J12" s="164"/>
      <c r="K12" s="164"/>
      <c r="L12" s="164"/>
      <c r="M12" s="164"/>
      <c r="N12" s="164"/>
      <c r="O12" s="164"/>
      <c r="P12" s="164"/>
      <c r="Q12" s="162"/>
      <c r="R12" s="163"/>
      <c r="S12" s="162">
        <v>153</v>
      </c>
      <c r="T12" s="163"/>
      <c r="U12" s="193">
        <v>-1529</v>
      </c>
      <c r="V12" s="163"/>
      <c r="W12" s="163"/>
      <c r="X12" s="163"/>
      <c r="Y12" s="193">
        <f>SUM(C12,E12,G12,I12,Q12,S12,U12,W12)</f>
        <v>-1376</v>
      </c>
    </row>
    <row r="13" spans="1:25" s="33" customFormat="1" ht="12" customHeight="1" hidden="1">
      <c r="A13" s="32" t="s">
        <v>99</v>
      </c>
      <c r="C13" s="158"/>
      <c r="D13" s="158"/>
      <c r="E13" s="166"/>
      <c r="F13" s="158"/>
      <c r="G13" s="160"/>
      <c r="H13" s="158"/>
      <c r="I13" s="160"/>
      <c r="J13" s="165"/>
      <c r="K13" s="165"/>
      <c r="L13" s="165"/>
      <c r="M13" s="165"/>
      <c r="N13" s="165"/>
      <c r="O13" s="165"/>
      <c r="P13" s="159"/>
      <c r="Q13" s="166"/>
      <c r="R13" s="158"/>
      <c r="S13" s="158"/>
      <c r="T13" s="158"/>
      <c r="U13" s="148">
        <v>-1376</v>
      </c>
      <c r="V13" s="158"/>
      <c r="W13" s="160"/>
      <c r="X13" s="158"/>
      <c r="Y13" s="148">
        <f>SUM(C13,E13,G13,I13,Q13,U13,W13)</f>
        <v>-1376</v>
      </c>
    </row>
    <row r="14" spans="1:25" s="33" customFormat="1" ht="12" customHeight="1" hidden="1">
      <c r="A14" s="32"/>
      <c r="C14" s="166"/>
      <c r="D14" s="158"/>
      <c r="E14" s="158"/>
      <c r="F14" s="158"/>
      <c r="G14" s="160"/>
      <c r="H14" s="158"/>
      <c r="I14" s="160"/>
      <c r="J14" s="165"/>
      <c r="K14" s="165"/>
      <c r="L14" s="165"/>
      <c r="M14" s="165"/>
      <c r="N14" s="165"/>
      <c r="O14" s="165"/>
      <c r="P14" s="159"/>
      <c r="Q14" s="158"/>
      <c r="R14" s="158"/>
      <c r="S14" s="158"/>
      <c r="T14" s="158"/>
      <c r="U14" s="158"/>
      <c r="V14" s="158"/>
      <c r="W14" s="160"/>
      <c r="X14" s="158"/>
      <c r="Y14" s="158"/>
    </row>
    <row r="15" spans="1:25" s="33" customFormat="1" ht="15" customHeight="1" hidden="1">
      <c r="A15" s="32" t="s">
        <v>47</v>
      </c>
      <c r="C15" s="166"/>
      <c r="D15" s="158"/>
      <c r="E15" s="158"/>
      <c r="F15" s="158"/>
      <c r="G15" s="160"/>
      <c r="H15" s="158"/>
      <c r="I15" s="160"/>
      <c r="J15" s="165"/>
      <c r="K15" s="165"/>
      <c r="L15" s="165"/>
      <c r="M15" s="165"/>
      <c r="N15" s="165"/>
      <c r="O15" s="165"/>
      <c r="P15" s="159"/>
      <c r="Q15" s="158"/>
      <c r="R15" s="158"/>
      <c r="S15" s="158"/>
      <c r="T15" s="158"/>
      <c r="U15" s="166">
        <v>1426</v>
      </c>
      <c r="V15" s="158"/>
      <c r="W15" s="160"/>
      <c r="X15" s="158"/>
      <c r="Y15" s="166">
        <f>SUM(C15,E15,G15,I15,Q15,U15,W15)</f>
        <v>1426</v>
      </c>
    </row>
    <row r="16" spans="1:25" s="33" customFormat="1" ht="6" customHeight="1" hidden="1">
      <c r="A16" s="32"/>
      <c r="C16" s="166"/>
      <c r="D16" s="158"/>
      <c r="E16" s="158"/>
      <c r="F16" s="158"/>
      <c r="G16" s="160"/>
      <c r="H16" s="158"/>
      <c r="I16" s="160"/>
      <c r="J16" s="165"/>
      <c r="K16" s="165"/>
      <c r="L16" s="165"/>
      <c r="M16" s="165"/>
      <c r="N16" s="165"/>
      <c r="O16" s="165"/>
      <c r="P16" s="159"/>
      <c r="Q16" s="158"/>
      <c r="R16" s="158"/>
      <c r="S16" s="158"/>
      <c r="T16" s="158"/>
      <c r="U16" s="158"/>
      <c r="V16" s="158"/>
      <c r="W16" s="160"/>
      <c r="X16" s="158"/>
      <c r="Y16" s="158"/>
    </row>
    <row r="17" spans="1:25" s="33" customFormat="1" ht="16.5" customHeight="1" hidden="1">
      <c r="A17" s="33" t="s">
        <v>104</v>
      </c>
      <c r="B17" s="45">
        <v>16</v>
      </c>
      <c r="C17" s="157">
        <f>C9+C12+C15</f>
        <v>1706</v>
      </c>
      <c r="D17" s="158"/>
      <c r="E17" s="157" t="e">
        <f>E9+#REF!+#REF!</f>
        <v>#REF!</v>
      </c>
      <c r="F17" s="158"/>
      <c r="G17" s="157" t="e">
        <f>SUM(#REF!,#REF!,#REF!,#REF!,#REF!,#REF!,#REF!,#REF!,#REF!)</f>
        <v>#REF!</v>
      </c>
      <c r="H17" s="158"/>
      <c r="I17" s="157" t="e">
        <f>SUM(#REF!,#REF!,#REF!,#REF!,#REF!,#REF!,#REF!,#REF!,#REF!)</f>
        <v>#REF!</v>
      </c>
      <c r="J17" s="159"/>
      <c r="K17" s="159"/>
      <c r="L17" s="159"/>
      <c r="M17" s="159"/>
      <c r="N17" s="159"/>
      <c r="O17" s="159"/>
      <c r="P17" s="159"/>
      <c r="Q17" s="157" t="e">
        <f>Q9+#REF!+#REF!</f>
        <v>#REF!</v>
      </c>
      <c r="R17" s="158"/>
      <c r="S17" s="157">
        <f>S9+S12+S15</f>
        <v>153</v>
      </c>
      <c r="T17" s="158"/>
      <c r="U17" s="157">
        <f>U9+U12+U15</f>
        <v>1426</v>
      </c>
      <c r="V17" s="158"/>
      <c r="W17" s="161" t="e">
        <f>SUM(#REF!,#REF!,#REF!,#REF!,#REF!,#REF!,#REF!,#REF!,#REF!)</f>
        <v>#REF!</v>
      </c>
      <c r="X17" s="158"/>
      <c r="Y17" s="157">
        <f>Y9+Y12+Y15</f>
        <v>3285</v>
      </c>
    </row>
    <row r="18" spans="2:25" s="33" customFormat="1" ht="16.5" customHeight="1" hidden="1">
      <c r="B18" s="167"/>
      <c r="C18" s="157"/>
      <c r="D18" s="158"/>
      <c r="E18" s="157"/>
      <c r="F18" s="158"/>
      <c r="G18" s="158"/>
      <c r="H18" s="158"/>
      <c r="I18" s="158"/>
      <c r="J18" s="159"/>
      <c r="K18" s="159"/>
      <c r="L18" s="159"/>
      <c r="M18" s="159"/>
      <c r="N18" s="159"/>
      <c r="O18" s="159"/>
      <c r="P18" s="159"/>
      <c r="Q18" s="157"/>
      <c r="R18" s="158"/>
      <c r="S18" s="158"/>
      <c r="T18" s="158"/>
      <c r="U18" s="157"/>
      <c r="V18" s="158"/>
      <c r="W18" s="160"/>
      <c r="X18" s="158"/>
      <c r="Y18" s="157"/>
    </row>
    <row r="19" spans="1:25" s="32" customFormat="1" ht="19.5" customHeight="1" hidden="1">
      <c r="A19" s="33" t="s">
        <v>101</v>
      </c>
      <c r="B19" s="33"/>
      <c r="C19" s="162">
        <v>1706</v>
      </c>
      <c r="D19" s="163"/>
      <c r="E19" s="162">
        <v>0</v>
      </c>
      <c r="F19" s="163"/>
      <c r="G19" s="163"/>
      <c r="H19" s="163"/>
      <c r="I19" s="163"/>
      <c r="J19" s="164"/>
      <c r="K19" s="164"/>
      <c r="L19" s="164"/>
      <c r="M19" s="164"/>
      <c r="N19" s="164"/>
      <c r="O19" s="164"/>
      <c r="P19" s="164"/>
      <c r="Q19" s="162">
        <v>0</v>
      </c>
      <c r="R19" s="163"/>
      <c r="S19" s="162">
        <v>153</v>
      </c>
      <c r="T19" s="163"/>
      <c r="U19" s="162">
        <v>1426</v>
      </c>
      <c r="V19" s="163"/>
      <c r="W19" s="163"/>
      <c r="X19" s="163"/>
      <c r="Y19" s="162">
        <f>SUM(C19:U19)</f>
        <v>3285</v>
      </c>
    </row>
    <row r="20" spans="3:25" s="33" customFormat="1" ht="8.25" customHeight="1" hidden="1">
      <c r="C20" s="158"/>
      <c r="D20" s="158"/>
      <c r="E20" s="158"/>
      <c r="F20" s="158"/>
      <c r="G20" s="160"/>
      <c r="H20" s="158"/>
      <c r="I20" s="160"/>
      <c r="J20" s="165"/>
      <c r="K20" s="165"/>
      <c r="L20" s="165"/>
      <c r="M20" s="165"/>
      <c r="N20" s="165"/>
      <c r="O20" s="165"/>
      <c r="P20" s="159"/>
      <c r="Q20" s="158"/>
      <c r="R20" s="158"/>
      <c r="S20" s="158"/>
      <c r="T20" s="158"/>
      <c r="U20" s="158"/>
      <c r="V20" s="158"/>
      <c r="W20" s="160"/>
      <c r="X20" s="158"/>
      <c r="Y20" s="158"/>
    </row>
    <row r="21" spans="3:25" s="33" customFormat="1" ht="18.75" customHeight="1" hidden="1">
      <c r="C21" s="158"/>
      <c r="D21" s="158"/>
      <c r="E21" s="158"/>
      <c r="F21" s="158"/>
      <c r="G21" s="160"/>
      <c r="H21" s="158"/>
      <c r="I21" s="160"/>
      <c r="J21" s="165"/>
      <c r="K21" s="165"/>
      <c r="L21" s="165"/>
      <c r="M21" s="165"/>
      <c r="N21" s="165"/>
      <c r="O21" s="165"/>
      <c r="P21" s="159"/>
      <c r="Q21" s="158"/>
      <c r="R21" s="158"/>
      <c r="S21" s="158"/>
      <c r="T21" s="158"/>
      <c r="U21" s="158"/>
      <c r="V21" s="158"/>
      <c r="W21" s="160"/>
      <c r="X21" s="158"/>
      <c r="Y21" s="158"/>
    </row>
    <row r="22" spans="1:25" s="33" customFormat="1" ht="14.25" customHeight="1" hidden="1">
      <c r="A22" s="33" t="s">
        <v>98</v>
      </c>
      <c r="C22" s="162"/>
      <c r="D22" s="163"/>
      <c r="E22" s="162"/>
      <c r="F22" s="163"/>
      <c r="G22" s="163"/>
      <c r="H22" s="163"/>
      <c r="I22" s="163"/>
      <c r="J22" s="164"/>
      <c r="K22" s="164"/>
      <c r="L22" s="164"/>
      <c r="M22" s="164"/>
      <c r="N22" s="164"/>
      <c r="O22" s="164"/>
      <c r="P22" s="164"/>
      <c r="Q22" s="162"/>
      <c r="R22" s="163"/>
      <c r="S22" s="162">
        <v>19</v>
      </c>
      <c r="T22" s="163"/>
      <c r="U22" s="193">
        <v>-1426</v>
      </c>
      <c r="V22" s="163"/>
      <c r="W22" s="163"/>
      <c r="X22" s="163"/>
      <c r="Y22" s="193">
        <f>SUM(C22,E22,G22,I22,Q22,S22,U22,W22)</f>
        <v>-1407</v>
      </c>
    </row>
    <row r="23" spans="1:25" s="33" customFormat="1" ht="14.25" customHeight="1" hidden="1">
      <c r="A23" s="32" t="s">
        <v>99</v>
      </c>
      <c r="C23" s="158"/>
      <c r="D23" s="158"/>
      <c r="E23" s="166"/>
      <c r="F23" s="158"/>
      <c r="G23" s="160"/>
      <c r="H23" s="158"/>
      <c r="I23" s="160"/>
      <c r="J23" s="165"/>
      <c r="K23" s="165"/>
      <c r="L23" s="165"/>
      <c r="M23" s="165"/>
      <c r="N23" s="165"/>
      <c r="O23" s="165"/>
      <c r="P23" s="159"/>
      <c r="Q23" s="166"/>
      <c r="R23" s="158"/>
      <c r="S23" s="158"/>
      <c r="T23" s="158"/>
      <c r="U23" s="148">
        <v>-1407</v>
      </c>
      <c r="V23" s="158"/>
      <c r="W23" s="160"/>
      <c r="X23" s="158"/>
      <c r="Y23" s="148">
        <f>SUM(C23,E23,G23,I23,Q23,U23,W23)</f>
        <v>-1407</v>
      </c>
    </row>
    <row r="24" spans="1:25" s="33" customFormat="1" ht="12" customHeight="1" hidden="1">
      <c r="A24" s="32"/>
      <c r="C24" s="166"/>
      <c r="D24" s="158"/>
      <c r="E24" s="158"/>
      <c r="F24" s="158"/>
      <c r="G24" s="160"/>
      <c r="H24" s="158"/>
      <c r="I24" s="160"/>
      <c r="J24" s="165"/>
      <c r="K24" s="165"/>
      <c r="L24" s="165"/>
      <c r="M24" s="165"/>
      <c r="N24" s="165"/>
      <c r="O24" s="165"/>
      <c r="P24" s="159"/>
      <c r="Q24" s="158"/>
      <c r="R24" s="158"/>
      <c r="S24" s="158"/>
      <c r="T24" s="158"/>
      <c r="U24" s="158"/>
      <c r="V24" s="158"/>
      <c r="W24" s="160"/>
      <c r="X24" s="158"/>
      <c r="Y24" s="158"/>
    </row>
    <row r="25" spans="1:25" s="33" customFormat="1" ht="15" customHeight="1" hidden="1">
      <c r="A25" s="32" t="s">
        <v>102</v>
      </c>
      <c r="C25" s="166"/>
      <c r="D25" s="158"/>
      <c r="E25" s="158"/>
      <c r="F25" s="158"/>
      <c r="G25" s="160"/>
      <c r="H25" s="158"/>
      <c r="I25" s="160"/>
      <c r="J25" s="165"/>
      <c r="K25" s="165"/>
      <c r="L25" s="165"/>
      <c r="M25" s="165"/>
      <c r="N25" s="165"/>
      <c r="O25" s="165"/>
      <c r="P25" s="159"/>
      <c r="Q25" s="158"/>
      <c r="R25" s="158"/>
      <c r="S25" s="158"/>
      <c r="T25" s="158"/>
      <c r="U25" s="166">
        <v>1288</v>
      </c>
      <c r="V25" s="158"/>
      <c r="W25" s="160"/>
      <c r="X25" s="158"/>
      <c r="Y25" s="166">
        <f>SUM(C25,E25,G25,I25,Q25,U25,W25)</f>
        <v>1288</v>
      </c>
    </row>
    <row r="26" spans="1:25" s="33" customFormat="1" ht="16.5" customHeight="1" hidden="1">
      <c r="A26" s="32"/>
      <c r="C26" s="166"/>
      <c r="D26" s="158"/>
      <c r="E26" s="158"/>
      <c r="F26" s="158"/>
      <c r="G26" s="160"/>
      <c r="H26" s="158"/>
      <c r="I26" s="160"/>
      <c r="J26" s="165"/>
      <c r="K26" s="165"/>
      <c r="L26" s="165"/>
      <c r="M26" s="165"/>
      <c r="N26" s="165"/>
      <c r="O26" s="165"/>
      <c r="P26" s="159"/>
      <c r="Q26" s="158"/>
      <c r="R26" s="158"/>
      <c r="S26" s="158"/>
      <c r="T26" s="158"/>
      <c r="U26" s="158"/>
      <c r="V26" s="158"/>
      <c r="W26" s="160"/>
      <c r="X26" s="158"/>
      <c r="Y26" s="158"/>
    </row>
    <row r="27" spans="1:25" s="33" customFormat="1" ht="16.5" customHeight="1" hidden="1">
      <c r="A27" s="33" t="s">
        <v>109</v>
      </c>
      <c r="B27" s="45">
        <v>16</v>
      </c>
      <c r="C27" s="157">
        <f>C19+C22+C25</f>
        <v>1706</v>
      </c>
      <c r="D27" s="158"/>
      <c r="E27" s="157" t="e">
        <f>E19+#REF!+#REF!</f>
        <v>#REF!</v>
      </c>
      <c r="F27" s="158"/>
      <c r="G27" s="157" t="e">
        <f>SUM(#REF!,#REF!,#REF!,#REF!,#REF!,#REF!,#REF!,#REF!,#REF!)</f>
        <v>#REF!</v>
      </c>
      <c r="H27" s="158"/>
      <c r="I27" s="157" t="e">
        <f>SUM(#REF!,#REF!,#REF!,#REF!,#REF!,#REF!,#REF!,#REF!,#REF!)</f>
        <v>#REF!</v>
      </c>
      <c r="J27" s="159"/>
      <c r="K27" s="159"/>
      <c r="L27" s="159"/>
      <c r="M27" s="159"/>
      <c r="N27" s="159"/>
      <c r="O27" s="159"/>
      <c r="P27" s="159"/>
      <c r="Q27" s="157" t="e">
        <f>Q19+#REF!+#REF!</f>
        <v>#REF!</v>
      </c>
      <c r="R27" s="158"/>
      <c r="S27" s="157">
        <f>S19+S22+S25</f>
        <v>172</v>
      </c>
      <c r="T27" s="158"/>
      <c r="U27" s="157">
        <f>U19+U22+U25</f>
        <v>1288</v>
      </c>
      <c r="V27" s="158"/>
      <c r="W27" s="161" t="e">
        <f>SUM(#REF!,#REF!,#REF!,#REF!,#REF!,#REF!,#REF!,#REF!,#REF!)</f>
        <v>#REF!</v>
      </c>
      <c r="X27" s="158"/>
      <c r="Y27" s="157">
        <f>Y19+Y22+Y25</f>
        <v>3166</v>
      </c>
    </row>
    <row r="28" spans="2:25" s="33" customFormat="1" ht="16.5" customHeight="1" hidden="1">
      <c r="B28" s="45"/>
      <c r="C28" s="170"/>
      <c r="D28" s="158"/>
      <c r="E28" s="157"/>
      <c r="F28" s="158"/>
      <c r="G28" s="158"/>
      <c r="H28" s="158"/>
      <c r="I28" s="158"/>
      <c r="J28" s="159"/>
      <c r="K28" s="159"/>
      <c r="L28" s="159"/>
      <c r="M28" s="159"/>
      <c r="N28" s="159"/>
      <c r="O28" s="159"/>
      <c r="P28" s="159"/>
      <c r="Q28" s="157"/>
      <c r="R28" s="158"/>
      <c r="S28" s="170"/>
      <c r="T28" s="158"/>
      <c r="U28" s="170"/>
      <c r="V28" s="158"/>
      <c r="W28" s="160"/>
      <c r="X28" s="158"/>
      <c r="Y28" s="170"/>
    </row>
    <row r="29" spans="1:25" s="32" customFormat="1" ht="19.5" customHeight="1">
      <c r="A29" s="33" t="s">
        <v>112</v>
      </c>
      <c r="B29" s="33"/>
      <c r="C29" s="171">
        <v>1706</v>
      </c>
      <c r="D29" s="163"/>
      <c r="E29" s="162">
        <v>0</v>
      </c>
      <c r="F29" s="163"/>
      <c r="G29" s="163"/>
      <c r="H29" s="163"/>
      <c r="I29" s="163"/>
      <c r="J29" s="164"/>
      <c r="K29" s="164"/>
      <c r="L29" s="164"/>
      <c r="M29" s="164"/>
      <c r="N29" s="164"/>
      <c r="O29" s="164"/>
      <c r="P29" s="164"/>
      <c r="Q29" s="162">
        <v>0</v>
      </c>
      <c r="R29" s="163"/>
      <c r="S29" s="171">
        <v>172</v>
      </c>
      <c r="T29" s="163"/>
      <c r="U29" s="171">
        <v>1288</v>
      </c>
      <c r="V29" s="163"/>
      <c r="W29" s="163"/>
      <c r="X29" s="163"/>
      <c r="Y29" s="171">
        <f>SUM(C29,E29,G29,I29,Q29,U29,W29,S29)</f>
        <v>3166</v>
      </c>
    </row>
    <row r="30" spans="3:25" s="33" customFormat="1" ht="6.75" customHeight="1">
      <c r="C30" s="158"/>
      <c r="D30" s="158"/>
      <c r="E30" s="158"/>
      <c r="F30" s="158"/>
      <c r="G30" s="160"/>
      <c r="H30" s="158"/>
      <c r="I30" s="160"/>
      <c r="J30" s="165"/>
      <c r="K30" s="165"/>
      <c r="L30" s="165"/>
      <c r="M30" s="165"/>
      <c r="N30" s="165"/>
      <c r="O30" s="165"/>
      <c r="P30" s="159"/>
      <c r="Q30" s="158"/>
      <c r="R30" s="158"/>
      <c r="S30" s="158"/>
      <c r="T30" s="158"/>
      <c r="U30" s="158"/>
      <c r="V30" s="158"/>
      <c r="W30" s="160"/>
      <c r="X30" s="158"/>
      <c r="Y30" s="158"/>
    </row>
    <row r="31" spans="3:25" s="33" customFormat="1" ht="12.75" customHeight="1">
      <c r="C31" s="158"/>
      <c r="D31" s="158"/>
      <c r="E31" s="158"/>
      <c r="F31" s="158"/>
      <c r="G31" s="160"/>
      <c r="H31" s="158"/>
      <c r="I31" s="160"/>
      <c r="J31" s="165"/>
      <c r="K31" s="165"/>
      <c r="L31" s="165"/>
      <c r="M31" s="165"/>
      <c r="N31" s="165"/>
      <c r="O31" s="165"/>
      <c r="P31" s="159"/>
      <c r="Q31" s="158"/>
      <c r="R31" s="158"/>
      <c r="S31" s="158"/>
      <c r="T31" s="158"/>
      <c r="U31" s="158"/>
      <c r="V31" s="158"/>
      <c r="W31" s="160"/>
      <c r="X31" s="158"/>
      <c r="Y31" s="158"/>
    </row>
    <row r="32" spans="1:25" s="33" customFormat="1" ht="14.25" customHeight="1">
      <c r="A32" s="33" t="s">
        <v>98</v>
      </c>
      <c r="C32" s="162"/>
      <c r="D32" s="163"/>
      <c r="E32" s="162"/>
      <c r="F32" s="163"/>
      <c r="G32" s="163"/>
      <c r="H32" s="163"/>
      <c r="I32" s="163"/>
      <c r="J32" s="164"/>
      <c r="K32" s="164"/>
      <c r="L32" s="164"/>
      <c r="M32" s="164"/>
      <c r="N32" s="164"/>
      <c r="O32" s="164"/>
      <c r="P32" s="164"/>
      <c r="Q32" s="162"/>
      <c r="R32" s="163"/>
      <c r="S32" s="162"/>
      <c r="T32" s="163"/>
      <c r="U32" s="193">
        <v>-1288</v>
      </c>
      <c r="V32" s="163"/>
      <c r="W32" s="163"/>
      <c r="X32" s="163"/>
      <c r="Y32" s="193">
        <f>SUM(C32,E32,G32,I32,Q32,S32,U32,W32)</f>
        <v>-1288</v>
      </c>
    </row>
    <row r="33" spans="1:25" s="33" customFormat="1" ht="12" customHeight="1">
      <c r="A33" s="32" t="s">
        <v>99</v>
      </c>
      <c r="C33" s="158"/>
      <c r="D33" s="158"/>
      <c r="E33" s="166"/>
      <c r="F33" s="158"/>
      <c r="G33" s="160"/>
      <c r="H33" s="158"/>
      <c r="I33" s="160"/>
      <c r="J33" s="165"/>
      <c r="K33" s="165"/>
      <c r="L33" s="165"/>
      <c r="M33" s="165"/>
      <c r="N33" s="165"/>
      <c r="O33" s="165"/>
      <c r="P33" s="159"/>
      <c r="Q33" s="166"/>
      <c r="R33" s="158"/>
      <c r="S33" s="158"/>
      <c r="T33" s="158"/>
      <c r="U33" s="148">
        <v>-1288</v>
      </c>
      <c r="V33" s="158"/>
      <c r="W33" s="160"/>
      <c r="X33" s="158"/>
      <c r="Y33" s="148">
        <f>SUM(C33,E33,G33,I33,Q33,U33,W33)</f>
        <v>-1288</v>
      </c>
    </row>
    <row r="34" spans="1:25" s="33" customFormat="1" ht="12" customHeight="1">
      <c r="A34" s="32"/>
      <c r="C34" s="166"/>
      <c r="D34" s="158"/>
      <c r="E34" s="158"/>
      <c r="F34" s="158"/>
      <c r="G34" s="160"/>
      <c r="H34" s="158"/>
      <c r="I34" s="160"/>
      <c r="J34" s="165"/>
      <c r="K34" s="165"/>
      <c r="L34" s="165"/>
      <c r="M34" s="165"/>
      <c r="N34" s="165"/>
      <c r="O34" s="165"/>
      <c r="P34" s="159"/>
      <c r="Q34" s="158"/>
      <c r="R34" s="158"/>
      <c r="S34" s="158"/>
      <c r="T34" s="158"/>
      <c r="U34" s="158"/>
      <c r="V34" s="158"/>
      <c r="W34" s="160"/>
      <c r="X34" s="158"/>
      <c r="Y34" s="158"/>
    </row>
    <row r="35" spans="1:25" s="33" customFormat="1" ht="15">
      <c r="A35" s="32" t="s">
        <v>47</v>
      </c>
      <c r="C35" s="166"/>
      <c r="D35" s="158"/>
      <c r="E35" s="158"/>
      <c r="F35" s="158"/>
      <c r="G35" s="160"/>
      <c r="H35" s="158"/>
      <c r="I35" s="160"/>
      <c r="J35" s="165"/>
      <c r="K35" s="165"/>
      <c r="L35" s="165"/>
      <c r="M35" s="165"/>
      <c r="N35" s="165"/>
      <c r="O35" s="165"/>
      <c r="P35" s="159"/>
      <c r="Q35" s="158"/>
      <c r="R35" s="158"/>
      <c r="S35" s="158"/>
      <c r="T35" s="158"/>
      <c r="U35" s="166">
        <v>792</v>
      </c>
      <c r="V35" s="158"/>
      <c r="W35" s="160"/>
      <c r="X35" s="158"/>
      <c r="Y35" s="166">
        <f>SUM(C35,E35,G35,I35,Q35,U35,W35)</f>
        <v>792</v>
      </c>
    </row>
    <row r="36" spans="1:25" s="33" customFormat="1" ht="6" customHeight="1">
      <c r="A36" s="32"/>
      <c r="C36" s="166"/>
      <c r="D36" s="158"/>
      <c r="E36" s="158"/>
      <c r="F36" s="158"/>
      <c r="G36" s="160"/>
      <c r="H36" s="158"/>
      <c r="I36" s="160"/>
      <c r="J36" s="165"/>
      <c r="K36" s="165"/>
      <c r="L36" s="165"/>
      <c r="M36" s="165"/>
      <c r="N36" s="165"/>
      <c r="O36" s="165"/>
      <c r="P36" s="159"/>
      <c r="Q36" s="158"/>
      <c r="R36" s="158"/>
      <c r="S36" s="158"/>
      <c r="T36" s="158"/>
      <c r="U36" s="158"/>
      <c r="V36" s="158"/>
      <c r="W36" s="160"/>
      <c r="X36" s="158"/>
      <c r="Y36" s="158"/>
    </row>
    <row r="37" spans="1:25" s="33" customFormat="1" ht="16.5" customHeight="1" thickBot="1">
      <c r="A37" s="33" t="s">
        <v>116</v>
      </c>
      <c r="B37" s="45"/>
      <c r="C37" s="141">
        <f>C29+C32+C35</f>
        <v>1706</v>
      </c>
      <c r="D37" s="158"/>
      <c r="E37" s="157" t="e">
        <f>E29+#REF!+#REF!</f>
        <v>#REF!</v>
      </c>
      <c r="F37" s="158"/>
      <c r="G37" s="157" t="e">
        <f>SUM(#REF!,#REF!,#REF!,#REF!,#REF!,#REF!,#REF!,#REF!,#REF!)</f>
        <v>#REF!</v>
      </c>
      <c r="H37" s="158"/>
      <c r="I37" s="157" t="e">
        <f>SUM(#REF!,#REF!,#REF!,#REF!,#REF!,#REF!,#REF!,#REF!,#REF!)</f>
        <v>#REF!</v>
      </c>
      <c r="J37" s="159"/>
      <c r="K37" s="159"/>
      <c r="L37" s="159"/>
      <c r="M37" s="159"/>
      <c r="N37" s="159"/>
      <c r="O37" s="159"/>
      <c r="P37" s="159"/>
      <c r="Q37" s="157" t="e">
        <f>Q29+#REF!+#REF!</f>
        <v>#REF!</v>
      </c>
      <c r="R37" s="158"/>
      <c r="S37" s="141">
        <f>S29+S32+S35</f>
        <v>172</v>
      </c>
      <c r="T37" s="158"/>
      <c r="U37" s="141">
        <f>U29+U32+U35</f>
        <v>792</v>
      </c>
      <c r="V37" s="158"/>
      <c r="W37" s="161" t="e">
        <f>SUM(#REF!,#REF!,#REF!,#REF!,#REF!,#REF!,#REF!,#REF!,#REF!)</f>
        <v>#REF!</v>
      </c>
      <c r="X37" s="158"/>
      <c r="Y37" s="141">
        <f>Y29+Y32+Y35</f>
        <v>2670</v>
      </c>
    </row>
    <row r="38" spans="2:25" s="33" customFormat="1" ht="16.5" customHeight="1" thickTop="1">
      <c r="B38" s="167"/>
      <c r="C38" s="186"/>
      <c r="D38" s="158"/>
      <c r="E38" s="186"/>
      <c r="F38" s="158"/>
      <c r="G38" s="158"/>
      <c r="H38" s="158"/>
      <c r="I38" s="158"/>
      <c r="J38" s="159"/>
      <c r="K38" s="159"/>
      <c r="L38" s="159"/>
      <c r="M38" s="159"/>
      <c r="N38" s="159"/>
      <c r="O38" s="159"/>
      <c r="P38" s="159"/>
      <c r="Q38" s="186"/>
      <c r="R38" s="158"/>
      <c r="S38" s="158"/>
      <c r="T38" s="158"/>
      <c r="U38" s="186"/>
      <c r="V38" s="158"/>
      <c r="W38" s="160"/>
      <c r="X38" s="158"/>
      <c r="Y38" s="186"/>
    </row>
    <row r="39" spans="1:25" s="32" customFormat="1" ht="19.5" customHeight="1">
      <c r="A39" s="33" t="s">
        <v>131</v>
      </c>
      <c r="B39" s="33"/>
      <c r="C39" s="171">
        <v>1706</v>
      </c>
      <c r="D39" s="163"/>
      <c r="E39" s="162">
        <v>0</v>
      </c>
      <c r="F39" s="163"/>
      <c r="G39" s="163"/>
      <c r="H39" s="163"/>
      <c r="I39" s="163"/>
      <c r="J39" s="164"/>
      <c r="K39" s="164"/>
      <c r="L39" s="164"/>
      <c r="M39" s="164"/>
      <c r="N39" s="164"/>
      <c r="O39" s="164"/>
      <c r="P39" s="164"/>
      <c r="Q39" s="162">
        <v>0</v>
      </c>
      <c r="R39" s="163"/>
      <c r="S39" s="171">
        <v>172</v>
      </c>
      <c r="T39" s="163"/>
      <c r="U39" s="171">
        <v>792</v>
      </c>
      <c r="V39" s="163"/>
      <c r="W39" s="163"/>
      <c r="X39" s="163"/>
      <c r="Y39" s="171">
        <f>SUM(C39,E39,G39,I39,Q39,U39,W39,S39)</f>
        <v>2670</v>
      </c>
    </row>
    <row r="40" spans="3:25" s="33" customFormat="1" ht="6.75" customHeight="1">
      <c r="C40" s="158"/>
      <c r="D40" s="158"/>
      <c r="E40" s="158"/>
      <c r="F40" s="158"/>
      <c r="G40" s="160"/>
      <c r="H40" s="158"/>
      <c r="I40" s="160"/>
      <c r="J40" s="165"/>
      <c r="K40" s="165"/>
      <c r="L40" s="165"/>
      <c r="M40" s="165"/>
      <c r="N40" s="165"/>
      <c r="O40" s="165"/>
      <c r="P40" s="159"/>
      <c r="Q40" s="158"/>
      <c r="R40" s="158"/>
      <c r="S40" s="158"/>
      <c r="T40" s="158"/>
      <c r="U40" s="158"/>
      <c r="V40" s="158"/>
      <c r="W40" s="160"/>
      <c r="X40" s="158"/>
      <c r="Y40" s="158"/>
    </row>
    <row r="41" spans="3:25" s="33" customFormat="1" ht="12.75" customHeight="1">
      <c r="C41" s="158"/>
      <c r="D41" s="158"/>
      <c r="E41" s="158"/>
      <c r="F41" s="158"/>
      <c r="G41" s="160"/>
      <c r="H41" s="158"/>
      <c r="I41" s="160"/>
      <c r="J41" s="165"/>
      <c r="K41" s="165"/>
      <c r="L41" s="165"/>
      <c r="M41" s="165"/>
      <c r="N41" s="165"/>
      <c r="O41" s="165"/>
      <c r="P41" s="159"/>
      <c r="Q41" s="158"/>
      <c r="R41" s="158"/>
      <c r="S41" s="158"/>
      <c r="T41" s="158"/>
      <c r="U41" s="158"/>
      <c r="V41" s="158"/>
      <c r="W41" s="160"/>
      <c r="X41" s="158"/>
      <c r="Y41" s="158"/>
    </row>
    <row r="42" spans="1:25" s="33" customFormat="1" ht="14.25" customHeight="1">
      <c r="A42" s="33" t="s">
        <v>98</v>
      </c>
      <c r="C42" s="162"/>
      <c r="D42" s="163"/>
      <c r="E42" s="162"/>
      <c r="F42" s="163"/>
      <c r="G42" s="163"/>
      <c r="H42" s="163"/>
      <c r="I42" s="163"/>
      <c r="J42" s="164"/>
      <c r="K42" s="164"/>
      <c r="L42" s="164"/>
      <c r="M42" s="164"/>
      <c r="N42" s="164"/>
      <c r="O42" s="164"/>
      <c r="P42" s="164"/>
      <c r="Q42" s="162"/>
      <c r="R42" s="163"/>
      <c r="S42" s="162">
        <v>792</v>
      </c>
      <c r="T42" s="163"/>
      <c r="U42" s="193">
        <v>-792</v>
      </c>
      <c r="V42" s="163"/>
      <c r="W42" s="163"/>
      <c r="X42" s="163"/>
      <c r="Y42" s="193">
        <f>SUM(C42,E42,G42,I42,Q42,U42,W42,S42)</f>
        <v>0</v>
      </c>
    </row>
    <row r="43" spans="1:25" s="33" customFormat="1" ht="12" customHeight="1">
      <c r="A43" s="32"/>
      <c r="C43" s="166"/>
      <c r="D43" s="158"/>
      <c r="E43" s="158"/>
      <c r="F43" s="158"/>
      <c r="G43" s="160"/>
      <c r="H43" s="158"/>
      <c r="I43" s="160"/>
      <c r="J43" s="165"/>
      <c r="K43" s="165"/>
      <c r="L43" s="165"/>
      <c r="M43" s="165"/>
      <c r="N43" s="165"/>
      <c r="O43" s="165"/>
      <c r="P43" s="159"/>
      <c r="Q43" s="158"/>
      <c r="R43" s="158"/>
      <c r="S43" s="158"/>
      <c r="T43" s="158"/>
      <c r="U43" s="158"/>
      <c r="V43" s="158"/>
      <c r="W43" s="160"/>
      <c r="X43" s="158"/>
      <c r="Y43" s="158"/>
    </row>
    <row r="44" spans="1:25" s="33" customFormat="1" ht="12" customHeight="1">
      <c r="A44" s="32" t="s">
        <v>141</v>
      </c>
      <c r="C44" s="166"/>
      <c r="D44" s="158"/>
      <c r="E44" s="158"/>
      <c r="F44" s="158"/>
      <c r="G44" s="160"/>
      <c r="H44" s="158"/>
      <c r="I44" s="160"/>
      <c r="J44" s="165"/>
      <c r="K44" s="165"/>
      <c r="L44" s="165"/>
      <c r="M44" s="165"/>
      <c r="N44" s="165"/>
      <c r="O44" s="165"/>
      <c r="P44" s="159"/>
      <c r="Q44" s="158"/>
      <c r="R44" s="158"/>
      <c r="S44" s="194">
        <v>1</v>
      </c>
      <c r="T44" s="158"/>
      <c r="U44" s="194">
        <v>1</v>
      </c>
      <c r="V44" s="158"/>
      <c r="W44" s="160"/>
      <c r="X44" s="158"/>
      <c r="Y44" s="216">
        <f>SUM(C44,E44,G44,I44,Q44,U44,W44,S44)</f>
        <v>2</v>
      </c>
    </row>
    <row r="45" spans="1:25" s="33" customFormat="1" ht="12" customHeight="1">
      <c r="A45" s="32"/>
      <c r="C45" s="166"/>
      <c r="D45" s="158"/>
      <c r="E45" s="158"/>
      <c r="F45" s="158"/>
      <c r="G45" s="160"/>
      <c r="H45" s="158"/>
      <c r="I45" s="160"/>
      <c r="J45" s="165"/>
      <c r="K45" s="165"/>
      <c r="L45" s="165"/>
      <c r="M45" s="165"/>
      <c r="N45" s="165"/>
      <c r="O45" s="165"/>
      <c r="P45" s="159"/>
      <c r="Q45" s="158"/>
      <c r="R45" s="158"/>
      <c r="S45" s="158"/>
      <c r="T45" s="158"/>
      <c r="U45" s="158"/>
      <c r="V45" s="158"/>
      <c r="W45" s="160"/>
      <c r="X45" s="158"/>
      <c r="Y45" s="158"/>
    </row>
    <row r="46" spans="1:25" s="33" customFormat="1" ht="15">
      <c r="A46" s="32" t="s">
        <v>47</v>
      </c>
      <c r="C46" s="166"/>
      <c r="D46" s="158"/>
      <c r="E46" s="158"/>
      <c r="F46" s="158"/>
      <c r="G46" s="160"/>
      <c r="H46" s="158"/>
      <c r="I46" s="160"/>
      <c r="J46" s="165"/>
      <c r="K46" s="165"/>
      <c r="L46" s="165"/>
      <c r="M46" s="165"/>
      <c r="N46" s="165"/>
      <c r="O46" s="165"/>
      <c r="P46" s="159"/>
      <c r="Q46" s="158"/>
      <c r="R46" s="158"/>
      <c r="S46" s="158"/>
      <c r="T46" s="158"/>
      <c r="U46" s="166">
        <v>454</v>
      </c>
      <c r="V46" s="158"/>
      <c r="W46" s="160"/>
      <c r="X46" s="158"/>
      <c r="Y46" s="216">
        <f>SUM(C46,E46,G46,I46,Q46,U46,W46,S46)</f>
        <v>454</v>
      </c>
    </row>
    <row r="47" spans="1:25" s="33" customFormat="1" ht="6" customHeight="1">
      <c r="A47" s="32"/>
      <c r="C47" s="166"/>
      <c r="D47" s="158"/>
      <c r="E47" s="158"/>
      <c r="F47" s="158"/>
      <c r="G47" s="160"/>
      <c r="H47" s="158"/>
      <c r="I47" s="160"/>
      <c r="J47" s="165"/>
      <c r="K47" s="165"/>
      <c r="L47" s="165"/>
      <c r="M47" s="165"/>
      <c r="N47" s="165"/>
      <c r="O47" s="165"/>
      <c r="P47" s="159"/>
      <c r="Q47" s="158"/>
      <c r="R47" s="158"/>
      <c r="S47" s="158"/>
      <c r="T47" s="158"/>
      <c r="U47" s="158"/>
      <c r="V47" s="158"/>
      <c r="W47" s="160"/>
      <c r="X47" s="158"/>
      <c r="Y47" s="158"/>
    </row>
    <row r="48" spans="1:25" s="33" customFormat="1" ht="16.5" customHeight="1">
      <c r="A48" s="33" t="s">
        <v>133</v>
      </c>
      <c r="B48" s="45">
        <v>15</v>
      </c>
      <c r="C48" s="157">
        <f>C39+C42+C46+C44</f>
        <v>1706</v>
      </c>
      <c r="D48" s="158"/>
      <c r="E48" s="157" t="e">
        <f>E39+#REF!+#REF!</f>
        <v>#REF!</v>
      </c>
      <c r="F48" s="158"/>
      <c r="G48" s="157" t="e">
        <f>SUM(#REF!,#REF!,#REF!,#REF!,#REF!,#REF!,#REF!,#REF!,#REF!)</f>
        <v>#REF!</v>
      </c>
      <c r="H48" s="158"/>
      <c r="I48" s="157" t="e">
        <f>SUM(#REF!,#REF!,#REF!,#REF!,#REF!,#REF!,#REF!,#REF!,#REF!)</f>
        <v>#REF!</v>
      </c>
      <c r="J48" s="159"/>
      <c r="K48" s="159"/>
      <c r="L48" s="159"/>
      <c r="M48" s="159"/>
      <c r="N48" s="159"/>
      <c r="O48" s="159"/>
      <c r="P48" s="159"/>
      <c r="Q48" s="157" t="e">
        <f>Q39+#REF!+#REF!</f>
        <v>#REF!</v>
      </c>
      <c r="R48" s="158"/>
      <c r="S48" s="157">
        <f>S39+S42+S46+S44</f>
        <v>965</v>
      </c>
      <c r="T48" s="158"/>
      <c r="U48" s="157">
        <f>U39+U42+U46+U44</f>
        <v>455</v>
      </c>
      <c r="V48" s="158"/>
      <c r="W48" s="161" t="e">
        <f>SUM(#REF!,#REF!,#REF!,#REF!,#REF!,#REF!,#REF!,#REF!,#REF!)</f>
        <v>#REF!</v>
      </c>
      <c r="X48" s="158"/>
      <c r="Y48" s="157">
        <f>Y39+Y42+Y46+Y44</f>
        <v>3126</v>
      </c>
    </row>
    <row r="49" spans="1:25" s="33" customFormat="1" ht="16.5" customHeight="1">
      <c r="A49" s="168"/>
      <c r="B49" s="168"/>
      <c r="C49" s="195"/>
      <c r="D49" s="196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8"/>
      <c r="X49" s="198"/>
      <c r="Y49" s="198"/>
    </row>
    <row r="50" spans="1:25" s="32" customFormat="1" ht="19.5" customHeight="1">
      <c r="A50" s="33" t="s">
        <v>149</v>
      </c>
      <c r="B50" s="33"/>
      <c r="C50" s="226">
        <v>1706</v>
      </c>
      <c r="D50" s="227"/>
      <c r="E50" s="228">
        <v>0</v>
      </c>
      <c r="F50" s="227"/>
      <c r="G50" s="227"/>
      <c r="H50" s="227"/>
      <c r="I50" s="227"/>
      <c r="J50" s="229"/>
      <c r="K50" s="229"/>
      <c r="L50" s="229"/>
      <c r="M50" s="229"/>
      <c r="N50" s="229"/>
      <c r="O50" s="229"/>
      <c r="P50" s="229"/>
      <c r="Q50" s="228">
        <v>0</v>
      </c>
      <c r="R50" s="227"/>
      <c r="S50" s="226">
        <f>S48</f>
        <v>965</v>
      </c>
      <c r="T50" s="227"/>
      <c r="U50" s="226">
        <f>U48</f>
        <v>455</v>
      </c>
      <c r="V50" s="227"/>
      <c r="W50" s="227"/>
      <c r="X50" s="227"/>
      <c r="Y50" s="230">
        <f>SUM(C50,E50,G50,I50,Q50,U50,W50,S50)</f>
        <v>3126</v>
      </c>
    </row>
    <row r="51" spans="3:25" s="33" customFormat="1" ht="6.75" customHeight="1">
      <c r="C51" s="231"/>
      <c r="D51" s="231"/>
      <c r="E51" s="231"/>
      <c r="F51" s="231"/>
      <c r="G51" s="232"/>
      <c r="H51" s="231"/>
      <c r="I51" s="232"/>
      <c r="J51" s="233"/>
      <c r="K51" s="233"/>
      <c r="L51" s="233"/>
      <c r="M51" s="233"/>
      <c r="N51" s="233"/>
      <c r="O51" s="233"/>
      <c r="P51" s="217"/>
      <c r="Q51" s="231"/>
      <c r="R51" s="231"/>
      <c r="S51" s="231"/>
      <c r="T51" s="231"/>
      <c r="U51" s="231"/>
      <c r="V51" s="231"/>
      <c r="W51" s="232"/>
      <c r="X51" s="231"/>
      <c r="Y51" s="231"/>
    </row>
    <row r="52" spans="3:25" s="33" customFormat="1" ht="12.75" customHeight="1">
      <c r="C52" s="231"/>
      <c r="D52" s="231"/>
      <c r="E52" s="231"/>
      <c r="F52" s="231"/>
      <c r="G52" s="232"/>
      <c r="H52" s="231"/>
      <c r="I52" s="232"/>
      <c r="J52" s="233"/>
      <c r="K52" s="233"/>
      <c r="L52" s="233"/>
      <c r="M52" s="233"/>
      <c r="N52" s="233"/>
      <c r="O52" s="233"/>
      <c r="P52" s="217"/>
      <c r="Q52" s="231"/>
      <c r="R52" s="231"/>
      <c r="S52" s="231"/>
      <c r="T52" s="231"/>
      <c r="U52" s="231"/>
      <c r="V52" s="231"/>
      <c r="W52" s="232"/>
      <c r="X52" s="231"/>
      <c r="Y52" s="231"/>
    </row>
    <row r="53" spans="1:25" s="33" customFormat="1" ht="14.25" customHeight="1" hidden="1">
      <c r="A53" s="33" t="s">
        <v>98</v>
      </c>
      <c r="C53" s="228"/>
      <c r="D53" s="227"/>
      <c r="E53" s="228"/>
      <c r="F53" s="227"/>
      <c r="G53" s="227"/>
      <c r="H53" s="227"/>
      <c r="I53" s="227"/>
      <c r="J53" s="229"/>
      <c r="K53" s="229"/>
      <c r="L53" s="229"/>
      <c r="M53" s="229"/>
      <c r="N53" s="229"/>
      <c r="O53" s="229"/>
      <c r="P53" s="229"/>
      <c r="Q53" s="228"/>
      <c r="R53" s="227"/>
      <c r="S53" s="228"/>
      <c r="T53" s="227"/>
      <c r="U53" s="218"/>
      <c r="V53" s="227"/>
      <c r="W53" s="227"/>
      <c r="X53" s="227"/>
      <c r="Y53" s="219">
        <f>SUM(C53,E53,G53,I53,Q53,S53,U53,W53)</f>
        <v>0</v>
      </c>
    </row>
    <row r="54" spans="1:25" s="33" customFormat="1" ht="12" customHeight="1" hidden="1">
      <c r="A54" s="32" t="s">
        <v>99</v>
      </c>
      <c r="C54" s="231"/>
      <c r="D54" s="231"/>
      <c r="E54" s="220"/>
      <c r="F54" s="231"/>
      <c r="G54" s="232"/>
      <c r="H54" s="231"/>
      <c r="I54" s="232"/>
      <c r="J54" s="233"/>
      <c r="K54" s="233"/>
      <c r="L54" s="233"/>
      <c r="M54" s="233"/>
      <c r="N54" s="233"/>
      <c r="O54" s="233"/>
      <c r="P54" s="217"/>
      <c r="Q54" s="220"/>
      <c r="R54" s="231"/>
      <c r="S54" s="231"/>
      <c r="T54" s="231"/>
      <c r="U54" s="234"/>
      <c r="V54" s="231"/>
      <c r="W54" s="232"/>
      <c r="X54" s="231"/>
      <c r="Y54" s="234">
        <f>SUM(C54,E54,G54,I54,Q54,U54,W54)</f>
        <v>0</v>
      </c>
    </row>
    <row r="55" spans="1:25" s="33" customFormat="1" ht="12" customHeight="1" hidden="1">
      <c r="A55" s="32"/>
      <c r="C55" s="220"/>
      <c r="D55" s="231"/>
      <c r="E55" s="231"/>
      <c r="F55" s="231"/>
      <c r="G55" s="232"/>
      <c r="H55" s="231"/>
      <c r="I55" s="232"/>
      <c r="J55" s="233"/>
      <c r="K55" s="233"/>
      <c r="L55" s="233"/>
      <c r="M55" s="233"/>
      <c r="N55" s="233"/>
      <c r="O55" s="233"/>
      <c r="P55" s="217"/>
      <c r="Q55" s="231"/>
      <c r="R55" s="231"/>
      <c r="S55" s="231"/>
      <c r="T55" s="231"/>
      <c r="U55" s="231"/>
      <c r="V55" s="231"/>
      <c r="W55" s="232"/>
      <c r="X55" s="231"/>
      <c r="Y55" s="217"/>
    </row>
    <row r="56" spans="1:25" s="33" customFormat="1" ht="15">
      <c r="A56" s="32" t="s">
        <v>47</v>
      </c>
      <c r="C56" s="220"/>
      <c r="D56" s="231"/>
      <c r="E56" s="231"/>
      <c r="F56" s="231"/>
      <c r="G56" s="232"/>
      <c r="H56" s="231"/>
      <c r="I56" s="232"/>
      <c r="J56" s="233"/>
      <c r="K56" s="233"/>
      <c r="L56" s="233"/>
      <c r="M56" s="233"/>
      <c r="N56" s="233"/>
      <c r="O56" s="233"/>
      <c r="P56" s="217"/>
      <c r="Q56" s="231"/>
      <c r="R56" s="231"/>
      <c r="S56" s="231"/>
      <c r="T56" s="231"/>
      <c r="U56" s="220">
        <v>54</v>
      </c>
      <c r="V56" s="231"/>
      <c r="W56" s="232"/>
      <c r="X56" s="231"/>
      <c r="Y56" s="217">
        <f>SUM(C56,E56,G56,I56,Q56,U56,W56)</f>
        <v>54</v>
      </c>
    </row>
    <row r="57" spans="1:25" s="33" customFormat="1" ht="6" customHeight="1">
      <c r="A57" s="32"/>
      <c r="C57" s="220"/>
      <c r="D57" s="231"/>
      <c r="E57" s="231"/>
      <c r="F57" s="231"/>
      <c r="G57" s="232"/>
      <c r="H57" s="231"/>
      <c r="I57" s="232"/>
      <c r="J57" s="233"/>
      <c r="K57" s="233"/>
      <c r="L57" s="233"/>
      <c r="M57" s="233"/>
      <c r="N57" s="233"/>
      <c r="O57" s="233"/>
      <c r="P57" s="217"/>
      <c r="Q57" s="231"/>
      <c r="R57" s="231"/>
      <c r="S57" s="231"/>
      <c r="T57" s="231"/>
      <c r="U57" s="231"/>
      <c r="V57" s="231"/>
      <c r="W57" s="232"/>
      <c r="X57" s="231"/>
      <c r="Y57" s="217"/>
    </row>
    <row r="58" spans="1:25" s="33" customFormat="1" ht="16.5" customHeight="1">
      <c r="A58" s="33" t="s">
        <v>150</v>
      </c>
      <c r="B58" s="45">
        <v>15</v>
      </c>
      <c r="C58" s="235">
        <f>C50+C53+C56</f>
        <v>1706</v>
      </c>
      <c r="D58" s="231"/>
      <c r="E58" s="235" t="e">
        <f>E50+#REF!+#REF!</f>
        <v>#REF!</v>
      </c>
      <c r="F58" s="231"/>
      <c r="G58" s="235" t="e">
        <f>SUM(#REF!,#REF!,#REF!,#REF!,#REF!,#REF!,#REF!,#REF!,#REF!)</f>
        <v>#REF!</v>
      </c>
      <c r="H58" s="231"/>
      <c r="I58" s="235" t="e">
        <f>SUM(#REF!,#REF!,#REF!,#REF!,#REF!,#REF!,#REF!,#REF!,#REF!)</f>
        <v>#REF!</v>
      </c>
      <c r="J58" s="217"/>
      <c r="K58" s="217"/>
      <c r="L58" s="217"/>
      <c r="M58" s="217"/>
      <c r="N58" s="217"/>
      <c r="O58" s="217"/>
      <c r="P58" s="217"/>
      <c r="Q58" s="235" t="e">
        <f>Q50+#REF!+#REF!</f>
        <v>#REF!</v>
      </c>
      <c r="R58" s="231"/>
      <c r="S58" s="235">
        <f>S50+S53+S56</f>
        <v>965</v>
      </c>
      <c r="T58" s="231"/>
      <c r="U58" s="235">
        <f>U50+U53+U56</f>
        <v>509</v>
      </c>
      <c r="V58" s="231"/>
      <c r="W58" s="236" t="e">
        <f>SUM(#REF!,#REF!,#REF!,#REF!,#REF!,#REF!,#REF!,#REF!,#REF!)</f>
        <v>#REF!</v>
      </c>
      <c r="X58" s="231"/>
      <c r="Y58" s="235">
        <f>Y50+Y53+Y56</f>
        <v>3180</v>
      </c>
    </row>
    <row r="59" spans="3:25" s="32" customFormat="1" ht="19.5" customHeight="1"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</row>
    <row r="60" spans="1:25" s="33" customFormat="1" ht="18" customHeight="1">
      <c r="A60" s="81"/>
      <c r="B60" s="169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</row>
    <row r="61" spans="1:25" s="33" customFormat="1" ht="12.75" customHeight="1">
      <c r="A61" s="32"/>
      <c r="B61" s="32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</row>
    <row r="62" spans="1:25" s="33" customFormat="1" ht="12.75" customHeight="1">
      <c r="A62" s="32"/>
      <c r="B62" s="32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</row>
    <row r="63" spans="1:25" s="33" customFormat="1" ht="12.75" customHeight="1">
      <c r="A63" s="32"/>
      <c r="B63" s="32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</row>
    <row r="64" spans="1:25" s="33" customFormat="1" ht="14.25" customHeight="1">
      <c r="A64" s="53" t="s">
        <v>143</v>
      </c>
      <c r="B64" s="172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</row>
    <row r="65" spans="1:25" s="33" customFormat="1" ht="23.25" customHeight="1">
      <c r="A65" s="172"/>
      <c r="B65" s="172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200"/>
      <c r="X65" s="200"/>
      <c r="Y65" s="199"/>
    </row>
    <row r="66" spans="1:25" s="33" customFormat="1" ht="12" customHeight="1">
      <c r="A66" s="53" t="s">
        <v>18</v>
      </c>
      <c r="B66" s="4"/>
      <c r="C66" s="199"/>
      <c r="D66" s="201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</row>
    <row r="67" spans="1:25" s="33" customFormat="1" ht="15">
      <c r="A67" s="53" t="s">
        <v>134</v>
      </c>
      <c r="B67" s="4"/>
      <c r="C67" s="199"/>
      <c r="D67" s="201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</row>
    <row r="68" spans="1:25" s="33" customFormat="1" ht="6" customHeight="1">
      <c r="A68" s="4"/>
      <c r="B68" s="28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202"/>
      <c r="X68" s="202"/>
      <c r="Y68" s="199"/>
    </row>
    <row r="69" spans="1:25" s="33" customFormat="1" ht="16.5" customHeight="1">
      <c r="A69" s="4"/>
      <c r="B69" s="28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202"/>
      <c r="X69" s="202"/>
      <c r="Y69" s="199"/>
    </row>
    <row r="70" spans="1:25" s="32" customFormat="1" ht="15">
      <c r="A70" s="53" t="s">
        <v>117</v>
      </c>
      <c r="B70" s="4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202"/>
      <c r="X70" s="202"/>
      <c r="Y70" s="199"/>
    </row>
    <row r="71" spans="1:25" s="32" customFormat="1" ht="15">
      <c r="A71" s="48" t="s">
        <v>132</v>
      </c>
      <c r="B71" s="4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202"/>
      <c r="X71" s="202"/>
      <c r="Y71" s="199"/>
    </row>
    <row r="72" spans="1:25" s="32" customFormat="1" ht="15">
      <c r="A72" s="30"/>
      <c r="B72" s="30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202"/>
      <c r="X72" s="202"/>
      <c r="Y72" s="199"/>
    </row>
    <row r="73" spans="23:24" ht="15">
      <c r="W73" s="202"/>
      <c r="X73" s="202"/>
    </row>
    <row r="74" spans="23:24" ht="15">
      <c r="W74" s="202"/>
      <c r="X74" s="202"/>
    </row>
    <row r="75" spans="23:24" ht="15">
      <c r="W75" s="202"/>
      <c r="X75" s="202"/>
    </row>
    <row r="76" spans="23:24" ht="15">
      <c r="W76" s="202"/>
      <c r="X76" s="202"/>
    </row>
    <row r="77" spans="23:24" ht="15">
      <c r="W77" s="202"/>
      <c r="X77" s="202"/>
    </row>
    <row r="78" spans="23:24" ht="15">
      <c r="W78" s="202"/>
      <c r="X78" s="202"/>
    </row>
    <row r="79" spans="1:24" ht="15">
      <c r="A79" s="34"/>
      <c r="B79" s="34"/>
      <c r="W79" s="202"/>
      <c r="X79" s="202"/>
    </row>
    <row r="80" spans="23:24" ht="15">
      <c r="W80" s="202"/>
      <c r="X80" s="202"/>
    </row>
    <row r="81" spans="1:24" ht="15">
      <c r="A81" s="48"/>
      <c r="B81" s="49"/>
      <c r="W81" s="202"/>
      <c r="X81" s="202"/>
    </row>
    <row r="82" spans="23:24" ht="15">
      <c r="W82" s="202"/>
      <c r="X82" s="202"/>
    </row>
    <row r="83" spans="23:24" ht="15">
      <c r="W83" s="202"/>
      <c r="X83" s="202"/>
    </row>
    <row r="84" spans="23:24" ht="15">
      <c r="W84" s="202"/>
      <c r="X84" s="202"/>
    </row>
    <row r="85" spans="23:24" ht="15">
      <c r="W85" s="202"/>
      <c r="X85" s="202"/>
    </row>
    <row r="86" spans="23:24" ht="15">
      <c r="W86" s="202"/>
      <c r="X86" s="202"/>
    </row>
    <row r="87" spans="23:24" ht="15">
      <c r="W87" s="202"/>
      <c r="X87" s="202"/>
    </row>
    <row r="88" spans="23:24" ht="15">
      <c r="W88" s="202"/>
      <c r="X88" s="202"/>
    </row>
    <row r="89" spans="1:24" ht="15">
      <c r="A89" s="34"/>
      <c r="B89" s="34"/>
      <c r="W89" s="202"/>
      <c r="X89" s="202"/>
    </row>
    <row r="90" spans="23:24" ht="15">
      <c r="W90" s="202"/>
      <c r="X90" s="202"/>
    </row>
    <row r="91" spans="23:24" ht="15">
      <c r="W91" s="203"/>
      <c r="X91" s="203"/>
    </row>
    <row r="92" spans="23:24" ht="15">
      <c r="W92" s="203"/>
      <c r="X92" s="203"/>
    </row>
    <row r="93" spans="23:24" ht="15">
      <c r="W93" s="203"/>
      <c r="X93" s="203"/>
    </row>
    <row r="94" spans="23:24" ht="15">
      <c r="W94" s="203"/>
      <c r="X94" s="203"/>
    </row>
    <row r="95" spans="23:24" ht="15">
      <c r="W95" s="203"/>
      <c r="X95" s="203"/>
    </row>
    <row r="96" spans="23:24" ht="15">
      <c r="W96" s="203"/>
      <c r="X96" s="203"/>
    </row>
    <row r="97" spans="23:24" ht="15">
      <c r="W97" s="203"/>
      <c r="X97" s="203"/>
    </row>
    <row r="98" spans="23:24" ht="15">
      <c r="W98" s="203"/>
      <c r="X98" s="203"/>
    </row>
    <row r="99" spans="23:24" ht="15">
      <c r="W99" s="203"/>
      <c r="X99" s="203"/>
    </row>
    <row r="100" spans="23:24" ht="15">
      <c r="W100" s="203"/>
      <c r="X100" s="203"/>
    </row>
    <row r="101" spans="23:24" ht="15">
      <c r="W101" s="203"/>
      <c r="X101" s="203"/>
    </row>
    <row r="102" spans="23:24" ht="15">
      <c r="W102" s="203"/>
      <c r="X102" s="203"/>
    </row>
    <row r="103" spans="23:24" ht="15">
      <c r="W103" s="203"/>
      <c r="X103" s="203"/>
    </row>
    <row r="104" spans="23:24" ht="15">
      <c r="W104" s="203"/>
      <c r="X104" s="203"/>
    </row>
    <row r="105" spans="23:24" ht="15">
      <c r="W105" s="203"/>
      <c r="X105" s="203"/>
    </row>
    <row r="106" spans="23:24" ht="15">
      <c r="W106" s="203"/>
      <c r="X106" s="203"/>
    </row>
    <row r="107" spans="23:24" ht="15">
      <c r="W107" s="203"/>
      <c r="X107" s="203"/>
    </row>
    <row r="108" spans="23:24" ht="15">
      <c r="W108" s="203"/>
      <c r="X108" s="203"/>
    </row>
    <row r="109" spans="23:24" ht="15">
      <c r="W109" s="203"/>
      <c r="X109" s="203"/>
    </row>
    <row r="110" spans="23:24" ht="15">
      <c r="W110" s="203"/>
      <c r="X110" s="203"/>
    </row>
  </sheetData>
  <mergeCells count="12">
    <mergeCell ref="A7:B7"/>
    <mergeCell ref="U7:U8"/>
    <mergeCell ref="W7:W8"/>
    <mergeCell ref="Y7:Y8"/>
    <mergeCell ref="A2:Y2"/>
    <mergeCell ref="A3:Y3"/>
    <mergeCell ref="C7:C8"/>
    <mergeCell ref="E7:E8"/>
    <mergeCell ref="G7:G8"/>
    <mergeCell ref="I7:I8"/>
    <mergeCell ref="Q7:Q8"/>
    <mergeCell ref="S7:S8"/>
  </mergeCells>
  <printOptions horizontalCentered="1"/>
  <pageMargins left="0.85" right="0.7480314960629921" top="0.7480314960629921" bottom="0.5905511811023623" header="0.51" footer="0.5118110236220472"/>
  <pageSetup blackAndWhite="1" firstPageNumber="2" useFirstPageNumber="1" horizontalDpi="600" verticalDpi="600" orientation="portrait" paperSize="9" scale="85" r:id="rId1"/>
  <headerFooter alignWithMargins="0">
    <oddFooter>&amp;R&amp;"Times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BYordanova</cp:lastModifiedBy>
  <cp:lastPrinted>2011-04-28T15:06:49Z</cp:lastPrinted>
  <dcterms:created xsi:type="dcterms:W3CDTF">2003-02-07T14:36:34Z</dcterms:created>
  <dcterms:modified xsi:type="dcterms:W3CDTF">2011-04-29T15:00:20Z</dcterms:modified>
  <cp:category/>
  <cp:version/>
  <cp:contentType/>
  <cp:contentStatus/>
</cp:coreProperties>
</file>