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<sst xmlns="http://schemas.openxmlformats.org/spreadsheetml/2006/main" count="1059" uniqueCount="871">
  <si>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</si>
  <si>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</si>
  <si>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</si>
  <si>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</si>
  <si>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</si>
  <si>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</si>
  <si>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</si>
  <si>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</si>
  <si>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</si>
  <si>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</si>
  <si>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</si>
  <si>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</si>
  <si>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</si>
  <si>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</si>
  <si>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</si>
  <si>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</si>
  <si>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</si>
  <si>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</si>
  <si>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</si>
  <si>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</si>
  <si>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</si>
  <si>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</si>
  <si>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</si>
  <si>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</si>
  <si>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</si>
  <si>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</si>
  <si>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</si>
  <si>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</si>
  <si>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</si>
  <si>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</si>
  <si>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</si>
  <si>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</si>
  <si>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</si>
  <si>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</si>
  <si>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</si>
  <si>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</si>
  <si>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</si>
  <si>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</si>
  <si>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</si>
  <si>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</si>
  <si>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</si>
  <si>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</si>
  <si>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</si>
  <si>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</si>
  <si>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</si>
  <si>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</si>
  <si>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</si>
  <si>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</si>
  <si>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</si>
  <si>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</si>
  <si>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</si>
  <si>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</si>
  <si>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</si>
  <si>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</si>
  <si>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</si>
  <si>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</si>
  <si>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</si>
  <si>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</si>
  <si>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</si>
  <si>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</si>
  <si>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</si>
  <si>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</si>
  <si>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</si>
  <si>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</si>
  <si>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</si>
  <si>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</si>
  <si>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</si>
  <si>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</si>
  <si>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</si>
  <si>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</si>
  <si>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</si>
  <si>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</si>
  <si>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</si>
  <si>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</si>
  <si>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</si>
  <si>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</si>
  <si>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</si>
  <si>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</si>
  <si>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</si>
  <si>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</si>
  <si>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</si>
  <si>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</si>
  <si>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</si>
  <si>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</si>
  <si>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</si>
  <si>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</si>
  <si>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</si>
  <si>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</si>
  <si>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</si>
  <si>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</si>
  <si>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</si>
  <si>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</si>
  <si>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</si>
  <si>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</si>
  <si>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</si>
  <si>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</si>
  <si>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</si>
  <si>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</si>
  <si>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</si>
  <si>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</si>
  <si>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</si>
  <si>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</si>
  <si>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</si>
  <si>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</si>
  <si>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</si>
  <si>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</si>
  <si>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</si>
  <si>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</si>
  <si>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</si>
  <si>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</si>
  <si>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</si>
  <si>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</si>
  <si>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</si>
  <si>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</si>
  <si>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</si>
  <si>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</si>
  <si>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</si>
  <si>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</si>
  <si>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</si>
  <si>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</si>
  <si>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</si>
  <si>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</si>
  <si>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</si>
  <si>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</si>
  <si>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</si>
  <si>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</si>
  <si>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</si>
  <si>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</si>
  <si>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</si>
  <si>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</si>
  <si>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</si>
  <si>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</si>
  <si>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</si>
  <si>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</si>
  <si>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</si>
  <si>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</si>
  <si>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</si>
  <si>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</si>
  <si>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</si>
  <si>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</si>
  <si>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</si>
  <si>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</si>
  <si>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</si>
  <si>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</si>
  <si>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</si>
  <si>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</si>
  <si>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</si>
  <si>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</si>
  <si>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</si>
  <si>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</si>
  <si>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</si>
  <si>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</si>
  <si>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</si>
  <si>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</si>
  <si>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</si>
  <si>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</si>
  <si>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</si>
  <si>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</si>
  <si>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</si>
  <si>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</si>
  <si>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</si>
  <si>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</si>
  <si>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</si>
  <si>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</si>
  <si>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</si>
  <si>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</si>
  <si>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</si>
  <si>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</si>
  <si>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</si>
  <si>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</si>
  <si>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</si>
  <si>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</si>
  <si>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</si>
  <si>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</si>
  <si>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</si>
  <si>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</si>
  <si>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</si>
  <si>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</si>
  <si>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</si>
  <si>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</si>
  <si>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</si>
  <si>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</si>
  <si>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</si>
  <si>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</si>
  <si>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</si>
  <si>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</si>
  <si>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</si>
  <si>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</si>
  <si>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</si>
  <si>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</si>
  <si>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</si>
  <si>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</si>
  <si>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</si>
  <si>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</si>
  <si>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</si>
  <si>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</si>
  <si>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</si>
  <si>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</si>
  <si>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</si>
  <si>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</si>
  <si>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</si>
  <si>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</si>
  <si>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</si>
  <si>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</si>
  <si>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</si>
  <si>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</si>
  <si>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</si>
  <si>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</si>
  <si>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</si>
  <si>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</si>
  <si>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</si>
  <si>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</si>
  <si>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</si>
  <si>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</si>
  <si>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</si>
  <si>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</si>
  <si>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</si>
  <si>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</si>
  <si>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</si>
  <si>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</si>
  <si>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</si>
  <si>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</si>
  <si>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</si>
  <si>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</si>
  <si>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</si>
  <si>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</si>
  <si>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</si>
  <si>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</si>
  <si>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</si>
  <si>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</si>
  <si>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</si>
  <si>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</si>
  <si>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</si>
  <si>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</si>
  <si>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</si>
  <si>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</si>
  <si>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</si>
  <si>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</si>
  <si>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</si>
  <si>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</si>
  <si>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</si>
  <si>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</si>
  <si>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</si>
  <si>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</si>
  <si>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</si>
  <si>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</si>
  <si>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</si>
  <si>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</si>
  <si>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</si>
  <si>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</si>
  <si>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</si>
  <si>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</si>
  <si>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</si>
  <si>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</si>
  <si>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</si>
  <si>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</si>
  <si>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</si>
  <si>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</si>
  <si>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</si>
  <si>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</si>
  <si>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</si>
  <si>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</si>
  <si>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</si>
  <si>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</si>
  <si>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</si>
  <si>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</si>
  <si>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</si>
  <si>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</si>
  <si>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</si>
  <si>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</si>
  <si>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</si>
  <si>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</si>
  <si>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</si>
  <si>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</si>
  <si>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</si>
  <si>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</si>
  <si>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</si>
  <si>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</si>
  <si>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</si>
  <si>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</si>
  <si>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</si>
  <si>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</si>
  <si>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</si>
  <si>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</si>
  <si>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</si>
  <si>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</si>
  <si>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</si>
  <si>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</si>
  <si>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</si>
  <si>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</si>
  <si>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</si>
  <si>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</si>
  <si>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</si>
  <si>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</si>
  <si>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</si>
  <si>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</si>
  <si>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</si>
  <si>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</si>
  <si>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</si>
  <si>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</si>
  <si>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</si>
  <si>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</si>
  <si>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</si>
  <si>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</si>
  <si>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</si>
  <si>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</si>
  <si>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</si>
  <si>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</si>
  <si>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</si>
  <si>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</si>
  <si>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</si>
  <si>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</si>
  <si>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</si>
  <si>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</si>
  <si>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</si>
  <si>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</si>
  <si>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</si>
  <si>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</si>
  <si>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</si>
  <si>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</si>
  <si>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</si>
  <si>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</si>
  <si>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</si>
  <si>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</si>
  <si>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</si>
  <si>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</si>
  <si>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</si>
  <si>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</si>
  <si>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</si>
  <si>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</si>
  <si>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</si>
  <si>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</si>
  <si>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</si>
  <si>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</si>
  <si>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</si>
  <si>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</si>
  <si>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</si>
  <si>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</si>
  <si>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</si>
  <si>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</si>
  <si>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</si>
  <si>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</si>
  <si>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</si>
  <si>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</si>
  <si>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</si>
  <si>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</si>
  <si>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</si>
  <si>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</si>
  <si>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</si>
  <si>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</si>
  <si>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</si>
  <si>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</si>
  <si>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</si>
  <si>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</si>
  <si>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</si>
  <si>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</si>
  <si>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</si>
  <si>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</si>
  <si>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</si>
  <si>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</si>
  <si>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</si>
  <si>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</si>
  <si>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</si>
  <si>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</si>
  <si>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</si>
  <si>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</si>
  <si>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</si>
  <si>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</si>
  <si>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</si>
  <si>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</si>
  <si>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</si>
  <si>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</si>
  <si>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</si>
  <si>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</si>
  <si>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</si>
  <si>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</si>
  <si>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</si>
  <si>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</si>
  <si>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</si>
  <si>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</si>
  <si>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</si>
  <si>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</si>
  <si>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</si>
  <si>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</si>
  <si>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</si>
  <si>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</si>
  <si>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</si>
  <si>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</si>
  <si>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</si>
  <si>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</si>
  <si>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</si>
  <si>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</si>
  <si>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</si>
  <si>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</si>
  <si>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</si>
  <si>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</si>
  <si>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</si>
  <si>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</si>
  <si>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</si>
  <si>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</si>
  <si>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</si>
  <si>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</si>
  <si>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</si>
  <si>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</si>
  <si>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</si>
  <si>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</si>
  <si>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</si>
  <si>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</si>
  <si>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</si>
  <si>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</si>
  <si>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</si>
  <si>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</si>
  <si>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</si>
  <si>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</si>
  <si>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</si>
  <si>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</si>
  <si>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</si>
  <si>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</si>
  <si>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</si>
  <si>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</si>
  <si>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</si>
  <si>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</si>
  <si>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</si>
  <si>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</si>
  <si>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</si>
  <si>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</si>
  <si>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</si>
  <si>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</si>
  <si>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</si>
  <si>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</si>
  <si>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</si>
  <si>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</si>
  <si>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</si>
  <si>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</si>
  <si>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</si>
  <si>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</si>
  <si>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</si>
  <si>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</si>
  <si>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</si>
  <si>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</si>
  <si>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</si>
  <si>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</si>
  <si>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</si>
  <si>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</si>
  <si>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</si>
  <si>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</si>
  <si>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</si>
  <si>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</si>
  <si>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</si>
  <si>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</si>
  <si>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</si>
  <si>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</si>
  <si>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</si>
  <si>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</si>
  <si>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</si>
  <si>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</si>
  <si>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</si>
  <si>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</si>
  <si>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</si>
  <si>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</si>
  <si>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</si>
  <si>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</si>
  <si>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</si>
  <si>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</si>
  <si>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</si>
  <si>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</si>
  <si>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</si>
  <si>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</si>
  <si>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</si>
  <si>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</si>
  <si>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</si>
  <si>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</si>
  <si>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</si>
  <si>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</si>
  <si>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</si>
  <si>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</si>
  <si>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</si>
  <si>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</si>
  <si>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</si>
  <si>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</si>
  <si>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</si>
  <si>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</si>
  <si>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</si>
  <si>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</si>
  <si>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</si>
  <si>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</si>
  <si>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</si>
  <si>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</si>
  <si>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</si>
  <si>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</si>
  <si>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</si>
  <si>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</si>
  <si>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</si>
  <si>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</si>
  <si>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</si>
  <si>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</si>
  <si>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</si>
  <si>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</si>
  <si>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</si>
  <si>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</si>
  <si>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</si>
  <si>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</si>
  <si>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</si>
  <si>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</si>
  <si>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</si>
  <si>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</si>
  <si>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</si>
  <si>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</si>
  <si>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</si>
  <si>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</si>
  <si>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</si>
  <si>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</si>
  <si>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</si>
  <si>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</si>
  <si>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</si>
  <si>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</si>
  <si>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</si>
  <si>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</si>
  <si>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</si>
  <si>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</si>
  <si>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</si>
  <si>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</si>
  <si>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</si>
  <si>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</si>
  <si>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</si>
  <si>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</si>
  <si>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</si>
  <si>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</si>
  <si>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</si>
  <si>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</si>
  <si>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</si>
  <si>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</si>
  <si>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</si>
  <si>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</si>
  <si>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</si>
  <si>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</si>
  <si>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</si>
  <si>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</si>
  <si>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</si>
  <si>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</si>
  <si>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</si>
  <si>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</si>
  <si>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</si>
  <si>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</si>
  <si>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</si>
  <si>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</si>
  <si>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</si>
  <si>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</si>
  <si>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</si>
  <si>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</si>
  <si>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</si>
  <si>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</si>
  <si>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</si>
  <si>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</si>
  <si>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</si>
  <si>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</si>
  <si>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</si>
  <si>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</si>
  <si>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</si>
  <si>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</si>
  <si>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</si>
  <si>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</si>
  <si>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</si>
  <si>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</si>
  <si>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</si>
  <si>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</si>
  <si>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</si>
  <si>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</si>
  <si>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</si>
  <si>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</si>
  <si>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</si>
  <si>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</si>
  <si>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</si>
  <si>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</si>
  <si>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</si>
  <si>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</si>
  <si>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</si>
  <si>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</si>
  <si>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</si>
  <si>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</si>
  <si>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</si>
  <si>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</si>
  <si>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</si>
  <si>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</si>
  <si>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</si>
  <si>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</si>
  <si>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</si>
  <si>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</si>
  <si>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</si>
  <si>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</si>
  <si>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</si>
  <si>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</si>
  <si>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</si>
  <si>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</si>
  <si>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</si>
  <si>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</si>
  <si>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</si>
  <si>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</si>
  <si>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</si>
  <si>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</si>
  <si>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</si>
  <si>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</si>
  <si>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</si>
  <si>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</si>
  <si>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</si>
  <si>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</si>
  <si>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</si>
  <si>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</si>
  <si>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</si>
  <si>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</si>
  <si>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</si>
  <si>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</si>
  <si>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</si>
  <si>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</si>
  <si>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</si>
  <si>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</si>
  <si>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</si>
  <si>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</si>
  <si>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</si>
  <si>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</si>
  <si>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</si>
  <si>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</si>
  <si>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</si>
  <si>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</si>
  <si>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</si>
  <si>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</si>
  <si>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</si>
  <si>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</si>
  <si>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</si>
  <si>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</si>
  <si>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</si>
  <si>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</si>
  <si>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</si>
  <si>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</si>
  <si>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</si>
  <si>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</si>
  <si>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</si>
  <si>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</si>
  <si>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</si>
  <si>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</si>
  <si>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</si>
  <si>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</si>
  <si>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</si>
  <si>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</si>
  <si>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</si>
  <si>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</si>
  <si>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</si>
  <si>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</si>
  <si>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</si>
  <si>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</si>
  <si>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</si>
  <si>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</si>
  <si>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</si>
  <si>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</si>
  <si>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</si>
  <si>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</si>
  <si>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</si>
  <si>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</si>
  <si>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</si>
  <si>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</si>
  <si>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</si>
  <si>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</si>
  <si>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</si>
  <si>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</si>
  <si>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</si>
  <si>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</si>
  <si>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</si>
  <si>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</si>
  <si>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</si>
  <si>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</si>
  <si>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</si>
  <si>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</si>
  <si>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</si>
  <si>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</si>
  <si>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</si>
  <si>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</si>
  <si>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</si>
  <si>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</si>
  <si>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</si>
  <si>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</si>
  <si>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</si>
  <si>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</si>
  <si>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</si>
  <si>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</si>
  <si>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</si>
  <si>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</si>
  <si>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</si>
  <si>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</si>
  <si>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</si>
  <si>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</si>
  <si>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</si>
  <si>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</si>
  <si>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</si>
  <si>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</si>
  <si>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</si>
  <si>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</si>
  <si>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</si>
  <si>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</si>
  <si>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</si>
  <si>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</si>
  <si>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</si>
  <si>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</si>
  <si>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</si>
  <si>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</si>
  <si>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</si>
  <si>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</si>
  <si>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</si>
  <si>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</si>
  <si>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</si>
  <si>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</si>
  <si>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</si>
  <si>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</si>
  <si>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</si>
  <si>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</si>
  <si>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</si>
  <si>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</si>
  <si>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</si>
  <si>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</si>
  <si>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</si>
  <si>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</si>
  <si>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</si>
  <si>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</si>
  <si>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</si>
  <si>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</si>
  <si>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</si>
  <si>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</si>
  <si>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</si>
  <si>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</si>
  <si>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</si>
  <si>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</si>
  <si>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</si>
  <si>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</si>
  <si>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</si>
  <si>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</si>
  <si>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</si>
  <si>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</si>
  <si>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</si>
  <si>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</si>
  <si>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</si>
  <si>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</si>
  <si>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</si>
  <si>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</si>
  <si>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</si>
  <si>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</si>
  <si>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</si>
  <si>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</si>
  <si>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</si>
  <si>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</si>
  <si>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</si>
  <si>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</si>
  <si>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</si>
  <si>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</si>
  <si>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</si>
  <si>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</si>
  <si>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</si>
  <si>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</si>
  <si>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</si>
  <si>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</si>
  <si>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</si>
  <si>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</si>
  <si>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</si>
  <si>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</si>
  <si>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</si>
  <si>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</si>
  <si>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</si>
  <si>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</si>
  <si>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</si>
  <si>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</si>
  <si>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</si>
  <si>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</si>
  <si>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</si>
  <si>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</si>
  <si>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</si>
  <si>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</si>
  <si>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</si>
  <si>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</si>
  <si>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</si>
  <si>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</si>
  <si>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</si>
  <si>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</si>
  <si>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</si>
  <si>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</si>
  <si>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</si>
  <si>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</si>
  <si>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</si>
  <si>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</si>
  <si>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</si>
  <si>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</si>
  <si>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</si>
  <si>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</si>
  <si>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</si>
  <si>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</si>
  <si>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</si>
  <si>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</si>
  <si>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</si>
  <si>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</si>
  <si>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</si>
  <si>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</si>
  <si>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</si>
  <si>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</si>
  <si>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</si>
  <si>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</si>
  <si>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</si>
  <si>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</si>
  <si>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</si>
  <si>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</si>
  <si>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</si>
  <si>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</si>
  <si>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</si>
  <si>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</si>
  <si>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</si>
  <si>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</si>
  <si>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</si>
  <si>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</si>
  <si>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</si>
  <si>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</si>
  <si>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</si>
  <si>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</si>
  <si>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</si>
  <si>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</si>
  <si>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</si>
  <si>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</si>
  <si>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</si>
  <si>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</si>
  <si>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</si>
  <si>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</si>
  <si>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</si>
  <si>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</si>
  <si>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</si>
  <si>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</si>
  <si>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</si>
  <si>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</si>
  <si>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</si>
  <si>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</si>
  <si>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</si>
  <si>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</si>
  <si>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</si>
  <si>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</si>
  <si>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</si>
  <si>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</si>
  <si>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</si>
  <si>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</si>
  <si>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</si>
  <si>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</si>
  <si>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</si>
  <si>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</si>
  <si>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</si>
  <si>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</si>
  <si>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</si>
  <si>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</si>
  <si>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</si>
  <si>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</si>
  <si>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</si>
  <si>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</si>
  <si>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</si>
  <si>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</si>
  <si>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</si>
  <si>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</si>
  <si>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</si>
  <si>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</si>
  <si>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</si>
  <si>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</si>
  <si>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</si>
  <si>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</si>
  <si>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1174/1;1174/3;1174/6</t>
  </si>
  <si>
    <t>Забележка: Да се посочи метода на осчетоводяване на инвестициите - Себестойностен метод</t>
  </si>
  <si>
    <t>ХипоKредит АД</t>
  </si>
  <si>
    <t>консолидиран</t>
  </si>
  <si>
    <t>Дата на съставяне: 15.05.2012</t>
  </si>
  <si>
    <t xml:space="preserve">Дата  на съставяне: 15.05.2012                                                                                                                    </t>
  </si>
  <si>
    <t xml:space="preserve">Дата на съставяне: 15.05.2012             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</si>
</sst>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G49" activeCellId="1" sqref="G4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867</v>
      </c>
      <c r="F4" s="578" t="s">
        <v>4</v>
      </c>
      <c r="G4" s="579"/>
      <c r="H4" s="461" t="s">
        <v>864</v>
      </c>
    </row>
    <row r="5" spans="1:8" ht="15">
      <c r="A5" s="576" t="s">
        <v>5</v>
      </c>
      <c r="B5" s="577"/>
      <c r="C5" s="577"/>
      <c r="D5" s="577"/>
      <c r="E5" s="505">
        <v>40999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1461</v>
      </c>
      <c r="H27" s="154">
        <f>SUM(H28:H30)</f>
        <v>965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1481</v>
      </c>
      <c r="H28" s="152">
        <v>985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43</v>
      </c>
      <c r="H31" s="152">
        <v>496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1504</v>
      </c>
      <c r="H33" s="154">
        <f>H27+H31+H32</f>
        <v>1461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9427</v>
      </c>
      <c r="H36" s="154">
        <f>H25+H17+H33</f>
        <v>9384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195</v>
      </c>
      <c r="H39" s="158">
        <v>194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2557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35540</v>
      </c>
      <c r="D48" s="151">
        <v>36473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33850</v>
      </c>
      <c r="H49" s="154">
        <f>SUM(H43:H48)</f>
        <v>34339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36127</v>
      </c>
      <c r="D51" s="155">
        <f>SUM(D47:D50)</f>
        <v>37060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7</v>
      </c>
      <c r="D53" s="151">
        <v>13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36135</v>
      </c>
      <c r="D55" s="155">
        <f>D19+D20+D21+D27+D32+D45+D51+D53+D54</f>
        <v>37073</v>
      </c>
      <c r="E55" s="237" t="s">
        <v>172</v>
      </c>
      <c r="F55" s="261" t="s">
        <v>173</v>
      </c>
      <c r="G55" s="154">
        <f>G49+G51+G52+G53+G54</f>
        <v>33850</v>
      </c>
      <c r="H55" s="154">
        <f>H49+H51+H52+H53+H54</f>
        <v>34339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562</v>
      </c>
      <c r="H61" s="154">
        <f>SUM(H62:H68)</f>
        <v>636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562</v>
      </c>
      <c r="H62" s="152">
        <v>628</v>
      </c>
    </row>
    <row r="63" spans="1:13" ht="15">
      <c r="A63" s="235" t="s">
        <v>195</v>
      </c>
      <c r="B63" s="241" t="s">
        <v>196</v>
      </c>
      <c r="C63" s="151">
        <v>1111</v>
      </c>
      <c r="D63" s="151">
        <v>1058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1111</v>
      </c>
      <c r="D64" s="155">
        <f>SUM(D58:D63)</f>
        <v>1058</v>
      </c>
      <c r="E64" s="237" t="s">
        <v>200</v>
      </c>
      <c r="F64" s="242" t="s">
        <v>201</v>
      </c>
      <c r="G64" s="152"/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13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523</v>
      </c>
      <c r="H69" s="152">
        <v>694</v>
      </c>
    </row>
    <row r="70" spans="1:8" ht="15">
      <c r="A70" s="235" t="s">
        <v>218</v>
      </c>
      <c r="B70" s="241" t="s">
        <v>219</v>
      </c>
      <c r="C70" s="151">
        <v>1446</v>
      </c>
      <c r="D70" s="151">
        <v>1231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2534</v>
      </c>
      <c r="D71" s="151">
        <v>2496</v>
      </c>
      <c r="E71" s="253" t="s">
        <v>46</v>
      </c>
      <c r="F71" s="273" t="s">
        <v>224</v>
      </c>
      <c r="G71" s="161">
        <f>G59+G60+G61+G69+G70</f>
        <v>1085</v>
      </c>
      <c r="H71" s="161">
        <f>H59+H60+H61+H69+H70</f>
        <v>1330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4012</v>
      </c>
      <c r="D75" s="155">
        <f>SUM(D67:D74)</f>
        <v>3758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1085</v>
      </c>
      <c r="H79" s="162">
        <f>H71+H74+H75+H76</f>
        <v>1330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1748</v>
      </c>
      <c r="D88" s="151">
        <v>3159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1518</v>
      </c>
      <c r="D89" s="151">
        <v>163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3266</v>
      </c>
      <c r="D91" s="155">
        <f>SUM(D87:D90)</f>
        <v>3322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33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8422</v>
      </c>
      <c r="D93" s="155">
        <f>D64+D75+D84+D91+D92</f>
        <v>8174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44557</v>
      </c>
      <c r="D94" s="164">
        <f>D93+D55</f>
        <v>45247</v>
      </c>
      <c r="E94" s="449" t="s">
        <v>270</v>
      </c>
      <c r="F94" s="289" t="s">
        <v>271</v>
      </c>
      <c r="G94" s="165">
        <f>G36+G39+G55+G79</f>
        <v>44557</v>
      </c>
      <c r="H94" s="165">
        <f>H36+H39+H55+H79</f>
        <v>45247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C41" sqref="C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40999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47</v>
      </c>
      <c r="D10" s="46">
        <v>50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15</v>
      </c>
      <c r="D12" s="46">
        <v>25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65</v>
      </c>
      <c r="D19" s="49">
        <f>SUM(D9:D15)+D16</f>
        <v>78</v>
      </c>
      <c r="E19" s="304" t="s">
        <v>317</v>
      </c>
      <c r="F19" s="552" t="s">
        <v>318</v>
      </c>
      <c r="G19" s="550">
        <v>714</v>
      </c>
      <c r="H19" s="550">
        <v>1041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596</v>
      </c>
      <c r="D22" s="46">
        <v>658</v>
      </c>
      <c r="E22" s="304" t="s">
        <v>326</v>
      </c>
      <c r="F22" s="552" t="s">
        <v>327</v>
      </c>
      <c r="G22" s="550"/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7</v>
      </c>
      <c r="H23" s="550">
        <v>174</v>
      </c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721</v>
      </c>
      <c r="H24" s="548">
        <f>SUM(H19:H23)</f>
        <v>1216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</v>
      </c>
      <c r="D25" s="46">
        <v>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607</v>
      </c>
      <c r="D26" s="49">
        <f>SUM(D22:D25)</f>
        <v>671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672</v>
      </c>
      <c r="D28" s="50">
        <f>D26+D19</f>
        <v>749</v>
      </c>
      <c r="E28" s="127" t="s">
        <v>339</v>
      </c>
      <c r="F28" s="554" t="s">
        <v>340</v>
      </c>
      <c r="G28" s="548">
        <f>G13+G15+G24</f>
        <v>721</v>
      </c>
      <c r="H28" s="548">
        <f>H13+H15+H24</f>
        <v>1216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49</v>
      </c>
      <c r="D30" s="50">
        <f>IF((H28-D28)&gt;0,H28-D28,0)</f>
        <v>467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672</v>
      </c>
      <c r="D33" s="49">
        <f>D28+D31+D32</f>
        <v>749</v>
      </c>
      <c r="E33" s="127" t="s">
        <v>353</v>
      </c>
      <c r="F33" s="554" t="s">
        <v>354</v>
      </c>
      <c r="G33" s="53">
        <f>G32+G31+G28</f>
        <v>721</v>
      </c>
      <c r="H33" s="53">
        <f>H32+H31+H28</f>
        <v>1216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49</v>
      </c>
      <c r="D34" s="50">
        <f>IF((H33-D33)&gt;0,H33-D33,0)</f>
        <v>467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</v>
      </c>
      <c r="D35" s="49">
        <f>D36+D37+D38</f>
        <v>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</v>
      </c>
      <c r="D36" s="46">
        <v>46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44</v>
      </c>
      <c r="D39" s="460">
        <f>+IF((H33-D33-D35)&gt;0,H33-D33-D35,0)</f>
        <v>421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</v>
      </c>
      <c r="D40" s="51">
        <v>1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43</v>
      </c>
      <c r="D41" s="52">
        <f>IF(H39=0,IF(D39-D40&gt;0,D39-D40+H40,0),IF(H39-H40&lt;0,H40-H39+D39,0))</f>
        <v>420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721</v>
      </c>
      <c r="D42" s="53">
        <f>D33+D35+D39</f>
        <v>1216</v>
      </c>
      <c r="E42" s="128" t="s">
        <v>380</v>
      </c>
      <c r="F42" s="129" t="s">
        <v>381</v>
      </c>
      <c r="G42" s="53">
        <f>G39+G33</f>
        <v>721</v>
      </c>
      <c r="H42" s="53">
        <f>H39+H33</f>
        <v>1216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41044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18" sqref="C1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40999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-59</v>
      </c>
      <c r="D11" s="54">
        <v>-41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-22</v>
      </c>
      <c r="D13" s="54">
        <v>-32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-15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33</v>
      </c>
      <c r="D16" s="54">
        <v>17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</v>
      </c>
      <c r="D19" s="54">
        <v>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-77</v>
      </c>
      <c r="D20" s="55">
        <f>SUM(D10:D19)</f>
        <v>-52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-13</v>
      </c>
      <c r="D24" s="54">
        <v>-530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770</v>
      </c>
      <c r="D25" s="54">
        <v>1064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471</v>
      </c>
      <c r="D26" s="54">
        <v>560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1228</v>
      </c>
      <c r="D32" s="55">
        <f>SUM(D22:D31)</f>
        <v>1094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-489</v>
      </c>
      <c r="D37" s="54">
        <v>-3521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-718</v>
      </c>
      <c r="D39" s="54">
        <v>-786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-1207</v>
      </c>
      <c r="D42" s="55">
        <f>SUM(D34:D41)</f>
        <v>-4307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-56</v>
      </c>
      <c r="D43" s="55">
        <f>D42+D32+D20</f>
        <v>-3265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3322</v>
      </c>
      <c r="D44" s="132">
        <v>5256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3266</v>
      </c>
      <c r="D45" s="55">
        <f>D44+D43</f>
        <v>1991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40999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1481</v>
      </c>
      <c r="J11" s="58">
        <f>'справка №1-БАЛАНС'!H29+'справка №1-БАЛАНС'!H32</f>
        <v>-20</v>
      </c>
      <c r="K11" s="60"/>
      <c r="L11" s="344">
        <f>SUM(C11:K11)</f>
        <v>9384</v>
      </c>
      <c r="M11" s="58">
        <f>'справка №1-БАЛАНС'!H39</f>
        <v>194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1481</v>
      </c>
      <c r="J15" s="61">
        <f t="shared" si="2"/>
        <v>-20</v>
      </c>
      <c r="K15" s="61">
        <f t="shared" si="2"/>
        <v>0</v>
      </c>
      <c r="L15" s="344">
        <f t="shared" si="1"/>
        <v>9384</v>
      </c>
      <c r="M15" s="61">
        <f t="shared" si="2"/>
        <v>194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43</v>
      </c>
      <c r="J16" s="345">
        <f>+'справка №1-БАЛАНС'!G32</f>
        <v>0</v>
      </c>
      <c r="K16" s="60"/>
      <c r="L16" s="344">
        <f t="shared" si="1"/>
        <v>43</v>
      </c>
      <c r="M16" s="60">
        <v>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1524</v>
      </c>
      <c r="J29" s="59">
        <f t="shared" si="6"/>
        <v>-20</v>
      </c>
      <c r="K29" s="59">
        <f t="shared" si="6"/>
        <v>0</v>
      </c>
      <c r="L29" s="344">
        <f t="shared" si="1"/>
        <v>9427</v>
      </c>
      <c r="M29" s="59">
        <f t="shared" si="6"/>
        <v>195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1524</v>
      </c>
      <c r="J32" s="59">
        <f t="shared" si="7"/>
        <v>-20</v>
      </c>
      <c r="K32" s="59">
        <f t="shared" si="7"/>
        <v>0</v>
      </c>
      <c r="L32" s="344">
        <f t="shared" si="1"/>
        <v>9427</v>
      </c>
      <c r="M32" s="59">
        <f>M29+M30+M31</f>
        <v>195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40999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2">
      <selection activeCell="C56" sqref="C5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40999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35540</v>
      </c>
      <c r="D15" s="108">
        <v>6739</v>
      </c>
      <c r="E15" s="120">
        <f t="shared" si="0"/>
        <v>28801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36127</v>
      </c>
      <c r="D19" s="104">
        <f>D11+D15+D16</f>
        <v>6739</v>
      </c>
      <c r="E19" s="118">
        <f>E11+E15+E16</f>
        <v>29388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</v>
      </c>
      <c r="D24" s="119">
        <f>SUM(D25:D27)</f>
        <v>13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13</v>
      </c>
      <c r="D25" s="108">
        <v>13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1446</v>
      </c>
      <c r="D30" s="108">
        <v>1446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2534</v>
      </c>
      <c r="D32" s="108">
        <v>2534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</v>
      </c>
      <c r="D38" s="105">
        <f>SUM(D39:D42)</f>
        <v>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</v>
      </c>
      <c r="D42" s="108">
        <v>18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4012</v>
      </c>
      <c r="D43" s="104">
        <f>D24+D28+D29+D31+D30+D32+D33+D38</f>
        <v>4012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40139</v>
      </c>
      <c r="D44" s="103">
        <f>D43+D21+D19+D9</f>
        <v>10751</v>
      </c>
      <c r="E44" s="118">
        <f>E43+E21+E19+E9</f>
        <v>29388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2557</v>
      </c>
      <c r="D52" s="103">
        <f>SUM(D53:D55)</f>
        <v>2555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2555</v>
      </c>
      <c r="D53" s="108">
        <v>2555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11735</v>
      </c>
      <c r="E63" s="119">
        <f t="shared" si="1"/>
        <v>19558</v>
      </c>
      <c r="F63" s="110">
        <v>37634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33850</v>
      </c>
      <c r="D66" s="103">
        <f>D52+D56+D61+D62+D63+D64</f>
        <v>14290</v>
      </c>
      <c r="E66" s="119">
        <f t="shared" si="1"/>
        <v>19560</v>
      </c>
      <c r="F66" s="103">
        <f>F52+F56+F61+F62+F63+F64</f>
        <v>37634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562</v>
      </c>
      <c r="D71" s="105">
        <f>SUM(D72:D74)</f>
        <v>562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562</v>
      </c>
      <c r="D74" s="108">
        <v>562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484</v>
      </c>
      <c r="D80" s="103">
        <f>SUM(D81:D84)</f>
        <v>484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484</v>
      </c>
      <c r="D82" s="108">
        <v>484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</v>
      </c>
      <c r="D95" s="108">
        <v>39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1085</v>
      </c>
      <c r="D96" s="104">
        <f>D85+D80+D75+D71+D95</f>
        <v>1085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34935</v>
      </c>
      <c r="D97" s="104">
        <f>D96+D68+D66</f>
        <v>15375</v>
      </c>
      <c r="E97" s="104">
        <f>E96+E68+E66</f>
        <v>19560</v>
      </c>
      <c r="F97" s="104">
        <f>F96+F68+F66</f>
        <v>37634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8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40999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2" sqref="C12:D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40999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2010-03-31T09:18:04Z</cp:lastPrinted>
  <dcterms:created xsi:type="dcterms:W3CDTF">2000-06-29T12:02:40Z</dcterms:created>
  <dcterms:modified xsi:type="dcterms:W3CDTF">2012-05-21T08:01:19Z</dcterms:modified>
  <cp:category/>
  <cp:version/>
  <cp:contentType/>
  <cp:contentStatus/>
</cp:coreProperties>
</file>