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<sst xmlns="http://schemas.openxmlformats.org/spreadsheetml/2006/main" count="1063" uniqueCount="870">
  <si>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</si>
  <si>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</si>
  <si>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</si>
  <si>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</si>
  <si>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</si>
  <si>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</si>
  <si>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</si>
  <si>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</si>
  <si>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</si>
  <si>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</si>
  <si>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</si>
  <si>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</si>
  <si>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</si>
  <si>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</si>
  <si>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</si>
  <si>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</si>
  <si>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</si>
  <si>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</si>
  <si>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</si>
  <si>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</si>
  <si>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</si>
  <si>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</si>
  <si>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</si>
  <si>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</si>
  <si>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</si>
  <si>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</si>
  <si>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</si>
  <si>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</si>
  <si>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</si>
  <si>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</si>
  <si>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</si>
  <si>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</si>
  <si>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</si>
  <si>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</si>
  <si>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</si>
  <si>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</si>
  <si>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</si>
  <si>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</si>
  <si>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</si>
  <si>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</si>
  <si>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</si>
  <si>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</si>
  <si>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</si>
  <si>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</si>
  <si>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</si>
  <si>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</si>
  <si>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</si>
  <si>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</si>
  <si>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</si>
  <si>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</si>
  <si>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</si>
  <si>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</si>
  <si>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</si>
  <si>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</si>
  <si>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</si>
  <si>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</si>
  <si>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</si>
  <si>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</si>
  <si>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</si>
  <si>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</si>
  <si>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</si>
  <si>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</si>
  <si>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</si>
  <si>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</si>
  <si>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</si>
  <si>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</si>
  <si>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</si>
  <si>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</si>
  <si>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</si>
  <si>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</si>
  <si>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</si>
  <si>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</si>
  <si>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</si>
  <si>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</si>
  <si>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</si>
  <si>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</si>
  <si>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</si>
  <si>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</si>
  <si>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</si>
  <si>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</si>
  <si>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</si>
  <si>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</si>
  <si>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</si>
  <si>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</si>
  <si>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</si>
  <si>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</si>
  <si>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</si>
  <si>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</si>
  <si>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</si>
  <si>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</si>
  <si>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</si>
  <si>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</si>
  <si>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</si>
  <si>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</si>
  <si>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</si>
  <si>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</si>
  <si>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</si>
  <si>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</si>
  <si>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</si>
  <si>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</si>
  <si>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</si>
  <si>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</si>
  <si>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</si>
  <si>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</si>
  <si>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</si>
  <si>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</si>
  <si>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</si>
  <si>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</si>
  <si>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</si>
  <si>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</si>
  <si>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</si>
  <si>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</si>
  <si>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</si>
  <si>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</si>
  <si>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</si>
  <si>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</si>
  <si>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</si>
  <si>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</si>
  <si>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</si>
  <si>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</si>
  <si>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</si>
  <si>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</si>
  <si>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</si>
  <si>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</si>
  <si>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</si>
  <si>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</si>
  <si>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</si>
  <si>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</si>
  <si>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</si>
  <si>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</si>
  <si>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</si>
  <si>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</si>
  <si>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</si>
  <si>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</si>
  <si>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</si>
  <si>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</si>
  <si>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</si>
  <si>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</si>
  <si>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</si>
  <si>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</si>
  <si>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</si>
  <si>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</si>
  <si>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</si>
  <si>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</si>
  <si>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</si>
  <si>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</si>
  <si>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</si>
  <si>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</si>
  <si>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</si>
  <si>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</si>
  <si>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</si>
  <si>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</si>
  <si>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</si>
  <si>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</si>
  <si>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</si>
  <si>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</si>
  <si>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</si>
  <si>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</si>
  <si>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</si>
  <si>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</si>
  <si>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</si>
  <si>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</si>
  <si>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</si>
  <si>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</si>
  <si>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</si>
  <si>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</si>
  <si>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</si>
  <si>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</si>
  <si>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</si>
  <si>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</si>
  <si>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</si>
  <si>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</si>
  <si>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</si>
  <si>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</si>
  <si>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</si>
  <si>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</si>
  <si>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</si>
  <si>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</si>
  <si>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</si>
  <si>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</si>
  <si>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</si>
  <si>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</si>
  <si>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</si>
  <si>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</si>
  <si>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</si>
  <si>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</si>
  <si>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</si>
  <si>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</si>
  <si>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</si>
  <si>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</si>
  <si>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</si>
  <si>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</si>
  <si>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</si>
  <si>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</si>
  <si>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</si>
  <si>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</si>
  <si>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</si>
  <si>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</si>
  <si>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</si>
  <si>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</si>
  <si>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</si>
  <si>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</si>
  <si>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</si>
  <si>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</si>
  <si>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</si>
  <si>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</si>
  <si>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</si>
  <si>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</si>
  <si>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</si>
  <si>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</si>
  <si>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</si>
  <si>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</si>
  <si>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</si>
  <si>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</si>
  <si>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</si>
  <si>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</si>
  <si>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</si>
  <si>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</si>
  <si>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</si>
  <si>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</si>
  <si>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</si>
  <si>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</si>
  <si>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</si>
  <si>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</si>
  <si>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</si>
  <si>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</si>
  <si>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</si>
  <si>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</si>
  <si>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</si>
  <si>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</si>
  <si>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</si>
  <si>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</si>
  <si>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</si>
  <si>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</si>
  <si>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</si>
  <si>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</si>
  <si>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</si>
  <si>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</si>
  <si>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</si>
  <si>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</si>
  <si>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</si>
  <si>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</si>
  <si>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</si>
  <si>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</si>
  <si>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</si>
  <si>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</si>
  <si>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</si>
  <si>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</si>
  <si>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</si>
  <si>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</si>
  <si>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</si>
  <si>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</si>
  <si>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</si>
  <si>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</si>
  <si>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</si>
  <si>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</si>
  <si>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</si>
  <si>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</si>
  <si>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</si>
  <si>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</si>
  <si>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</si>
  <si>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</si>
  <si>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</si>
  <si>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</si>
  <si>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</si>
  <si>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</si>
  <si>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</si>
  <si>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</si>
  <si>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</si>
  <si>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</si>
  <si>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</si>
  <si>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</si>
  <si>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</si>
  <si>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</si>
  <si>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</si>
  <si>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</si>
  <si>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</si>
  <si>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</si>
  <si>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</si>
  <si>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</si>
  <si>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</si>
  <si>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</si>
  <si>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</si>
  <si>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</si>
  <si>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</si>
  <si>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</si>
  <si>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</si>
  <si>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</si>
  <si>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</si>
  <si>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</si>
  <si>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</si>
  <si>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</si>
  <si>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</si>
  <si>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</si>
  <si>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</si>
  <si>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</si>
  <si>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</si>
  <si>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</si>
  <si>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</si>
  <si>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</si>
  <si>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</si>
  <si>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</si>
  <si>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</si>
  <si>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</si>
  <si>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</si>
  <si>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</si>
  <si>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</si>
  <si>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</si>
  <si>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</si>
  <si>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</si>
  <si>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</si>
  <si>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</si>
  <si>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</si>
  <si>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</si>
  <si>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</si>
  <si>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</si>
  <si>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</si>
  <si>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</si>
  <si>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</si>
  <si>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</si>
  <si>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</si>
  <si>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</si>
  <si>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</si>
  <si>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</si>
  <si>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</si>
  <si>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</si>
  <si>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</si>
  <si>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</si>
  <si>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</si>
  <si>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</si>
  <si>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</si>
  <si>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</si>
  <si>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</si>
  <si>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</si>
  <si>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</si>
  <si>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</si>
  <si>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</si>
  <si>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</si>
  <si>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</si>
  <si>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</si>
  <si>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</si>
  <si>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</si>
  <si>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</si>
  <si>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</si>
  <si>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</si>
  <si>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</si>
  <si>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</si>
  <si>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</si>
  <si>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</si>
  <si>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</si>
  <si>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</si>
  <si>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</si>
  <si>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</si>
  <si>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</si>
  <si>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</si>
  <si>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</si>
  <si>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</si>
  <si>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</si>
  <si>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</si>
  <si>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</si>
  <si>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</si>
  <si>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</si>
  <si>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</si>
  <si>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</si>
  <si>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</si>
  <si>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</si>
  <si>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</si>
  <si>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</si>
  <si>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</si>
  <si>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</si>
  <si>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</si>
  <si>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</si>
  <si>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</si>
  <si>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</si>
  <si>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</si>
  <si>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</si>
  <si>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</si>
  <si>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</si>
  <si>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</si>
  <si>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</si>
  <si>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</si>
  <si>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</si>
  <si>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</si>
  <si>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</si>
  <si>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</si>
  <si>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</si>
  <si>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</si>
  <si>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</si>
  <si>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</si>
  <si>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</si>
  <si>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</si>
  <si>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</si>
  <si>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</si>
  <si>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</si>
  <si>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</si>
  <si>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</si>
  <si>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</si>
  <si>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</si>
  <si>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</si>
  <si>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</si>
  <si>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</si>
  <si>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</si>
  <si>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</si>
  <si>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</si>
  <si>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</si>
  <si>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</si>
  <si>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</si>
  <si>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</si>
  <si>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</si>
  <si>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</si>
  <si>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</si>
  <si>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</si>
  <si>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</si>
  <si>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</si>
  <si>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</si>
  <si>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</si>
  <si>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</si>
  <si>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</si>
  <si>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</si>
  <si>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</si>
  <si>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</si>
  <si>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</si>
  <si>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</si>
  <si>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</si>
  <si>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</si>
  <si>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</si>
  <si>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</si>
  <si>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</si>
  <si>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</si>
  <si>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</si>
  <si>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</si>
  <si>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</si>
  <si>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</si>
  <si>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</si>
  <si>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</si>
  <si>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</si>
  <si>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</si>
  <si>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</si>
  <si>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</si>
  <si>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</si>
  <si>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</si>
  <si>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</si>
  <si>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</si>
  <si>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</si>
  <si>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</si>
  <si>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</si>
  <si>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</si>
  <si>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</si>
  <si>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</si>
  <si>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</si>
  <si>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</si>
  <si>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</si>
  <si>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</si>
  <si>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</si>
  <si>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</si>
  <si>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</si>
  <si>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</si>
  <si>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</si>
  <si>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</si>
  <si>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</si>
  <si>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</si>
  <si>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</si>
  <si>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</si>
  <si>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</si>
  <si>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</si>
  <si>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</si>
  <si>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</si>
  <si>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</si>
  <si>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</si>
  <si>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</si>
  <si>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</si>
  <si>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</si>
  <si>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</si>
  <si>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</si>
  <si>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</si>
  <si>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</si>
  <si>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</si>
  <si>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</si>
  <si>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</si>
  <si>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</si>
  <si>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</si>
  <si>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</si>
  <si>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</si>
  <si>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</si>
  <si>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</si>
  <si>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</si>
  <si>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</si>
  <si>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</si>
  <si>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</si>
  <si>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</si>
  <si>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</si>
  <si>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</si>
  <si>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</si>
  <si>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</si>
  <si>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</si>
  <si>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</si>
  <si>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</si>
  <si>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</si>
  <si>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</si>
  <si>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</si>
  <si>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</si>
  <si>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</si>
  <si>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</si>
  <si>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</si>
  <si>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</si>
  <si>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</si>
  <si>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</si>
  <si>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</si>
  <si>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</si>
  <si>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</si>
  <si>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</si>
  <si>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</si>
  <si>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</si>
  <si>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</si>
  <si>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</si>
  <si>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</si>
  <si>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</si>
  <si>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</si>
  <si>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</si>
  <si>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</si>
  <si>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</si>
  <si>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</si>
  <si>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</si>
  <si>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</si>
  <si>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</si>
  <si>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</si>
  <si>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</si>
  <si>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</si>
  <si>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</si>
  <si>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</si>
  <si>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</si>
  <si>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</si>
  <si>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</si>
  <si>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</si>
  <si>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</si>
  <si>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</si>
  <si>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</si>
  <si>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</si>
  <si>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</si>
  <si>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</si>
  <si>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</si>
  <si>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</si>
  <si>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</si>
  <si>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</si>
  <si>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</si>
  <si>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</si>
  <si>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</si>
  <si>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</si>
  <si>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</si>
  <si>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</si>
  <si>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</si>
  <si>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</si>
  <si>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</si>
  <si>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</si>
  <si>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</si>
  <si>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</si>
  <si>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</si>
  <si>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</si>
  <si>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</si>
  <si>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</si>
  <si>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</si>
  <si>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</si>
  <si>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</si>
  <si>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</si>
  <si>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</si>
  <si>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</si>
  <si>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</si>
  <si>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</si>
  <si>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</si>
  <si>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</si>
  <si>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</si>
  <si>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</si>
  <si>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</si>
  <si>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</si>
  <si>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</si>
  <si>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</si>
  <si>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</si>
  <si>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</si>
  <si>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</si>
  <si>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</si>
  <si>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</si>
  <si>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</si>
  <si>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</si>
  <si>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</si>
  <si>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</si>
  <si>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</si>
  <si>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</si>
  <si>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</si>
  <si>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</si>
  <si>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</si>
  <si>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</si>
  <si>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</si>
  <si>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</si>
  <si>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</si>
  <si>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</si>
  <si>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</si>
  <si>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</si>
  <si>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</si>
  <si>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</si>
  <si>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</si>
  <si>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</si>
  <si>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</si>
  <si>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</si>
  <si>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</si>
  <si>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</si>
  <si>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</si>
  <si>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</si>
  <si>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</si>
  <si>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</si>
  <si>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</si>
  <si>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</si>
  <si>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</si>
  <si>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</si>
  <si>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</si>
  <si>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</si>
  <si>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</si>
  <si>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</si>
  <si>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</si>
  <si>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</si>
  <si>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</si>
  <si>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</si>
  <si>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</si>
  <si>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</si>
  <si>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</si>
  <si>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</si>
  <si>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</si>
  <si>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</si>
  <si>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</si>
  <si>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</si>
  <si>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</si>
  <si>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</si>
  <si>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</si>
  <si>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</si>
  <si>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</si>
  <si>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</si>
  <si>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</si>
  <si>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</si>
  <si>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</si>
  <si>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</si>
  <si>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</si>
  <si>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</si>
  <si>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</si>
  <si>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</si>
  <si>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</si>
  <si>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</si>
  <si>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</si>
  <si>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</si>
  <si>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</si>
  <si>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</si>
  <si>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</si>
  <si>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</si>
  <si>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</si>
  <si>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</si>
  <si>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</si>
  <si>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</si>
  <si>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</si>
  <si>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</si>
  <si>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</si>
  <si>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</si>
  <si>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</si>
  <si>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</si>
  <si>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</si>
  <si>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</si>
  <si>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</si>
  <si>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</si>
  <si>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</si>
  <si>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</si>
  <si>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</si>
  <si>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</si>
  <si>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</si>
  <si>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</si>
  <si>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</si>
  <si>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</si>
  <si>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</si>
  <si>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</si>
  <si>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</si>
  <si>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</si>
  <si>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</si>
  <si>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</si>
  <si>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</si>
  <si>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</si>
  <si>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</si>
  <si>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</si>
  <si>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</si>
  <si>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</si>
  <si>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</si>
  <si>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</si>
  <si>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</si>
  <si>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</si>
  <si>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</si>
  <si>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</si>
  <si>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</si>
  <si>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</si>
  <si>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</si>
  <si>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</si>
  <si>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</si>
  <si>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</si>
  <si>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</si>
  <si>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</si>
  <si>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</si>
  <si>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</si>
  <si>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</si>
  <si>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</si>
  <si>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</si>
  <si>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</si>
  <si>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</si>
  <si>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</si>
  <si>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</si>
  <si>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</si>
  <si>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</si>
  <si>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</si>
  <si>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</si>
  <si>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</si>
  <si>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</si>
  <si>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</si>
  <si>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</si>
  <si>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</si>
  <si>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</si>
  <si>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</si>
  <si>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</si>
  <si>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</si>
  <si>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</si>
  <si>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</si>
  <si>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</si>
  <si>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</si>
  <si>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</si>
  <si>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</si>
  <si>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</si>
  <si>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</si>
  <si>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</si>
  <si>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</si>
  <si>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</si>
  <si>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</si>
  <si>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</si>
  <si>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</si>
  <si>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</si>
  <si>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</si>
  <si>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</si>
  <si>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</si>
  <si>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</si>
  <si>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</si>
  <si>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</si>
  <si>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</si>
  <si>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</si>
  <si>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</si>
  <si>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</si>
  <si>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</si>
  <si>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</si>
  <si>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</si>
  <si>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</si>
  <si>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</si>
  <si>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</si>
  <si>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</si>
  <si>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</si>
  <si>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</si>
  <si>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</si>
  <si>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</si>
  <si>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</si>
  <si>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</si>
  <si>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</si>
  <si>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</si>
  <si>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</si>
  <si>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</si>
  <si>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</si>
  <si>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</si>
  <si>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</si>
  <si>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</si>
  <si>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</si>
  <si>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</si>
  <si>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</si>
  <si>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</si>
  <si>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</si>
  <si>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</si>
  <si>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</si>
  <si>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</si>
  <si>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</si>
  <si>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</si>
  <si>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</si>
  <si>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</si>
  <si>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</si>
  <si>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</si>
  <si>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</si>
  <si>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</si>
  <si>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</si>
  <si>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</si>
  <si>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</si>
  <si>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</si>
  <si>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</si>
  <si>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</si>
  <si>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</si>
  <si>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</si>
  <si>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</si>
  <si>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</si>
  <si>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</si>
  <si>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</si>
  <si>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</si>
  <si>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</si>
  <si>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</si>
  <si>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</si>
  <si>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</si>
  <si>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</si>
  <si>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</si>
  <si>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</si>
  <si>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</si>
  <si>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</si>
  <si>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</si>
  <si>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</si>
  <si>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</si>
  <si>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</si>
  <si>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</si>
  <si>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</si>
  <si>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</si>
  <si>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</si>
  <si>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</si>
  <si>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</si>
  <si>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</si>
  <si>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</si>
  <si>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</si>
  <si>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</si>
  <si>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</si>
  <si>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</si>
  <si>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</si>
  <si>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</si>
  <si>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</si>
  <si>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</si>
  <si>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</si>
  <si>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</si>
  <si>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</si>
  <si>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</si>
  <si>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</si>
  <si>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</si>
  <si>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</si>
  <si>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</si>
  <si>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</si>
  <si>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</si>
  <si>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</si>
  <si>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</si>
  <si>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</si>
  <si>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</si>
  <si>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</si>
  <si>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</si>
  <si>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</si>
  <si>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</si>
  <si>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</si>
  <si>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</si>
  <si>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</si>
  <si>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</si>
  <si>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</si>
  <si>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</si>
  <si>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</si>
  <si>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</si>
  <si>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</si>
  <si>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</si>
  <si>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</si>
  <si>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</si>
  <si>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</si>
  <si>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</si>
  <si>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</si>
  <si>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СИ "АДСИЦ</t>
  </si>
  <si>
    <t>Ръководител: Райчо Райчев</t>
  </si>
  <si>
    <t>Райчо Райчев</t>
  </si>
  <si>
    <t>към 31.12.2014 г.</t>
  </si>
  <si>
    <t>Дата на съставяне: 15.01.2015</t>
  </si>
  <si>
    <t xml:space="preserve">Дата на съставяне: 15.01.2015                     </t>
  </si>
  <si>
    <t xml:space="preserve">Дата  на съставяне: 15.01.2015                                                                                                              </t>
  </si>
  <si>
    <t>Дата на съставяне:15.01.2015</t>
  </si>
  <si>
    <t>Съставител:Ивета Гигова</t>
  </si>
  <si>
    <t>Съставител:  Ивета Гигова</t>
  </si>
  <si>
    <t>Съставител: Ивета Гигова</t>
  </si>
  <si>
    <t>Ивета Гигова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</si>
</sst>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186"/>
  <sheetViews>
    <sheetView zoomScalePageLayoutView="0" workbookViewId="0" topLeftCell="A88">
      <selection activeCell="C106" sqref="C106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169"/>
      <c r="G2" s="170"/>
      <c r="H2" s="171"/>
    </row>
    <row r="3" spans="1:8" ht="15">
      <c r="A3" s="576" t="s">
        <v>1</v>
      </c>
      <c r="B3" s="577"/>
      <c r="C3" s="577"/>
      <c r="D3" s="577"/>
      <c r="E3" s="457" t="s">
        <v>858</v>
      </c>
      <c r="F3" s="216" t="s">
        <v>2</v>
      </c>
      <c r="G3" s="171"/>
      <c r="H3" s="456">
        <v>175326309</v>
      </c>
    </row>
    <row r="4" spans="1:8" ht="15">
      <c r="A4" s="576" t="s">
        <v>3</v>
      </c>
      <c r="B4" s="582"/>
      <c r="C4" s="582"/>
      <c r="D4" s="582"/>
      <c r="E4" s="499" t="s">
        <v>857</v>
      </c>
      <c r="F4" s="578" t="s">
        <v>4</v>
      </c>
      <c r="G4" s="579"/>
      <c r="H4" s="456" t="s">
        <v>159</v>
      </c>
    </row>
    <row r="5" spans="1:8" ht="15">
      <c r="A5" s="576" t="s">
        <v>5</v>
      </c>
      <c r="B5" s="577"/>
      <c r="C5" s="577"/>
      <c r="D5" s="577"/>
      <c r="E5" s="500" t="s">
        <v>861</v>
      </c>
      <c r="F5" s="169"/>
      <c r="G5" s="170"/>
      <c r="H5" s="217" t="s">
        <v>6</v>
      </c>
    </row>
    <row r="6" spans="1:8" ht="15.75" thickBot="1">
      <c r="A6" s="149"/>
      <c r="B6" s="149"/>
      <c r="C6" s="574">
        <v>42004</v>
      </c>
      <c r="D6" s="575">
        <v>41639</v>
      </c>
      <c r="E6" s="217"/>
      <c r="F6" s="169"/>
      <c r="G6" s="574">
        <v>42004</v>
      </c>
      <c r="H6" s="575">
        <v>41639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16411</v>
      </c>
      <c r="H11" s="151">
        <v>16411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>
        <v>16411</v>
      </c>
      <c r="H12" s="152">
        <v>16411</v>
      </c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>
        <v>20</v>
      </c>
      <c r="D14" s="150">
        <v>22</v>
      </c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17</v>
      </c>
      <c r="D16" s="150">
        <v>13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16411</v>
      </c>
      <c r="H17" s="153">
        <f>H11+H14+H15+H16</f>
        <v>16411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>
        <v>5</v>
      </c>
      <c r="D18" s="150">
        <v>7</v>
      </c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42</v>
      </c>
      <c r="D19" s="154">
        <f>SUM(D11:D18)</f>
        <v>42</v>
      </c>
      <c r="E19" s="235" t="s">
        <v>53</v>
      </c>
      <c r="F19" s="240" t="s">
        <v>54</v>
      </c>
      <c r="G19" s="151">
        <v>450</v>
      </c>
      <c r="H19" s="151">
        <v>450</v>
      </c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27166</v>
      </c>
      <c r="D20" s="150">
        <v>24401</v>
      </c>
      <c r="E20" s="235" t="s">
        <v>57</v>
      </c>
      <c r="F20" s="240" t="s">
        <v>58</v>
      </c>
      <c r="G20" s="157">
        <v>4280</v>
      </c>
      <c r="H20" s="157">
        <v>3710</v>
      </c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852</v>
      </c>
      <c r="H21" s="155">
        <f>SUM(H22:H24)</f>
        <v>732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>
        <v>852</v>
      </c>
      <c r="H22" s="151">
        <v>732</v>
      </c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5582</v>
      </c>
      <c r="H25" s="153">
        <f>H19+H20+H21</f>
        <v>4892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0</v>
      </c>
      <c r="H27" s="153">
        <f>SUM(H28:H30)</f>
        <v>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/>
      <c r="H28" s="151">
        <v>0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1028</v>
      </c>
      <c r="H31" s="151">
        <v>1768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1028</v>
      </c>
      <c r="H33" s="153">
        <f>H27+H31+H32</f>
        <v>1768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23021</v>
      </c>
      <c r="H36" s="153">
        <f>H25+H17+H33</f>
        <v>23071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>
        <v>1946</v>
      </c>
      <c r="H44" s="151">
        <v>501</v>
      </c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/>
      <c r="H48" s="151"/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1946</v>
      </c>
      <c r="H49" s="153">
        <f>SUM(H43:H48)</f>
        <v>501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27208</v>
      </c>
      <c r="D55" s="154">
        <f>D19+D20+D21+D27+D32+D45+D51+D53+D54</f>
        <v>24443</v>
      </c>
      <c r="E55" s="235" t="s">
        <v>172</v>
      </c>
      <c r="F55" s="259" t="s">
        <v>173</v>
      </c>
      <c r="G55" s="153">
        <f>G49+G51+G52+G53+G54</f>
        <v>1946</v>
      </c>
      <c r="H55" s="153">
        <f>H49+H51+H52+H53+H54</f>
        <v>501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>
        <v>710</v>
      </c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1050</v>
      </c>
      <c r="H61" s="153">
        <f>SUM(H62:H68)</f>
        <v>1231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>
        <v>1002</v>
      </c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914</v>
      </c>
      <c r="H64" s="151">
        <v>194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9</v>
      </c>
      <c r="H66" s="151">
        <v>7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2</v>
      </c>
      <c r="H67" s="151"/>
    </row>
    <row r="68" spans="1:8" ht="15">
      <c r="A68" s="233" t="s">
        <v>211</v>
      </c>
      <c r="B68" s="239" t="s">
        <v>212</v>
      </c>
      <c r="C68" s="150">
        <v>124</v>
      </c>
      <c r="D68" s="150">
        <v>305</v>
      </c>
      <c r="E68" s="235" t="s">
        <v>213</v>
      </c>
      <c r="F68" s="240" t="s">
        <v>214</v>
      </c>
      <c r="G68" s="151">
        <v>125</v>
      </c>
      <c r="H68" s="151">
        <v>28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>
        <v>795</v>
      </c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2555</v>
      </c>
      <c r="H71" s="160">
        <f>H59+H60+H61+H69+H70</f>
        <v>1231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/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124</v>
      </c>
      <c r="D75" s="154">
        <f>SUM(D67:D74)</f>
        <v>305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2555</v>
      </c>
      <c r="H79" s="161">
        <f>H71+H74+H75+H76</f>
        <v>1231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3</v>
      </c>
      <c r="D87" s="150">
        <v>3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180</v>
      </c>
      <c r="D88" s="150">
        <v>46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183</v>
      </c>
      <c r="D91" s="154">
        <f>SUM(D87:D90)</f>
        <v>49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>
        <v>7</v>
      </c>
      <c r="D92" s="150">
        <v>6</v>
      </c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314</v>
      </c>
      <c r="D93" s="154">
        <f>D64+D75+D84+D91+D92</f>
        <v>360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27522</v>
      </c>
      <c r="D94" s="163">
        <f>D93+D55</f>
        <v>24803</v>
      </c>
      <c r="E94" s="447" t="s">
        <v>270</v>
      </c>
      <c r="F94" s="287" t="s">
        <v>271</v>
      </c>
      <c r="G94" s="164">
        <f>G36+G39+G55+G79</f>
        <v>27522</v>
      </c>
      <c r="H94" s="164">
        <f>H36+H39+H55+H79</f>
        <v>24803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862</v>
      </c>
      <c r="B98" s="430"/>
      <c r="C98" s="580" t="s">
        <v>868</v>
      </c>
      <c r="D98" s="580"/>
      <c r="E98" s="580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0" t="s">
        <v>859</v>
      </c>
      <c r="D100" s="581"/>
      <c r="E100" s="581"/>
      <c r="F100" s="580"/>
      <c r="G100" s="581"/>
      <c r="H100" s="58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7874015748031497" bottom="0.3937007874015748" header="0.15748031496062992" footer="0.15748031496062992"/>
  <pageSetup fitToHeight="1000" fitToWidth="1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66"/>
  <sheetViews>
    <sheetView zoomScalePageLayoutView="0" workbookViewId="0" topLeftCell="A28">
      <selection activeCell="A51" sqref="A51"/>
    </sheetView>
  </sheetViews>
  <sheetFormatPr defaultColWidth="9.25390625" defaultRowHeight="12.75"/>
  <cols>
    <col min="1" max="1" width="48.125" style="563" customWidth="1"/>
    <col min="2" max="2" width="12.125" style="563" customWidth="1"/>
    <col min="3" max="3" width="13.00390625" style="540" customWidth="1"/>
    <col min="4" max="4" width="12.75390625" style="540" customWidth="1"/>
    <col min="5" max="5" width="37.25390625" style="563" customWidth="1"/>
    <col min="6" max="6" width="9.00390625" style="563" customWidth="1"/>
    <col min="7" max="7" width="11.75390625" style="540" customWidth="1"/>
    <col min="8" max="8" width="13.125" style="540" customWidth="1"/>
    <col min="9" max="16384" width="9.25390625" style="540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9"/>
      <c r="H1" s="539"/>
    </row>
    <row r="2" spans="1:8" ht="15">
      <c r="A2" s="462" t="s">
        <v>1</v>
      </c>
      <c r="B2" s="584" t="str">
        <f>'справка №1-БАЛАНС'!E3</f>
        <v>"ПИ АР СИ "АДСИЦ</v>
      </c>
      <c r="C2" s="584"/>
      <c r="D2" s="584"/>
      <c r="E2" s="584"/>
      <c r="F2" s="586" t="s">
        <v>2</v>
      </c>
      <c r="G2" s="586"/>
      <c r="H2" s="521">
        <f>'справка №1-БАЛАНС'!H3</f>
        <v>175326309</v>
      </c>
    </row>
    <row r="3" spans="1:8" ht="15">
      <c r="A3" s="462" t="s">
        <v>274</v>
      </c>
      <c r="B3" s="584" t="str">
        <f>'справка №1-БАЛАНС'!E4</f>
        <v>неконсолидиран</v>
      </c>
      <c r="C3" s="584"/>
      <c r="D3" s="584"/>
      <c r="E3" s="584"/>
      <c r="F3" s="541" t="s">
        <v>4</v>
      </c>
      <c r="G3" s="522"/>
      <c r="H3" s="522" t="str">
        <f>'справка №1-БАЛАНС'!H4</f>
        <v> </v>
      </c>
    </row>
    <row r="4" spans="1:8" ht="17.25" customHeight="1">
      <c r="A4" s="462" t="s">
        <v>5</v>
      </c>
      <c r="B4" s="585" t="str">
        <f>'справка №1-БАЛАНС'!E5</f>
        <v>към 31.12.2014 г.</v>
      </c>
      <c r="C4" s="585"/>
      <c r="D4" s="585"/>
      <c r="E4" s="312"/>
      <c r="F4" s="461"/>
      <c r="G4" s="539"/>
      <c r="H4" s="542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3"/>
      <c r="H7" s="543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3"/>
      <c r="H8" s="543"/>
    </row>
    <row r="9" spans="1:8" ht="12">
      <c r="A9" s="296" t="s">
        <v>282</v>
      </c>
      <c r="B9" s="297" t="s">
        <v>283</v>
      </c>
      <c r="C9" s="45">
        <v>10</v>
      </c>
      <c r="D9" s="45">
        <v>19</v>
      </c>
      <c r="E9" s="296" t="s">
        <v>284</v>
      </c>
      <c r="F9" s="544" t="s">
        <v>285</v>
      </c>
      <c r="G9" s="545"/>
      <c r="H9" s="545"/>
    </row>
    <row r="10" spans="1:8" ht="12">
      <c r="A10" s="296" t="s">
        <v>286</v>
      </c>
      <c r="B10" s="297" t="s">
        <v>287</v>
      </c>
      <c r="C10" s="45">
        <v>119</v>
      </c>
      <c r="D10" s="45">
        <v>75</v>
      </c>
      <c r="E10" s="296" t="s">
        <v>288</v>
      </c>
      <c r="F10" s="544" t="s">
        <v>289</v>
      </c>
      <c r="G10" s="545"/>
      <c r="H10" s="545"/>
    </row>
    <row r="11" spans="1:8" ht="12">
      <c r="A11" s="296" t="s">
        <v>290</v>
      </c>
      <c r="B11" s="297" t="s">
        <v>291</v>
      </c>
      <c r="C11" s="45">
        <v>8</v>
      </c>
      <c r="D11" s="45">
        <v>5</v>
      </c>
      <c r="E11" s="298" t="s">
        <v>292</v>
      </c>
      <c r="F11" s="544" t="s">
        <v>293</v>
      </c>
      <c r="G11" s="545"/>
      <c r="H11" s="545">
        <v>1939</v>
      </c>
    </row>
    <row r="12" spans="1:8" ht="12">
      <c r="A12" s="296" t="s">
        <v>294</v>
      </c>
      <c r="B12" s="297" t="s">
        <v>295</v>
      </c>
      <c r="C12" s="45">
        <v>111</v>
      </c>
      <c r="D12" s="45">
        <v>63</v>
      </c>
      <c r="E12" s="298" t="s">
        <v>78</v>
      </c>
      <c r="F12" s="544" t="s">
        <v>296</v>
      </c>
      <c r="G12" s="545">
        <v>2208</v>
      </c>
      <c r="H12" s="545"/>
    </row>
    <row r="13" spans="1:18" ht="12">
      <c r="A13" s="296" t="s">
        <v>297</v>
      </c>
      <c r="B13" s="297" t="s">
        <v>298</v>
      </c>
      <c r="C13" s="45">
        <v>14</v>
      </c>
      <c r="D13" s="45">
        <v>8</v>
      </c>
      <c r="E13" s="299" t="s">
        <v>51</v>
      </c>
      <c r="F13" s="546" t="s">
        <v>299</v>
      </c>
      <c r="G13" s="543">
        <f>SUM(G9:G12)</f>
        <v>2208</v>
      </c>
      <c r="H13" s="543">
        <f>SUM(H9:H12)</f>
        <v>1939</v>
      </c>
      <c r="I13" s="539"/>
      <c r="J13" s="539"/>
      <c r="K13" s="539"/>
      <c r="L13" s="539"/>
      <c r="M13" s="539"/>
      <c r="N13" s="539"/>
      <c r="O13" s="539"/>
      <c r="P13" s="539"/>
      <c r="Q13" s="539"/>
      <c r="R13" s="539"/>
    </row>
    <row r="14" spans="1:8" ht="12">
      <c r="A14" s="296" t="s">
        <v>300</v>
      </c>
      <c r="B14" s="297" t="s">
        <v>301</v>
      </c>
      <c r="C14" s="45"/>
      <c r="D14" s="45"/>
      <c r="E14" s="298"/>
      <c r="F14" s="547"/>
      <c r="G14" s="548"/>
      <c r="H14" s="548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49" t="s">
        <v>305</v>
      </c>
      <c r="G15" s="545"/>
      <c r="H15" s="545"/>
    </row>
    <row r="16" spans="1:8" ht="12">
      <c r="A16" s="296" t="s">
        <v>306</v>
      </c>
      <c r="B16" s="297" t="s">
        <v>307</v>
      </c>
      <c r="C16" s="46">
        <v>591</v>
      </c>
      <c r="D16" s="46">
        <v>470</v>
      </c>
      <c r="E16" s="296" t="s">
        <v>308</v>
      </c>
      <c r="F16" s="547" t="s">
        <v>309</v>
      </c>
      <c r="G16" s="550"/>
      <c r="H16" s="550"/>
    </row>
    <row r="17" spans="1:8" ht="12">
      <c r="A17" s="300" t="s">
        <v>310</v>
      </c>
      <c r="B17" s="297" t="s">
        <v>311</v>
      </c>
      <c r="C17" s="47">
        <v>126</v>
      </c>
      <c r="D17" s="47"/>
      <c r="E17" s="294"/>
      <c r="F17" s="302"/>
      <c r="G17" s="548"/>
      <c r="H17" s="548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48"/>
      <c r="H18" s="548"/>
    </row>
    <row r="19" spans="1:15" ht="12">
      <c r="A19" s="299" t="s">
        <v>51</v>
      </c>
      <c r="B19" s="301" t="s">
        <v>315</v>
      </c>
      <c r="C19" s="48">
        <f>SUM(C9:C15)+C16</f>
        <v>853</v>
      </c>
      <c r="D19" s="48">
        <f>SUM(D9:D15)+D16</f>
        <v>640</v>
      </c>
      <c r="E19" s="302" t="s">
        <v>316</v>
      </c>
      <c r="F19" s="547" t="s">
        <v>317</v>
      </c>
      <c r="G19" s="545"/>
      <c r="H19" s="545"/>
      <c r="I19" s="539"/>
      <c r="J19" s="539"/>
      <c r="K19" s="539"/>
      <c r="L19" s="539"/>
      <c r="M19" s="539"/>
      <c r="N19" s="539"/>
      <c r="O19" s="539"/>
    </row>
    <row r="20" spans="1:8" ht="12">
      <c r="A20" s="294"/>
      <c r="B20" s="297"/>
      <c r="C20" s="313"/>
      <c r="D20" s="313"/>
      <c r="E20" s="300" t="s">
        <v>318</v>
      </c>
      <c r="F20" s="547" t="s">
        <v>319</v>
      </c>
      <c r="G20" s="545"/>
      <c r="H20" s="545"/>
    </row>
    <row r="21" spans="1:8" ht="24">
      <c r="A21" s="294" t="s">
        <v>320</v>
      </c>
      <c r="B21" s="303"/>
      <c r="C21" s="313"/>
      <c r="D21" s="313"/>
      <c r="E21" s="296" t="s">
        <v>321</v>
      </c>
      <c r="F21" s="547" t="s">
        <v>322</v>
      </c>
      <c r="G21" s="545">
        <v>864</v>
      </c>
      <c r="H21" s="545">
        <v>570</v>
      </c>
    </row>
    <row r="22" spans="1:8" ht="24">
      <c r="A22" s="302" t="s">
        <v>323</v>
      </c>
      <c r="B22" s="303" t="s">
        <v>324</v>
      </c>
      <c r="C22" s="45">
        <v>136</v>
      </c>
      <c r="D22" s="45">
        <v>100</v>
      </c>
      <c r="E22" s="302" t="s">
        <v>325</v>
      </c>
      <c r="F22" s="547" t="s">
        <v>326</v>
      </c>
      <c r="G22" s="545"/>
      <c r="H22" s="545"/>
    </row>
    <row r="23" spans="1:8" ht="24">
      <c r="A23" s="296" t="s">
        <v>327</v>
      </c>
      <c r="B23" s="303" t="s">
        <v>328</v>
      </c>
      <c r="C23" s="45">
        <v>1039</v>
      </c>
      <c r="D23" s="45">
        <v>0</v>
      </c>
      <c r="E23" s="296" t="s">
        <v>329</v>
      </c>
      <c r="F23" s="547" t="s">
        <v>330</v>
      </c>
      <c r="G23" s="545"/>
      <c r="H23" s="545"/>
    </row>
    <row r="24" spans="1:18" ht="12">
      <c r="A24" s="296" t="s">
        <v>331</v>
      </c>
      <c r="B24" s="303" t="s">
        <v>332</v>
      </c>
      <c r="C24" s="45">
        <v>1</v>
      </c>
      <c r="D24" s="45">
        <v>1</v>
      </c>
      <c r="E24" s="299" t="s">
        <v>103</v>
      </c>
      <c r="F24" s="549" t="s">
        <v>333</v>
      </c>
      <c r="G24" s="543">
        <f>SUM(G19:G23)</f>
        <v>864</v>
      </c>
      <c r="H24" s="543">
        <f>SUM(H19:H23)</f>
        <v>570</v>
      </c>
      <c r="I24" s="539"/>
      <c r="J24" s="539"/>
      <c r="K24" s="539"/>
      <c r="L24" s="539"/>
      <c r="M24" s="539"/>
      <c r="N24" s="539"/>
      <c r="O24" s="539"/>
      <c r="P24" s="539"/>
      <c r="Q24" s="539"/>
      <c r="R24" s="539"/>
    </row>
    <row r="25" spans="1:8" ht="12">
      <c r="A25" s="296" t="s">
        <v>78</v>
      </c>
      <c r="B25" s="303" t="s">
        <v>334</v>
      </c>
      <c r="C25" s="45">
        <v>15</v>
      </c>
      <c r="D25" s="45"/>
      <c r="E25" s="300"/>
      <c r="F25" s="302"/>
      <c r="G25" s="548"/>
      <c r="H25" s="548"/>
    </row>
    <row r="26" spans="1:14" ht="12">
      <c r="A26" s="299" t="s">
        <v>76</v>
      </c>
      <c r="B26" s="304" t="s">
        <v>335</v>
      </c>
      <c r="C26" s="48">
        <f>SUM(C22:C25)</f>
        <v>1191</v>
      </c>
      <c r="D26" s="48">
        <f>SUM(D22:D25)</f>
        <v>101</v>
      </c>
      <c r="E26" s="296"/>
      <c r="F26" s="302"/>
      <c r="G26" s="548"/>
      <c r="H26" s="548"/>
      <c r="I26" s="539"/>
      <c r="J26" s="539"/>
      <c r="K26" s="539"/>
      <c r="L26" s="539"/>
      <c r="M26" s="539"/>
      <c r="N26" s="539"/>
    </row>
    <row r="27" spans="1:8" ht="12">
      <c r="A27" s="299"/>
      <c r="B27" s="304"/>
      <c r="C27" s="313"/>
      <c r="D27" s="313"/>
      <c r="E27" s="296"/>
      <c r="F27" s="302"/>
      <c r="G27" s="548"/>
      <c r="H27" s="548"/>
    </row>
    <row r="28" spans="1:18" ht="12">
      <c r="A28" s="126" t="s">
        <v>336</v>
      </c>
      <c r="B28" s="291" t="s">
        <v>337</v>
      </c>
      <c r="C28" s="49">
        <f>C26+C19</f>
        <v>2044</v>
      </c>
      <c r="D28" s="49">
        <f>D26+D19</f>
        <v>741</v>
      </c>
      <c r="E28" s="126" t="s">
        <v>338</v>
      </c>
      <c r="F28" s="549" t="s">
        <v>339</v>
      </c>
      <c r="G28" s="543">
        <f>G13+G15+G24</f>
        <v>3072</v>
      </c>
      <c r="H28" s="543">
        <f>H13+H15+H24</f>
        <v>2509</v>
      </c>
      <c r="I28" s="539"/>
      <c r="J28" s="539"/>
      <c r="K28" s="539"/>
      <c r="L28" s="539"/>
      <c r="M28" s="539"/>
      <c r="N28" s="539"/>
      <c r="O28" s="539"/>
      <c r="P28" s="539"/>
      <c r="Q28" s="539"/>
      <c r="R28" s="539"/>
    </row>
    <row r="29" spans="1:8" ht="12">
      <c r="A29" s="126"/>
      <c r="B29" s="291"/>
      <c r="C29" s="313"/>
      <c r="D29" s="313"/>
      <c r="E29" s="126"/>
      <c r="F29" s="547"/>
      <c r="G29" s="548"/>
      <c r="H29" s="548"/>
    </row>
    <row r="30" spans="1:18" ht="12">
      <c r="A30" s="126" t="s">
        <v>340</v>
      </c>
      <c r="B30" s="291" t="s">
        <v>341</v>
      </c>
      <c r="C30" s="49">
        <f>IF((G28-C28)&gt;0,G28-C28,0)</f>
        <v>1028</v>
      </c>
      <c r="D30" s="49">
        <f>IF((H28-D28)&gt;0,H28-D28,0)</f>
        <v>1768</v>
      </c>
      <c r="E30" s="126" t="s">
        <v>342</v>
      </c>
      <c r="F30" s="549" t="s">
        <v>343</v>
      </c>
      <c r="G30" s="52">
        <f>IF((C28-G28)&gt;0,C28-G28,0)</f>
        <v>0</v>
      </c>
      <c r="H30" s="52">
        <f>IF((D28-H28)&gt;0,D28-H28,0)</f>
        <v>0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</row>
    <row r="31" spans="1:8" ht="24">
      <c r="A31" s="551" t="s">
        <v>848</v>
      </c>
      <c r="B31" s="304" t="s">
        <v>344</v>
      </c>
      <c r="C31" s="45"/>
      <c r="D31" s="45"/>
      <c r="E31" s="294" t="s">
        <v>851</v>
      </c>
      <c r="F31" s="547" t="s">
        <v>345</v>
      </c>
      <c r="G31" s="545"/>
      <c r="H31" s="545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47" t="s">
        <v>349</v>
      </c>
      <c r="G32" s="545"/>
      <c r="H32" s="545">
        <v>0</v>
      </c>
    </row>
    <row r="33" spans="1:18" ht="12">
      <c r="A33" s="127" t="s">
        <v>350</v>
      </c>
      <c r="B33" s="304" t="s">
        <v>351</v>
      </c>
      <c r="C33" s="48">
        <f>C28-C31+C32</f>
        <v>2044</v>
      </c>
      <c r="D33" s="48">
        <f>D28-D31+D32</f>
        <v>741</v>
      </c>
      <c r="E33" s="126" t="s">
        <v>352</v>
      </c>
      <c r="F33" s="549" t="s">
        <v>353</v>
      </c>
      <c r="G33" s="52">
        <f>G32-G31+G28</f>
        <v>3072</v>
      </c>
      <c r="H33" s="52">
        <f>H32-H31+H28</f>
        <v>2509</v>
      </c>
      <c r="I33" s="539"/>
      <c r="J33" s="539"/>
      <c r="K33" s="539"/>
      <c r="L33" s="539"/>
      <c r="M33" s="539"/>
      <c r="N33" s="539"/>
      <c r="O33" s="539"/>
      <c r="P33" s="539"/>
      <c r="Q33" s="539"/>
      <c r="R33" s="539"/>
    </row>
    <row r="34" spans="1:18" ht="12">
      <c r="A34" s="127" t="s">
        <v>354</v>
      </c>
      <c r="B34" s="291" t="s">
        <v>355</v>
      </c>
      <c r="C34" s="49">
        <f>IF((G33-C33)&gt;0,G33-C33,0)</f>
        <v>1028</v>
      </c>
      <c r="D34" s="49">
        <f>IF((H33-D33)&gt;0,H33-D33,0)</f>
        <v>1768</v>
      </c>
      <c r="E34" s="127" t="s">
        <v>356</v>
      </c>
      <c r="F34" s="549" t="s">
        <v>357</v>
      </c>
      <c r="G34" s="543">
        <f>IF((C33-G33)&gt;0,C33-G33,0)</f>
        <v>0</v>
      </c>
      <c r="H34" s="543">
        <f>IF((D33-H33)&gt;0,D33-H33,0)</f>
        <v>0</v>
      </c>
      <c r="I34" s="539"/>
      <c r="J34" s="539"/>
      <c r="K34" s="539"/>
      <c r="L34" s="539"/>
      <c r="M34" s="539"/>
      <c r="N34" s="539"/>
      <c r="O34" s="539"/>
      <c r="P34" s="539"/>
      <c r="Q34" s="539"/>
      <c r="R34" s="539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48"/>
      <c r="H35" s="548"/>
      <c r="I35" s="539"/>
      <c r="J35" s="539"/>
      <c r="K35" s="539"/>
      <c r="L35" s="539"/>
      <c r="M35" s="539"/>
      <c r="N35" s="539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48"/>
      <c r="H36" s="548"/>
    </row>
    <row r="37" spans="1:8" ht="24">
      <c r="A37" s="307" t="s">
        <v>362</v>
      </c>
      <c r="B37" s="308" t="s">
        <v>363</v>
      </c>
      <c r="C37" s="428"/>
      <c r="D37" s="428"/>
      <c r="E37" s="306"/>
      <c r="F37" s="552"/>
      <c r="G37" s="548"/>
      <c r="H37" s="548"/>
    </row>
    <row r="38" spans="1:8" ht="12">
      <c r="A38" s="309" t="s">
        <v>364</v>
      </c>
      <c r="B38" s="308" t="s">
        <v>365</v>
      </c>
      <c r="C38" s="125"/>
      <c r="D38" s="125"/>
      <c r="E38" s="306"/>
      <c r="F38" s="552"/>
      <c r="G38" s="548"/>
      <c r="H38" s="548"/>
    </row>
    <row r="39" spans="1:18" ht="12">
      <c r="A39" s="310" t="s">
        <v>366</v>
      </c>
      <c r="B39" s="128" t="s">
        <v>367</v>
      </c>
      <c r="C39" s="455">
        <f>+IF((G33-C33-C35)&gt;0,G33-C33-C35,0)</f>
        <v>1028</v>
      </c>
      <c r="D39" s="455">
        <f>+IF((H33-D33-D35)&gt;0,H33-D33-D35,0)</f>
        <v>1768</v>
      </c>
      <c r="E39" s="311" t="s">
        <v>368</v>
      </c>
      <c r="F39" s="553" t="s">
        <v>369</v>
      </c>
      <c r="G39" s="554">
        <f>IF(G34&gt;0,IF(C35+G34&lt;0,0,C35+G34),IF(C34-C35&lt;0,C35-C34,0))</f>
        <v>0</v>
      </c>
      <c r="H39" s="554">
        <f>IF(H34&gt;0,IF(D35+H34&lt;0,0,D35+H34),IF(D34-D35&lt;0,D35-D34,0))</f>
        <v>0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3" t="s">
        <v>372</v>
      </c>
      <c r="G40" s="545"/>
      <c r="H40" s="545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1028</v>
      </c>
      <c r="D41" s="51">
        <f>IF(H39=0,IF(D39-D40&gt;0,D39-D40+H40,0),IF(H39-H40&lt;0,H40-H39+D39,0))</f>
        <v>1768</v>
      </c>
      <c r="E41" s="126" t="s">
        <v>375</v>
      </c>
      <c r="F41" s="566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39"/>
      <c r="J41" s="539"/>
      <c r="K41" s="539"/>
      <c r="L41" s="539"/>
      <c r="M41" s="539"/>
      <c r="N41" s="539"/>
      <c r="O41" s="539"/>
      <c r="P41" s="539"/>
      <c r="Q41" s="539"/>
      <c r="R41" s="539"/>
    </row>
    <row r="42" spans="1:18" ht="12">
      <c r="A42" s="127" t="s">
        <v>377</v>
      </c>
      <c r="B42" s="290" t="s">
        <v>378</v>
      </c>
      <c r="C42" s="52">
        <f>C33+C35+C39</f>
        <v>3072</v>
      </c>
      <c r="D42" s="52">
        <f>D33+D35+D39</f>
        <v>2509</v>
      </c>
      <c r="E42" s="127" t="s">
        <v>379</v>
      </c>
      <c r="F42" s="128" t="s">
        <v>380</v>
      </c>
      <c r="G42" s="52">
        <f>G39+G33</f>
        <v>3072</v>
      </c>
      <c r="H42" s="52">
        <f>H39+H33</f>
        <v>2509</v>
      </c>
      <c r="I42" s="539"/>
      <c r="J42" s="539"/>
      <c r="K42" s="539"/>
      <c r="L42" s="539"/>
      <c r="M42" s="539"/>
      <c r="N42" s="539"/>
      <c r="O42" s="539"/>
      <c r="P42" s="539"/>
      <c r="Q42" s="539"/>
      <c r="R42" s="539"/>
    </row>
    <row r="43" spans="1:8" ht="12">
      <c r="A43" s="312"/>
      <c r="B43" s="422"/>
      <c r="C43" s="423"/>
      <c r="D43" s="423"/>
      <c r="E43" s="424"/>
      <c r="F43" s="555"/>
      <c r="G43" s="423"/>
      <c r="H43" s="423"/>
    </row>
    <row r="44" spans="1:8" ht="12">
      <c r="A44" s="312"/>
      <c r="B44" s="422"/>
      <c r="C44" s="423"/>
      <c r="D44" s="423"/>
      <c r="E44" s="424"/>
      <c r="F44" s="555"/>
      <c r="G44" s="423"/>
      <c r="H44" s="423"/>
    </row>
    <row r="45" spans="1:8" ht="12">
      <c r="A45" s="587" t="s">
        <v>855</v>
      </c>
      <c r="B45" s="587"/>
      <c r="C45" s="587"/>
      <c r="D45" s="587"/>
      <c r="E45" s="587"/>
      <c r="F45" s="555"/>
      <c r="G45" s="423"/>
      <c r="H45" s="423"/>
    </row>
    <row r="46" spans="1:8" ht="12">
      <c r="A46" s="312"/>
      <c r="B46" s="422"/>
      <c r="C46" s="423"/>
      <c r="D46" s="423"/>
      <c r="E46" s="424"/>
      <c r="F46" s="555"/>
      <c r="G46" s="423"/>
      <c r="H46" s="423"/>
    </row>
    <row r="47" spans="1:8" ht="12">
      <c r="A47" s="312"/>
      <c r="B47" s="422"/>
      <c r="C47" s="423"/>
      <c r="D47" s="423"/>
      <c r="E47" s="424"/>
      <c r="F47" s="555"/>
      <c r="G47" s="423"/>
      <c r="H47" s="423"/>
    </row>
    <row r="48" spans="1:15" ht="12">
      <c r="A48" s="498" t="s">
        <v>272</v>
      </c>
      <c r="B48" s="573">
        <v>42019</v>
      </c>
      <c r="C48" s="425" t="s">
        <v>381</v>
      </c>
      <c r="D48" s="583" t="s">
        <v>869</v>
      </c>
      <c r="E48" s="583"/>
      <c r="F48" s="583"/>
      <c r="G48" s="583"/>
      <c r="H48" s="583"/>
      <c r="I48" s="539"/>
      <c r="J48" s="539"/>
      <c r="K48" s="539"/>
      <c r="L48" s="539"/>
      <c r="M48" s="539"/>
      <c r="N48" s="539"/>
      <c r="O48" s="539"/>
    </row>
    <row r="49" spans="1:8" ht="12">
      <c r="A49" s="556"/>
      <c r="B49" s="557"/>
      <c r="C49" s="423"/>
      <c r="D49" s="423"/>
      <c r="E49" s="555"/>
      <c r="F49" s="555"/>
      <c r="G49" s="558"/>
      <c r="H49" s="558"/>
    </row>
    <row r="50" spans="1:8" ht="12.75" customHeight="1">
      <c r="A50" s="556"/>
      <c r="B50" s="557"/>
      <c r="C50" s="426" t="s">
        <v>779</v>
      </c>
      <c r="D50" s="583" t="s">
        <v>860</v>
      </c>
      <c r="E50" s="583"/>
      <c r="F50" s="583"/>
      <c r="G50" s="583"/>
      <c r="H50" s="583"/>
    </row>
    <row r="51" spans="1:8" ht="12">
      <c r="A51" s="559"/>
      <c r="B51" s="555"/>
      <c r="C51" s="423"/>
      <c r="D51" s="423"/>
      <c r="E51" s="555"/>
      <c r="F51" s="555"/>
      <c r="G51" s="558"/>
      <c r="H51" s="558"/>
    </row>
    <row r="52" spans="1:8" ht="12">
      <c r="A52" s="559"/>
      <c r="B52" s="555"/>
      <c r="C52" s="571"/>
      <c r="D52" s="571"/>
      <c r="E52" s="572"/>
      <c r="F52" s="572"/>
      <c r="G52" s="571"/>
      <c r="H52" s="571"/>
    </row>
    <row r="53" spans="1:8" ht="12">
      <c r="A53" s="559"/>
      <c r="B53" s="555"/>
      <c r="C53" s="423"/>
      <c r="D53" s="423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M102"/>
  <sheetViews>
    <sheetView zoomScalePageLayoutView="0" workbookViewId="0" topLeftCell="A28">
      <selection activeCell="A53" sqref="A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8" customWidth="1"/>
    <col min="4" max="4" width="21.25390625" style="538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3"/>
      <c r="B3" s="463"/>
      <c r="C3" s="464"/>
      <c r="D3" s="464"/>
      <c r="E3" s="322"/>
      <c r="F3" s="322"/>
    </row>
    <row r="4" spans="1:6" ht="15" customHeight="1">
      <c r="A4" s="465" t="s">
        <v>383</v>
      </c>
      <c r="B4" s="465" t="str">
        <f>'справка №1-БАЛАНС'!E3</f>
        <v>"ПИ АР СИ "АДСИЦ</v>
      </c>
      <c r="C4" s="536" t="s">
        <v>2</v>
      </c>
      <c r="D4" s="536">
        <f>'справка №1-БАЛАНС'!H3</f>
        <v>175326309</v>
      </c>
      <c r="E4" s="321"/>
      <c r="F4" s="321"/>
    </row>
    <row r="5" spans="1:4" ht="15">
      <c r="A5" s="465" t="s">
        <v>274</v>
      </c>
      <c r="B5" s="465" t="str">
        <f>'справка №1-БАЛАНС'!E4</f>
        <v>неконсолидиран</v>
      </c>
      <c r="C5" s="537" t="s">
        <v>4</v>
      </c>
      <c r="D5" s="536" t="str">
        <f>'справка №1-БАЛАНС'!H4</f>
        <v> </v>
      </c>
    </row>
    <row r="6" spans="1:6" ht="12" customHeight="1">
      <c r="A6" s="466" t="s">
        <v>5</v>
      </c>
      <c r="B6" s="501" t="str">
        <f>'справка №1-БАЛАНС'!E5</f>
        <v>към 31.12.2014 г.</v>
      </c>
      <c r="C6" s="467"/>
      <c r="D6" s="468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3154</v>
      </c>
      <c r="D10" s="53">
        <v>2321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-834</v>
      </c>
      <c r="D11" s="53">
        <v>-833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-111</v>
      </c>
      <c r="D13" s="53">
        <v>-57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-14</v>
      </c>
      <c r="D14" s="53">
        <v>-4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>
        <v>-15</v>
      </c>
      <c r="D17" s="53">
        <v>-1</v>
      </c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>
        <v>-1</v>
      </c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-2</v>
      </c>
      <c r="D19" s="53">
        <v>-709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2177</v>
      </c>
      <c r="D20" s="54">
        <f>SUM(D10:D19)</f>
        <v>717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>
        <v>-69</v>
      </c>
      <c r="D22" s="53">
        <v>-6</v>
      </c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>
        <v>216</v>
      </c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>
        <v>-2760</v>
      </c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/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-2829</v>
      </c>
      <c r="D32" s="54">
        <f>SUM(D22:D31)</f>
        <v>210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3248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>
        <v>2347</v>
      </c>
      <c r="D36" s="53">
        <v>208</v>
      </c>
      <c r="E36" s="129"/>
      <c r="F36" s="129"/>
    </row>
    <row r="37" spans="1:6" ht="12">
      <c r="A37" s="330" t="s">
        <v>437</v>
      </c>
      <c r="B37" s="331" t="s">
        <v>438</v>
      </c>
      <c r="C37" s="53">
        <v>-1195</v>
      </c>
      <c r="D37" s="53">
        <v>-1127</v>
      </c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>
        <v>-136</v>
      </c>
      <c r="D39" s="53">
        <v>-98</v>
      </c>
      <c r="E39" s="129"/>
      <c r="F39" s="129"/>
    </row>
    <row r="40" spans="1:6" ht="12">
      <c r="A40" s="330" t="s">
        <v>443</v>
      </c>
      <c r="B40" s="331" t="s">
        <v>444</v>
      </c>
      <c r="C40" s="53">
        <v>-230</v>
      </c>
      <c r="D40" s="53">
        <v>-3120</v>
      </c>
      <c r="E40" s="129"/>
      <c r="F40" s="129"/>
    </row>
    <row r="41" spans="1:8" ht="12">
      <c r="A41" s="330" t="s">
        <v>445</v>
      </c>
      <c r="B41" s="331" t="s">
        <v>446</v>
      </c>
      <c r="C41" s="53"/>
      <c r="D41" s="53"/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786</v>
      </c>
      <c r="D42" s="54">
        <f>SUM(D34:D41)</f>
        <v>-889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134</v>
      </c>
      <c r="D43" s="54">
        <f>D42+D32+D20</f>
        <v>38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49</v>
      </c>
      <c r="D44" s="131">
        <v>11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183</v>
      </c>
      <c r="D45" s="54">
        <f>D44+D43</f>
        <v>49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183</v>
      </c>
      <c r="D46" s="55">
        <v>49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433" t="s">
        <v>863</v>
      </c>
      <c r="B49" s="434"/>
      <c r="C49" s="317"/>
      <c r="D49" s="435"/>
      <c r="E49" s="341"/>
      <c r="G49" s="132"/>
      <c r="H49" s="132"/>
    </row>
    <row r="50" spans="1:8" ht="12">
      <c r="A50" s="316"/>
      <c r="B50" s="434" t="s">
        <v>868</v>
      </c>
      <c r="C50" s="588"/>
      <c r="D50" s="588"/>
      <c r="G50" s="132"/>
      <c r="H50" s="132"/>
    </row>
    <row r="51" spans="1:8" ht="12">
      <c r="A51" s="316"/>
      <c r="B51" s="316"/>
      <c r="C51" s="317"/>
      <c r="D51" s="317"/>
      <c r="G51" s="132"/>
      <c r="H51" s="132"/>
    </row>
    <row r="52" spans="1:8" ht="12">
      <c r="A52" s="316"/>
      <c r="B52" s="434" t="s">
        <v>859</v>
      </c>
      <c r="C52" s="588"/>
      <c r="D52" s="588"/>
      <c r="G52" s="132"/>
      <c r="H52" s="132"/>
    </row>
    <row r="53" spans="1:8" ht="12">
      <c r="A53" s="316"/>
      <c r="B53" s="316"/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W537"/>
  <sheetViews>
    <sheetView zoomScalePageLayoutView="0" workbookViewId="0" topLeftCell="A22">
      <selection activeCell="E42" sqref="E42"/>
    </sheetView>
  </sheetViews>
  <sheetFormatPr defaultColWidth="9.25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7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7" customFormat="1" ht="15" customHeight="1">
      <c r="A3" s="462" t="s">
        <v>1</v>
      </c>
      <c r="B3" s="590" t="str">
        <f>'справка №1-БАЛАНС'!E3</f>
        <v>"ПИ АР СИ "АДСИЦ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175326309</v>
      </c>
      <c r="N3" s="2"/>
    </row>
    <row r="4" spans="1:15" s="527" customFormat="1" ht="13.5" customHeight="1">
      <c r="A4" s="462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4</v>
      </c>
      <c r="L4" s="593"/>
      <c r="M4" s="473" t="str">
        <f>'справка №1-БАЛАНС'!H4</f>
        <v> </v>
      </c>
      <c r="N4" s="3"/>
      <c r="O4" s="3"/>
    </row>
    <row r="5" spans="1:14" s="527" customFormat="1" ht="12.75" customHeight="1">
      <c r="A5" s="462" t="s">
        <v>5</v>
      </c>
      <c r="B5" s="594" t="str">
        <f>'справка №1-БАЛАНС'!E5</f>
        <v>към 31.12.2014 г.</v>
      </c>
      <c r="C5" s="594"/>
      <c r="D5" s="594"/>
      <c r="E5" s="594"/>
      <c r="F5" s="474"/>
      <c r="G5" s="474"/>
      <c r="H5" s="474"/>
      <c r="I5" s="474"/>
      <c r="J5" s="474"/>
      <c r="K5" s="475"/>
      <c r="L5" s="323"/>
      <c r="M5" s="476" t="s">
        <v>6</v>
      </c>
      <c r="N5" s="4"/>
    </row>
    <row r="6" spans="1:14" s="528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8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8" customFormat="1" ht="22.5" customHeight="1">
      <c r="A8" s="203"/>
      <c r="B8" s="529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0"/>
      <c r="K8" s="178"/>
      <c r="L8" s="178"/>
      <c r="M8" s="180"/>
      <c r="N8" s="134"/>
    </row>
    <row r="9" spans="1:14" s="528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8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16411</v>
      </c>
      <c r="D11" s="57">
        <f>'справка №1-БАЛАНС'!H19</f>
        <v>450</v>
      </c>
      <c r="E11" s="57">
        <f>'справка №1-БАЛАНС'!H20</f>
        <v>3710</v>
      </c>
      <c r="F11" s="57">
        <f>'справка №1-БАЛАНС'!H22</f>
        <v>732</v>
      </c>
      <c r="G11" s="57">
        <f>'справка №1-БАЛАНС'!H23</f>
        <v>0</v>
      </c>
      <c r="H11" s="59"/>
      <c r="I11" s="57">
        <f>'справка №1-БАЛАНС'!H28+'справка №1-БАЛАНС'!H31</f>
        <v>1768</v>
      </c>
      <c r="J11" s="57">
        <f>'справка №1-БАЛАНС'!H29+'справка №1-БАЛАНС'!H32</f>
        <v>0</v>
      </c>
      <c r="K11" s="59"/>
      <c r="L11" s="342">
        <f>SUM(C11:K11)</f>
        <v>23071</v>
      </c>
      <c r="M11" s="57">
        <f>'справка №1-БАЛАНС'!H39</f>
        <v>0</v>
      </c>
      <c r="N11" s="197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16411</v>
      </c>
      <c r="D15" s="60">
        <f aca="true" t="shared" si="2" ref="D15:M15">D11+D12</f>
        <v>450</v>
      </c>
      <c r="E15" s="60">
        <f t="shared" si="2"/>
        <v>3710</v>
      </c>
      <c r="F15" s="60">
        <f t="shared" si="2"/>
        <v>732</v>
      </c>
      <c r="G15" s="60">
        <f t="shared" si="2"/>
        <v>0</v>
      </c>
      <c r="H15" s="60">
        <f t="shared" si="2"/>
        <v>0</v>
      </c>
      <c r="I15" s="60">
        <f t="shared" si="2"/>
        <v>1768</v>
      </c>
      <c r="J15" s="60">
        <f t="shared" si="2"/>
        <v>0</v>
      </c>
      <c r="K15" s="60">
        <f t="shared" si="2"/>
        <v>0</v>
      </c>
      <c r="L15" s="342">
        <f t="shared" si="1"/>
        <v>23071</v>
      </c>
      <c r="M15" s="60">
        <f t="shared" si="2"/>
        <v>0</v>
      </c>
      <c r="N15" s="133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1028</v>
      </c>
      <c r="J16" s="343">
        <f>+'справка №1-БАЛАНС'!G32</f>
        <v>0</v>
      </c>
      <c r="K16" s="59"/>
      <c r="L16" s="342">
        <f t="shared" si="1"/>
        <v>1028</v>
      </c>
      <c r="M16" s="59"/>
      <c r="N16" s="133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570</v>
      </c>
      <c r="F17" s="61">
        <f t="shared" si="3"/>
        <v>120</v>
      </c>
      <c r="G17" s="61">
        <f t="shared" si="3"/>
        <v>0</v>
      </c>
      <c r="H17" s="61">
        <f t="shared" si="3"/>
        <v>0</v>
      </c>
      <c r="I17" s="61">
        <f t="shared" si="3"/>
        <v>-1768</v>
      </c>
      <c r="J17" s="61">
        <f>J18+J19</f>
        <v>0</v>
      </c>
      <c r="K17" s="61">
        <f t="shared" si="3"/>
        <v>0</v>
      </c>
      <c r="L17" s="342">
        <f t="shared" si="1"/>
        <v>-1078</v>
      </c>
      <c r="M17" s="61">
        <f>M18+M19</f>
        <v>0</v>
      </c>
      <c r="N17" s="133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>
        <v>-1078</v>
      </c>
      <c r="J18" s="59"/>
      <c r="K18" s="59"/>
      <c r="L18" s="342">
        <f t="shared" si="1"/>
        <v>-1078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>
        <v>570</v>
      </c>
      <c r="F19" s="59">
        <v>120</v>
      </c>
      <c r="G19" s="59"/>
      <c r="H19" s="59"/>
      <c r="I19" s="59">
        <v>-690</v>
      </c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16411</v>
      </c>
      <c r="D29" s="58">
        <f aca="true" t="shared" si="6" ref="D29:M29">D17+D20+D21+D24+D28+D27+D15+D16</f>
        <v>450</v>
      </c>
      <c r="E29" s="58">
        <f t="shared" si="6"/>
        <v>4280</v>
      </c>
      <c r="F29" s="58">
        <f t="shared" si="6"/>
        <v>852</v>
      </c>
      <c r="G29" s="58">
        <f t="shared" si="6"/>
        <v>0</v>
      </c>
      <c r="H29" s="58">
        <f t="shared" si="6"/>
        <v>0</v>
      </c>
      <c r="I29" s="58">
        <f t="shared" si="6"/>
        <v>1028</v>
      </c>
      <c r="J29" s="58">
        <f t="shared" si="6"/>
        <v>0</v>
      </c>
      <c r="K29" s="58">
        <f t="shared" si="6"/>
        <v>0</v>
      </c>
      <c r="L29" s="342">
        <f t="shared" si="1"/>
        <v>23021</v>
      </c>
      <c r="M29" s="58">
        <f t="shared" si="6"/>
        <v>0</v>
      </c>
      <c r="N29" s="197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16411</v>
      </c>
      <c r="D32" s="58">
        <f t="shared" si="7"/>
        <v>450</v>
      </c>
      <c r="E32" s="58">
        <f t="shared" si="7"/>
        <v>4280</v>
      </c>
      <c r="F32" s="58">
        <f t="shared" si="7"/>
        <v>852</v>
      </c>
      <c r="G32" s="58">
        <f t="shared" si="7"/>
        <v>0</v>
      </c>
      <c r="H32" s="58">
        <f t="shared" si="7"/>
        <v>0</v>
      </c>
      <c r="I32" s="58">
        <f t="shared" si="7"/>
        <v>1028</v>
      </c>
      <c r="J32" s="58">
        <f t="shared" si="7"/>
        <v>0</v>
      </c>
      <c r="K32" s="58">
        <f t="shared" si="7"/>
        <v>0</v>
      </c>
      <c r="L32" s="342">
        <f t="shared" si="1"/>
        <v>23021</v>
      </c>
      <c r="M32" s="58">
        <f>M29+M30+M31</f>
        <v>0</v>
      </c>
      <c r="N32" s="133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1" t="s">
        <v>856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0" t="s">
        <v>864</v>
      </c>
      <c r="B38" s="18"/>
      <c r="C38" s="354" t="s">
        <v>868</v>
      </c>
      <c r="D38" s="354"/>
      <c r="E38" s="354"/>
      <c r="F38" s="354"/>
      <c r="G38" s="354"/>
      <c r="H38" s="354"/>
      <c r="I38" s="354"/>
      <c r="J38" s="533"/>
      <c r="K38" s="533"/>
      <c r="L38" s="354" t="s">
        <v>859</v>
      </c>
      <c r="M38" s="533"/>
      <c r="N38" s="11"/>
    </row>
    <row r="39" spans="1:13" ht="12">
      <c r="A39" s="531"/>
      <c r="B39" s="532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346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346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6"/>
    </row>
    <row r="42" spans="1:13" ht="12">
      <c r="A42" s="531"/>
      <c r="B42" s="532"/>
      <c r="C42" s="533"/>
      <c r="D42" s="533"/>
      <c r="E42" s="354"/>
      <c r="F42" s="354"/>
      <c r="G42" s="354"/>
      <c r="H42" s="533"/>
      <c r="I42" s="533"/>
      <c r="J42" s="533"/>
      <c r="K42" s="533"/>
      <c r="L42" s="533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32"/>
  <sheetViews>
    <sheetView zoomScalePageLayoutView="0" workbookViewId="0" topLeftCell="A16">
      <selection activeCell="J49" sqref="J4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595" t="s">
        <v>383</v>
      </c>
      <c r="B2" s="596"/>
      <c r="C2" s="597" t="str">
        <f>'справка №1-БАЛАНС'!E3</f>
        <v>"ПИ АР СИ "АДСИЦ</v>
      </c>
      <c r="D2" s="597"/>
      <c r="E2" s="597"/>
      <c r="F2" s="597"/>
      <c r="G2" s="597"/>
      <c r="H2" s="597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175326309</v>
      </c>
      <c r="P2" s="478"/>
      <c r="Q2" s="478"/>
      <c r="R2" s="521"/>
    </row>
    <row r="3" spans="1:18" ht="15">
      <c r="A3" s="595" t="s">
        <v>5</v>
      </c>
      <c r="B3" s="596"/>
      <c r="C3" s="598" t="str">
        <f>'справка №1-БАЛАНС'!E5</f>
        <v>към 31.12.2014 г.</v>
      </c>
      <c r="D3" s="598"/>
      <c r="E3" s="598"/>
      <c r="F3" s="480"/>
      <c r="G3" s="480"/>
      <c r="H3" s="480"/>
      <c r="I3" s="480"/>
      <c r="J3" s="480"/>
      <c r="K3" s="480"/>
      <c r="L3" s="480"/>
      <c r="M3" s="603" t="s">
        <v>4</v>
      </c>
      <c r="N3" s="603"/>
      <c r="O3" s="477" t="str">
        <f>'справка №1-БАЛАНС'!H4</f>
        <v> </v>
      </c>
      <c r="P3" s="481"/>
      <c r="Q3" s="481"/>
      <c r="R3" s="522"/>
    </row>
    <row r="4" spans="1:18" ht="12">
      <c r="A4" s="482" t="s">
        <v>522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523</v>
      </c>
    </row>
    <row r="5" spans="1:18" s="99" customFormat="1" ht="30.75" customHeight="1">
      <c r="A5" s="604" t="s">
        <v>463</v>
      </c>
      <c r="B5" s="605"/>
      <c r="C5" s="608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1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1" t="s">
        <v>528</v>
      </c>
      <c r="R5" s="601" t="s">
        <v>529</v>
      </c>
    </row>
    <row r="6" spans="1:18" s="99" customFormat="1" ht="48">
      <c r="A6" s="606"/>
      <c r="B6" s="607"/>
      <c r="C6" s="609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2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2"/>
      <c r="R6" s="602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>
        <v>23</v>
      </c>
      <c r="E12" s="188"/>
      <c r="F12" s="188"/>
      <c r="G12" s="73">
        <f t="shared" si="2"/>
        <v>23</v>
      </c>
      <c r="H12" s="64"/>
      <c r="I12" s="64"/>
      <c r="J12" s="73">
        <f t="shared" si="3"/>
        <v>23</v>
      </c>
      <c r="K12" s="64">
        <v>2</v>
      </c>
      <c r="L12" s="64">
        <v>1</v>
      </c>
      <c r="M12" s="64"/>
      <c r="N12" s="73">
        <f t="shared" si="4"/>
        <v>3</v>
      </c>
      <c r="O12" s="64"/>
      <c r="P12" s="64"/>
      <c r="Q12" s="73">
        <f t="shared" si="0"/>
        <v>3</v>
      </c>
      <c r="R12" s="73">
        <f t="shared" si="1"/>
        <v>20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21</v>
      </c>
      <c r="E14" s="188"/>
      <c r="F14" s="188"/>
      <c r="G14" s="73">
        <f t="shared" si="2"/>
        <v>21</v>
      </c>
      <c r="H14" s="64"/>
      <c r="I14" s="64"/>
      <c r="J14" s="73">
        <f t="shared" si="3"/>
        <v>21</v>
      </c>
      <c r="K14" s="64">
        <v>8</v>
      </c>
      <c r="L14" s="64">
        <v>4</v>
      </c>
      <c r="M14" s="64"/>
      <c r="N14" s="73">
        <f t="shared" si="4"/>
        <v>12</v>
      </c>
      <c r="O14" s="64"/>
      <c r="P14" s="64"/>
      <c r="Q14" s="73">
        <f t="shared" si="0"/>
        <v>12</v>
      </c>
      <c r="R14" s="73">
        <f t="shared" si="1"/>
        <v>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5" customFormat="1" ht="24">
      <c r="A15" s="451" t="s">
        <v>852</v>
      </c>
      <c r="B15" s="372" t="s">
        <v>853</v>
      </c>
      <c r="C15" s="452" t="s">
        <v>854</v>
      </c>
      <c r="D15" s="453"/>
      <c r="E15" s="453"/>
      <c r="F15" s="453"/>
      <c r="G15" s="73">
        <f t="shared" si="2"/>
        <v>0</v>
      </c>
      <c r="H15" s="454"/>
      <c r="I15" s="454"/>
      <c r="J15" s="73">
        <f t="shared" si="3"/>
        <v>0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0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4" t="s">
        <v>560</v>
      </c>
      <c r="B16" s="192" t="s">
        <v>561</v>
      </c>
      <c r="C16" s="365" t="s">
        <v>562</v>
      </c>
      <c r="D16" s="188">
        <v>15</v>
      </c>
      <c r="E16" s="188">
        <v>8</v>
      </c>
      <c r="F16" s="188"/>
      <c r="G16" s="73">
        <f t="shared" si="2"/>
        <v>23</v>
      </c>
      <c r="H16" s="64"/>
      <c r="I16" s="64"/>
      <c r="J16" s="73">
        <f t="shared" si="3"/>
        <v>23</v>
      </c>
      <c r="K16" s="64">
        <v>8</v>
      </c>
      <c r="L16" s="64">
        <v>2</v>
      </c>
      <c r="M16" s="64"/>
      <c r="N16" s="73">
        <f t="shared" si="4"/>
        <v>10</v>
      </c>
      <c r="O16" s="64"/>
      <c r="P16" s="64"/>
      <c r="Q16" s="73">
        <f aca="true" t="shared" si="5" ref="Q16:Q25">N16+O16-P16</f>
        <v>10</v>
      </c>
      <c r="R16" s="73">
        <f aca="true" t="shared" si="6" ref="R16:R25">J16-Q16</f>
        <v>13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59</v>
      </c>
      <c r="E17" s="193">
        <f>SUM(E9:E16)</f>
        <v>8</v>
      </c>
      <c r="F17" s="193">
        <f>SUM(F9:F16)</f>
        <v>0</v>
      </c>
      <c r="G17" s="73">
        <f t="shared" si="2"/>
        <v>67</v>
      </c>
      <c r="H17" s="74">
        <f>SUM(H9:H16)</f>
        <v>0</v>
      </c>
      <c r="I17" s="74">
        <f>SUM(I9:I16)</f>
        <v>0</v>
      </c>
      <c r="J17" s="73">
        <f t="shared" si="3"/>
        <v>67</v>
      </c>
      <c r="K17" s="74">
        <f>SUM(K9:K16)</f>
        <v>18</v>
      </c>
      <c r="L17" s="74">
        <f>SUM(L9:L16)</f>
        <v>7</v>
      </c>
      <c r="M17" s="74">
        <f>SUM(M9:M16)</f>
        <v>0</v>
      </c>
      <c r="N17" s="73">
        <f t="shared" si="4"/>
        <v>25</v>
      </c>
      <c r="O17" s="74">
        <f>SUM(O9:O16)</f>
        <v>0</v>
      </c>
      <c r="P17" s="74">
        <f>SUM(P9:P16)</f>
        <v>0</v>
      </c>
      <c r="Q17" s="73">
        <f t="shared" si="5"/>
        <v>25</v>
      </c>
      <c r="R17" s="73">
        <f t="shared" si="6"/>
        <v>42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>
        <v>24401</v>
      </c>
      <c r="E18" s="186">
        <v>2940</v>
      </c>
      <c r="F18" s="186"/>
      <c r="G18" s="73">
        <f t="shared" si="2"/>
        <v>27341</v>
      </c>
      <c r="H18" s="62">
        <v>864</v>
      </c>
      <c r="I18" s="62">
        <v>1039</v>
      </c>
      <c r="J18" s="73">
        <f t="shared" si="3"/>
        <v>27166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27166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69" customFormat="1" ht="12">
      <c r="A39" s="368" t="s">
        <v>601</v>
      </c>
      <c r="B39" s="368" t="s">
        <v>602</v>
      </c>
      <c r="C39" s="367" t="s">
        <v>603</v>
      </c>
      <c r="D39" s="567"/>
      <c r="E39" s="567"/>
      <c r="F39" s="567"/>
      <c r="G39" s="73">
        <f t="shared" si="2"/>
        <v>0</v>
      </c>
      <c r="H39" s="567"/>
      <c r="I39" s="567"/>
      <c r="J39" s="73">
        <f t="shared" si="3"/>
        <v>0</v>
      </c>
      <c r="K39" s="567"/>
      <c r="L39" s="567"/>
      <c r="M39" s="567"/>
      <c r="N39" s="73">
        <f t="shared" si="4"/>
        <v>0</v>
      </c>
      <c r="O39" s="567"/>
      <c r="P39" s="567"/>
      <c r="Q39" s="73">
        <f t="shared" si="9"/>
        <v>0</v>
      </c>
      <c r="R39" s="73">
        <f t="shared" si="10"/>
        <v>0</v>
      </c>
      <c r="S39" s="568"/>
      <c r="T39" s="568"/>
      <c r="U39" s="568"/>
      <c r="V39" s="568"/>
      <c r="W39" s="568"/>
      <c r="X39" s="568"/>
      <c r="Y39" s="568"/>
      <c r="Z39" s="568"/>
      <c r="AA39" s="568"/>
      <c r="AB39" s="568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24460</v>
      </c>
      <c r="E40" s="436">
        <f>E17+E18+E19+E25+E38+E39</f>
        <v>2948</v>
      </c>
      <c r="F40" s="436">
        <f aca="true" t="shared" si="13" ref="F40:R40">F17+F18+F19+F25+F38+F39</f>
        <v>0</v>
      </c>
      <c r="G40" s="436">
        <f t="shared" si="13"/>
        <v>27408</v>
      </c>
      <c r="H40" s="436">
        <f t="shared" si="13"/>
        <v>864</v>
      </c>
      <c r="I40" s="436">
        <f t="shared" si="13"/>
        <v>1039</v>
      </c>
      <c r="J40" s="436">
        <f t="shared" si="13"/>
        <v>27233</v>
      </c>
      <c r="K40" s="436">
        <f t="shared" si="13"/>
        <v>18</v>
      </c>
      <c r="L40" s="436">
        <f t="shared" si="13"/>
        <v>7</v>
      </c>
      <c r="M40" s="436">
        <f t="shared" si="13"/>
        <v>0</v>
      </c>
      <c r="N40" s="436">
        <f t="shared" si="13"/>
        <v>25</v>
      </c>
      <c r="O40" s="436">
        <f t="shared" si="13"/>
        <v>0</v>
      </c>
      <c r="P40" s="436">
        <f t="shared" si="13"/>
        <v>0</v>
      </c>
      <c r="Q40" s="436">
        <f t="shared" si="13"/>
        <v>25</v>
      </c>
      <c r="R40" s="436">
        <f t="shared" si="13"/>
        <v>27208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862</v>
      </c>
      <c r="C44" s="352"/>
      <c r="D44" s="353"/>
      <c r="E44" s="353"/>
      <c r="F44" s="353"/>
      <c r="G44" s="349"/>
      <c r="H44" s="354" t="s">
        <v>867</v>
      </c>
      <c r="I44" s="354"/>
      <c r="J44" s="354"/>
      <c r="K44" s="354"/>
      <c r="L44" s="354"/>
      <c r="M44" s="354"/>
      <c r="N44" s="354"/>
      <c r="O44" s="599" t="s">
        <v>859</v>
      </c>
      <c r="P44" s="600"/>
      <c r="Q44" s="600"/>
      <c r="R44" s="600"/>
    </row>
    <row r="45" spans="1:18" ht="12">
      <c r="A45" s="347"/>
      <c r="B45" s="347"/>
      <c r="C45" s="347"/>
      <c r="D45" s="526"/>
      <c r="E45" s="526"/>
      <c r="F45" s="526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6"/>
      <c r="E46" s="526"/>
      <c r="F46" s="526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6"/>
      <c r="E47" s="526"/>
      <c r="F47" s="526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6"/>
      <c r="E48" s="526"/>
      <c r="F48" s="526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6"/>
      <c r="E49" s="526"/>
      <c r="F49" s="526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6"/>
      <c r="E50" s="526"/>
      <c r="F50" s="526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 password="CF7A" sheet="1" objects="1" scenarios="1"/>
  <mergeCells count="11">
    <mergeCell ref="C5:C6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A115"/>
  <sheetViews>
    <sheetView zoomScalePageLayoutView="0" workbookViewId="0" topLeftCell="A91">
      <selection activeCell="AA114" sqref="AA11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607</v>
      </c>
      <c r="B1" s="613"/>
      <c r="C1" s="613"/>
      <c r="D1" s="613"/>
      <c r="E1" s="613"/>
      <c r="F1" s="136"/>
    </row>
    <row r="2" spans="1:6" ht="12">
      <c r="A2" s="485"/>
      <c r="B2" s="486"/>
      <c r="C2" s="487"/>
      <c r="D2" s="106"/>
      <c r="E2" s="520"/>
      <c r="F2" s="98"/>
    </row>
    <row r="3" spans="1:15" ht="13.5" customHeight="1">
      <c r="A3" s="488" t="s">
        <v>383</v>
      </c>
      <c r="B3" s="616" t="str">
        <f>'справка №1-БАЛАНС'!E3</f>
        <v>"ПИ АР СИ "АДСИЦ</v>
      </c>
      <c r="C3" s="617"/>
      <c r="D3" s="521" t="s">
        <v>2</v>
      </c>
      <c r="E3" s="106">
        <f>'справка №1-БАЛАНС'!H3</f>
        <v>175326309</v>
      </c>
      <c r="F3" s="518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9" t="s">
        <v>5</v>
      </c>
      <c r="B4" s="614" t="str">
        <f>'справка №1-БАЛАНС'!E5</f>
        <v>към 31.12.2014 г.</v>
      </c>
      <c r="C4" s="615"/>
      <c r="D4" s="522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0" t="s">
        <v>608</v>
      </c>
      <c r="B5" s="491"/>
      <c r="C5" s="492"/>
      <c r="D5" s="106"/>
      <c r="E5" s="493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124</v>
      </c>
      <c r="D28" s="107">
        <v>118</v>
      </c>
      <c r="E28" s="119">
        <f t="shared" si="0"/>
        <v>6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124</v>
      </c>
      <c r="D43" s="103">
        <f>D24+D28+D29+D31+D30+D32+D33+D38</f>
        <v>118</v>
      </c>
      <c r="E43" s="117">
        <f>E24+E28+E29+E31+E30+E32+E33+E38</f>
        <v>6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124</v>
      </c>
      <c r="D44" s="102">
        <f>D43+D21+D19+D9</f>
        <v>118</v>
      </c>
      <c r="E44" s="117">
        <f>E43+E21+E19+E9</f>
        <v>6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>C55-D55</f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1946</v>
      </c>
      <c r="D56" s="102">
        <f>D57+D59</f>
        <v>0</v>
      </c>
      <c r="E56" s="118">
        <f aca="true" t="shared" si="1" ref="E56:E95">C56-D56</f>
        <v>1946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>
        <v>1946</v>
      </c>
      <c r="D57" s="107"/>
      <c r="E57" s="118">
        <f t="shared" si="1"/>
        <v>1946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/>
      <c r="D64" s="107"/>
      <c r="E64" s="118">
        <f t="shared" si="1"/>
        <v>0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1946</v>
      </c>
      <c r="D66" s="102">
        <f>D52+D56+D61+D62+D63+D64</f>
        <v>0</v>
      </c>
      <c r="E66" s="118">
        <f t="shared" si="1"/>
        <v>1946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>C72-D72</f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>C73-D73</f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710</v>
      </c>
      <c r="D80" s="102">
        <f>SUM(D81:D84)</f>
        <v>710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>
        <v>710</v>
      </c>
      <c r="D83" s="107">
        <v>710</v>
      </c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1050</v>
      </c>
      <c r="D85" s="103">
        <f>SUM(D86:D90)+D94</f>
        <v>1050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559</v>
      </c>
      <c r="D87" s="107">
        <v>559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>
        <v>355</v>
      </c>
      <c r="D88" s="107">
        <v>355</v>
      </c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9</v>
      </c>
      <c r="D89" s="107">
        <v>9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125</v>
      </c>
      <c r="D90" s="102">
        <f>SUM(D91:D93)</f>
        <v>125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104</v>
      </c>
      <c r="D92" s="107">
        <v>104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21</v>
      </c>
      <c r="D93" s="107">
        <v>21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2</v>
      </c>
      <c r="D94" s="107">
        <v>2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>
        <v>795</v>
      </c>
      <c r="D95" s="107">
        <v>795</v>
      </c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2555</v>
      </c>
      <c r="D96" s="103">
        <f>D85+D80+D75+D71+D95</f>
        <v>2555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4501</v>
      </c>
      <c r="D97" s="103">
        <f>D96+D68+D66</f>
        <v>2555</v>
      </c>
      <c r="E97" s="103">
        <f>E96+E68+E66</f>
        <v>1946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3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3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778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1" t="s">
        <v>865</v>
      </c>
      <c r="B109" s="611"/>
      <c r="C109" s="611" t="s">
        <v>866</v>
      </c>
      <c r="D109" s="611"/>
      <c r="E109" s="611"/>
      <c r="F109" s="61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859</v>
      </c>
      <c r="D111" s="610"/>
      <c r="E111" s="610"/>
      <c r="F111" s="610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0" sqref="A30:B30"/>
    </sheetView>
  </sheetViews>
  <sheetFormatPr defaultColWidth="10.75390625" defaultRowHeight="12.75"/>
  <cols>
    <col min="1" max="1" width="52.75390625" style="106" customWidth="1"/>
    <col min="2" max="2" width="9.125" style="519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4" t="s">
        <v>383</v>
      </c>
      <c r="B4" s="618" t="str">
        <f>'справка №1-БАЛАНС'!E3</f>
        <v>"ПИ АР СИ "АДСИЦ</v>
      </c>
      <c r="C4" s="618"/>
      <c r="D4" s="618"/>
      <c r="E4" s="618"/>
      <c r="F4" s="618"/>
      <c r="G4" s="623" t="s">
        <v>2</v>
      </c>
      <c r="H4" s="623"/>
      <c r="I4" s="495">
        <f>'справка №1-БАЛАНС'!H3</f>
        <v>175326309</v>
      </c>
    </row>
    <row r="5" spans="1:9" ht="15">
      <c r="A5" s="496" t="s">
        <v>5</v>
      </c>
      <c r="B5" s="619" t="str">
        <f>'справка №1-БАЛАНС'!E5</f>
        <v>към 31.12.2014 г.</v>
      </c>
      <c r="C5" s="619"/>
      <c r="D5" s="619"/>
      <c r="E5" s="619"/>
      <c r="F5" s="619"/>
      <c r="G5" s="621" t="s">
        <v>4</v>
      </c>
      <c r="H5" s="622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782</v>
      </c>
    </row>
    <row r="7" spans="1:9" s="515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5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5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6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6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6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6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6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6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6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6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6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6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6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6" customFormat="1" ht="15" customHeight="1">
      <c r="A30" s="611" t="s">
        <v>865</v>
      </c>
      <c r="B30" s="611"/>
      <c r="C30" s="611" t="s">
        <v>868</v>
      </c>
      <c r="D30" s="611"/>
      <c r="E30" s="611"/>
      <c r="F30" s="611"/>
      <c r="G30" s="570"/>
      <c r="H30" s="418"/>
      <c r="I30" s="620"/>
      <c r="J30" s="620"/>
    </row>
    <row r="31" spans="1:9" s="516" customFormat="1" ht="12">
      <c r="A31" s="347"/>
      <c r="B31" s="386"/>
      <c r="C31" s="347"/>
      <c r="D31" s="518"/>
      <c r="E31" s="518"/>
      <c r="F31" s="518"/>
      <c r="G31" s="518"/>
      <c r="H31" s="518"/>
      <c r="I31" s="518"/>
    </row>
    <row r="32" spans="1:9" s="516" customFormat="1" ht="12">
      <c r="A32" s="347"/>
      <c r="B32" s="386"/>
      <c r="C32" s="610" t="s">
        <v>859</v>
      </c>
      <c r="D32" s="610"/>
      <c r="E32" s="610"/>
      <c r="F32" s="610"/>
      <c r="G32" s="518"/>
      <c r="H32" s="518"/>
      <c r="I32" s="518"/>
    </row>
    <row r="33" spans="1:9" s="516" customFormat="1" ht="12">
      <c r="A33" s="106"/>
      <c r="B33" s="519"/>
      <c r="C33" s="106"/>
      <c r="D33" s="520"/>
      <c r="E33" s="520"/>
      <c r="F33" s="520"/>
      <c r="G33" s="520"/>
      <c r="H33" s="520"/>
      <c r="I33" s="520"/>
    </row>
    <row r="34" spans="1:9" s="516" customFormat="1" ht="12">
      <c r="A34" s="106"/>
      <c r="B34" s="519"/>
      <c r="C34" s="106"/>
      <c r="D34" s="520"/>
      <c r="E34" s="520"/>
      <c r="F34" s="520"/>
      <c r="G34" s="520"/>
      <c r="H34" s="520"/>
      <c r="I34" s="520"/>
    </row>
    <row r="35" spans="1:9" s="516" customFormat="1" ht="12">
      <c r="A35" s="106"/>
      <c r="B35" s="519"/>
      <c r="C35" s="106"/>
      <c r="D35" s="520"/>
      <c r="E35" s="520"/>
      <c r="F35" s="520"/>
      <c r="G35" s="520"/>
      <c r="H35" s="520"/>
      <c r="I35" s="520"/>
    </row>
    <row r="36" spans="1:9" s="516" customFormat="1" ht="12">
      <c r="A36" s="106"/>
      <c r="B36" s="519"/>
      <c r="C36" s="106"/>
      <c r="D36" s="520"/>
      <c r="E36" s="520"/>
      <c r="F36" s="520"/>
      <c r="G36" s="520"/>
      <c r="H36" s="520"/>
      <c r="I36" s="520"/>
    </row>
    <row r="37" spans="1:9" s="516" customFormat="1" ht="12">
      <c r="A37" s="106"/>
      <c r="B37" s="519"/>
      <c r="C37" s="106"/>
      <c r="D37" s="520"/>
      <c r="E37" s="520"/>
      <c r="F37" s="520"/>
      <c r="G37" s="520"/>
      <c r="H37" s="520"/>
      <c r="I37" s="520"/>
    </row>
    <row r="38" spans="1:9" s="516" customFormat="1" ht="12">
      <c r="A38" s="106"/>
      <c r="B38" s="519"/>
      <c r="C38" s="106"/>
      <c r="D38" s="520"/>
      <c r="E38" s="520"/>
      <c r="F38" s="520"/>
      <c r="G38" s="520"/>
      <c r="H38" s="520"/>
      <c r="I38" s="520"/>
    </row>
    <row r="39" spans="1:9" s="516" customFormat="1" ht="12">
      <c r="A39" s="106"/>
      <c r="B39" s="519"/>
      <c r="C39" s="106"/>
      <c r="D39" s="520"/>
      <c r="E39" s="520"/>
      <c r="F39" s="520"/>
      <c r="G39" s="520"/>
      <c r="H39" s="520"/>
      <c r="I39" s="520"/>
    </row>
    <row r="40" spans="1:9" s="516" customFormat="1" ht="12">
      <c r="A40" s="106"/>
      <c r="B40" s="519"/>
      <c r="C40" s="106"/>
      <c r="D40" s="520"/>
      <c r="E40" s="520"/>
      <c r="F40" s="520"/>
      <c r="G40" s="520"/>
      <c r="H40" s="520"/>
      <c r="I40" s="520"/>
    </row>
    <row r="41" spans="1:9" s="516" customFormat="1" ht="12">
      <c r="A41" s="106"/>
      <c r="B41" s="519"/>
      <c r="C41" s="106"/>
      <c r="D41" s="520"/>
      <c r="E41" s="520"/>
      <c r="F41" s="520"/>
      <c r="G41" s="520"/>
      <c r="H41" s="520"/>
      <c r="I41" s="520"/>
    </row>
    <row r="42" spans="1:9" s="516" customFormat="1" ht="12">
      <c r="A42" s="106"/>
      <c r="B42" s="519"/>
      <c r="C42" s="106"/>
      <c r="D42" s="520"/>
      <c r="E42" s="520"/>
      <c r="F42" s="520"/>
      <c r="G42" s="520"/>
      <c r="H42" s="520"/>
      <c r="I42" s="520"/>
    </row>
    <row r="43" spans="1:9" s="516" customFormat="1" ht="12">
      <c r="A43" s="106"/>
      <c r="B43" s="519"/>
      <c r="C43" s="106"/>
      <c r="D43" s="520"/>
      <c r="E43" s="520"/>
      <c r="F43" s="520"/>
      <c r="G43" s="520"/>
      <c r="H43" s="520"/>
      <c r="I43" s="520"/>
    </row>
    <row r="44" spans="1:9" s="516" customFormat="1" ht="12">
      <c r="A44" s="106"/>
      <c r="B44" s="519"/>
      <c r="C44" s="106"/>
      <c r="D44" s="520"/>
      <c r="E44" s="520"/>
      <c r="F44" s="520"/>
      <c r="G44" s="520"/>
      <c r="H44" s="520"/>
      <c r="I44" s="520"/>
    </row>
    <row r="45" spans="1:9" s="516" customFormat="1" ht="12">
      <c r="A45" s="106"/>
      <c r="B45" s="519"/>
      <c r="C45" s="106"/>
      <c r="D45" s="520"/>
      <c r="E45" s="520"/>
      <c r="F45" s="520"/>
      <c r="G45" s="520"/>
      <c r="H45" s="520"/>
      <c r="I45" s="520"/>
    </row>
    <row r="46" spans="1:9" s="516" customFormat="1" ht="12">
      <c r="A46" s="106"/>
      <c r="B46" s="519"/>
      <c r="C46" s="106"/>
      <c r="D46" s="520"/>
      <c r="E46" s="520"/>
      <c r="F46" s="520"/>
      <c r="G46" s="520"/>
      <c r="H46" s="520"/>
      <c r="I46" s="520"/>
    </row>
    <row r="47" spans="1:9" s="516" customFormat="1" ht="12">
      <c r="A47" s="106"/>
      <c r="B47" s="519"/>
      <c r="C47" s="106"/>
      <c r="D47" s="520"/>
      <c r="E47" s="520"/>
      <c r="F47" s="520"/>
      <c r="G47" s="520"/>
      <c r="H47" s="520"/>
      <c r="I47" s="520"/>
    </row>
    <row r="48" spans="1:9" s="516" customFormat="1" ht="12">
      <c r="A48" s="106"/>
      <c r="B48" s="519"/>
      <c r="C48" s="106"/>
      <c r="D48" s="520"/>
      <c r="E48" s="520"/>
      <c r="F48" s="520"/>
      <c r="G48" s="520"/>
      <c r="H48" s="520"/>
      <c r="I48" s="520"/>
    </row>
    <row r="49" spans="1:9" s="516" customFormat="1" ht="12">
      <c r="A49" s="106"/>
      <c r="B49" s="519"/>
      <c r="C49" s="106"/>
      <c r="D49" s="520"/>
      <c r="E49" s="520"/>
      <c r="F49" s="520"/>
      <c r="G49" s="520"/>
      <c r="H49" s="520"/>
      <c r="I49" s="520"/>
    </row>
    <row r="50" spans="1:9" s="516" customFormat="1" ht="12">
      <c r="A50" s="106"/>
      <c r="B50" s="519"/>
      <c r="C50" s="106"/>
      <c r="D50" s="520"/>
      <c r="E50" s="520"/>
      <c r="F50" s="520"/>
      <c r="G50" s="520"/>
      <c r="H50" s="520"/>
      <c r="I50" s="520"/>
    </row>
    <row r="51" spans="1:9" s="516" customFormat="1" ht="12">
      <c r="A51" s="106"/>
      <c r="B51" s="519"/>
      <c r="C51" s="106"/>
      <c r="D51" s="520"/>
      <c r="E51" s="520"/>
      <c r="F51" s="520"/>
      <c r="G51" s="520"/>
      <c r="H51" s="520"/>
      <c r="I51" s="520"/>
    </row>
    <row r="52" spans="1:9" s="516" customFormat="1" ht="12">
      <c r="A52" s="106"/>
      <c r="B52" s="519"/>
      <c r="C52" s="106"/>
      <c r="D52" s="520"/>
      <c r="E52" s="520"/>
      <c r="F52" s="520"/>
      <c r="G52" s="520"/>
      <c r="H52" s="520"/>
      <c r="I52" s="520"/>
    </row>
    <row r="53" spans="1:9" s="516" customFormat="1" ht="12">
      <c r="A53" s="106"/>
      <c r="B53" s="519"/>
      <c r="C53" s="106"/>
      <c r="D53" s="520"/>
      <c r="E53" s="520"/>
      <c r="F53" s="520"/>
      <c r="G53" s="520"/>
      <c r="H53" s="520"/>
      <c r="I53" s="520"/>
    </row>
    <row r="54" spans="1:9" s="516" customFormat="1" ht="12">
      <c r="A54" s="106"/>
      <c r="B54" s="519"/>
      <c r="C54" s="106"/>
      <c r="D54" s="520"/>
      <c r="E54" s="520"/>
      <c r="F54" s="520"/>
      <c r="G54" s="520"/>
      <c r="H54" s="520"/>
      <c r="I54" s="520"/>
    </row>
    <row r="55" spans="1:9" s="516" customFormat="1" ht="12">
      <c r="A55" s="106"/>
      <c r="B55" s="519"/>
      <c r="C55" s="106"/>
      <c r="D55" s="520"/>
      <c r="E55" s="520"/>
      <c r="F55" s="520"/>
      <c r="G55" s="520"/>
      <c r="H55" s="520"/>
      <c r="I55" s="520"/>
    </row>
    <row r="56" spans="1:9" s="516" customFormat="1" ht="12">
      <c r="A56" s="106"/>
      <c r="B56" s="519"/>
      <c r="C56" s="106"/>
      <c r="D56" s="520"/>
      <c r="E56" s="520"/>
      <c r="F56" s="520"/>
      <c r="G56" s="520"/>
      <c r="H56" s="520"/>
      <c r="I56" s="520"/>
    </row>
    <row r="57" spans="1:9" s="516" customFormat="1" ht="12">
      <c r="A57" s="106"/>
      <c r="B57" s="519"/>
      <c r="C57" s="106"/>
      <c r="D57" s="520"/>
      <c r="E57" s="520"/>
      <c r="F57" s="520"/>
      <c r="G57" s="520"/>
      <c r="H57" s="520"/>
      <c r="I57" s="520"/>
    </row>
    <row r="58" spans="1:9" s="516" customFormat="1" ht="12">
      <c r="A58" s="106"/>
      <c r="B58" s="519"/>
      <c r="C58" s="106"/>
      <c r="D58" s="520"/>
      <c r="E58" s="520"/>
      <c r="F58" s="520"/>
      <c r="G58" s="520"/>
      <c r="H58" s="520"/>
      <c r="I58" s="520"/>
    </row>
    <row r="59" spans="1:9" s="516" customFormat="1" ht="12">
      <c r="A59" s="106"/>
      <c r="B59" s="519"/>
      <c r="C59" s="106"/>
      <c r="D59" s="520"/>
      <c r="E59" s="520"/>
      <c r="F59" s="520"/>
      <c r="G59" s="520"/>
      <c r="H59" s="520"/>
      <c r="I59" s="520"/>
    </row>
    <row r="60" spans="1:9" s="516" customFormat="1" ht="12">
      <c r="A60" s="106"/>
      <c r="B60" s="519"/>
      <c r="C60" s="106"/>
      <c r="D60" s="520"/>
      <c r="E60" s="520"/>
      <c r="F60" s="520"/>
      <c r="G60" s="520"/>
      <c r="H60" s="520"/>
      <c r="I60" s="520"/>
    </row>
    <row r="61" spans="1:9" s="516" customFormat="1" ht="12">
      <c r="A61" s="106"/>
      <c r="B61" s="519"/>
      <c r="C61" s="106"/>
      <c r="D61" s="520"/>
      <c r="E61" s="520"/>
      <c r="F61" s="520"/>
      <c r="G61" s="520"/>
      <c r="H61" s="520"/>
      <c r="I61" s="520"/>
    </row>
    <row r="62" spans="1:9" s="516" customFormat="1" ht="12">
      <c r="A62" s="106"/>
      <c r="B62" s="519"/>
      <c r="C62" s="106"/>
      <c r="D62" s="520"/>
      <c r="E62" s="520"/>
      <c r="F62" s="520"/>
      <c r="G62" s="520"/>
      <c r="H62" s="520"/>
      <c r="I62" s="520"/>
    </row>
    <row r="63" spans="1:9" s="516" customFormat="1" ht="12">
      <c r="A63" s="106"/>
      <c r="B63" s="519"/>
      <c r="C63" s="106"/>
      <c r="D63" s="520"/>
      <c r="E63" s="520"/>
      <c r="F63" s="520"/>
      <c r="G63" s="520"/>
      <c r="H63" s="520"/>
      <c r="I63" s="520"/>
    </row>
    <row r="64" spans="1:9" s="516" customFormat="1" ht="12">
      <c r="A64" s="106"/>
      <c r="B64" s="519"/>
      <c r="C64" s="106"/>
      <c r="D64" s="520"/>
      <c r="E64" s="520"/>
      <c r="F64" s="520"/>
      <c r="G64" s="520"/>
      <c r="H64" s="520"/>
      <c r="I64" s="520"/>
    </row>
    <row r="65" spans="1:9" s="516" customFormat="1" ht="12">
      <c r="A65" s="106"/>
      <c r="B65" s="519"/>
      <c r="C65" s="106"/>
      <c r="D65" s="520"/>
      <c r="E65" s="520"/>
      <c r="F65" s="520"/>
      <c r="G65" s="520"/>
      <c r="H65" s="520"/>
      <c r="I65" s="520"/>
    </row>
    <row r="66" spans="1:9" s="516" customFormat="1" ht="12">
      <c r="A66" s="106"/>
      <c r="B66" s="519"/>
      <c r="C66" s="106"/>
      <c r="D66" s="520"/>
      <c r="E66" s="520"/>
      <c r="F66" s="520"/>
      <c r="G66" s="520"/>
      <c r="H66" s="520"/>
      <c r="I66" s="520"/>
    </row>
    <row r="67" spans="1:9" s="516" customFormat="1" ht="12">
      <c r="A67" s="106"/>
      <c r="B67" s="519"/>
      <c r="C67" s="106"/>
      <c r="D67" s="520"/>
      <c r="E67" s="520"/>
      <c r="F67" s="520"/>
      <c r="G67" s="520"/>
      <c r="H67" s="520"/>
      <c r="I67" s="520"/>
    </row>
    <row r="68" spans="1:9" s="516" customFormat="1" ht="12">
      <c r="A68" s="106"/>
      <c r="B68" s="519"/>
      <c r="C68" s="106"/>
      <c r="D68" s="520"/>
      <c r="E68" s="520"/>
      <c r="F68" s="520"/>
      <c r="G68" s="520"/>
      <c r="H68" s="520"/>
      <c r="I68" s="520"/>
    </row>
    <row r="69" spans="1:9" s="516" customFormat="1" ht="12">
      <c r="A69" s="106"/>
      <c r="B69" s="519"/>
      <c r="C69" s="106"/>
      <c r="D69" s="520"/>
      <c r="E69" s="520"/>
      <c r="F69" s="520"/>
      <c r="G69" s="520"/>
      <c r="H69" s="520"/>
      <c r="I69" s="520"/>
    </row>
    <row r="70" spans="1:9" s="516" customFormat="1" ht="12">
      <c r="A70" s="106"/>
      <c r="B70" s="519"/>
      <c r="C70" s="106"/>
      <c r="D70" s="520"/>
      <c r="E70" s="520"/>
      <c r="F70" s="520"/>
      <c r="G70" s="520"/>
      <c r="H70" s="520"/>
      <c r="I70" s="520"/>
    </row>
    <row r="71" spans="1:9" s="516" customFormat="1" ht="12">
      <c r="A71" s="106"/>
      <c r="B71" s="519"/>
      <c r="C71" s="106"/>
      <c r="D71" s="520"/>
      <c r="E71" s="520"/>
      <c r="F71" s="520"/>
      <c r="G71" s="520"/>
      <c r="H71" s="520"/>
      <c r="I71" s="520"/>
    </row>
    <row r="72" spans="1:9" s="516" customFormat="1" ht="12">
      <c r="A72" s="106"/>
      <c r="B72" s="519"/>
      <c r="C72" s="106"/>
      <c r="D72" s="520"/>
      <c r="E72" s="520"/>
      <c r="F72" s="520"/>
      <c r="G72" s="520"/>
      <c r="H72" s="520"/>
      <c r="I72" s="520"/>
    </row>
    <row r="73" spans="1:9" s="516" customFormat="1" ht="12">
      <c r="A73" s="106"/>
      <c r="B73" s="519"/>
      <c r="C73" s="106"/>
      <c r="D73" s="520"/>
      <c r="E73" s="520"/>
      <c r="F73" s="520"/>
      <c r="G73" s="520"/>
      <c r="H73" s="520"/>
      <c r="I73" s="520"/>
    </row>
    <row r="74" spans="1:9" s="516" customFormat="1" ht="12">
      <c r="A74" s="106"/>
      <c r="B74" s="519"/>
      <c r="C74" s="106"/>
      <c r="D74" s="520"/>
      <c r="E74" s="520"/>
      <c r="F74" s="520"/>
      <c r="G74" s="520"/>
      <c r="H74" s="520"/>
      <c r="I74" s="520"/>
    </row>
    <row r="75" spans="1:9" s="516" customFormat="1" ht="12">
      <c r="A75" s="106"/>
      <c r="B75" s="519"/>
      <c r="C75" s="106"/>
      <c r="D75" s="520"/>
      <c r="E75" s="520"/>
      <c r="F75" s="520"/>
      <c r="G75" s="520"/>
      <c r="H75" s="520"/>
      <c r="I75" s="520"/>
    </row>
    <row r="76" spans="1:9" s="516" customFormat="1" ht="12">
      <c r="A76" s="106"/>
      <c r="B76" s="519"/>
      <c r="C76" s="106"/>
      <c r="D76" s="520"/>
      <c r="E76" s="520"/>
      <c r="F76" s="520"/>
      <c r="G76" s="520"/>
      <c r="H76" s="520"/>
      <c r="I76" s="520"/>
    </row>
    <row r="77" spans="1:9" s="516" customFormat="1" ht="12">
      <c r="A77" s="106"/>
      <c r="B77" s="519"/>
      <c r="C77" s="106"/>
      <c r="D77" s="520"/>
      <c r="E77" s="520"/>
      <c r="F77" s="520"/>
      <c r="G77" s="520"/>
      <c r="H77" s="520"/>
      <c r="I77" s="520"/>
    </row>
    <row r="78" spans="1:9" s="516" customFormat="1" ht="12">
      <c r="A78" s="106"/>
      <c r="B78" s="519"/>
      <c r="C78" s="106"/>
      <c r="D78" s="520"/>
      <c r="E78" s="520"/>
      <c r="F78" s="520"/>
      <c r="G78" s="520"/>
      <c r="H78" s="520"/>
      <c r="I78" s="520"/>
    </row>
    <row r="79" spans="1:9" s="516" customFormat="1" ht="12">
      <c r="A79" s="106"/>
      <c r="B79" s="519"/>
      <c r="C79" s="106"/>
      <c r="D79" s="520"/>
      <c r="E79" s="520"/>
      <c r="F79" s="520"/>
      <c r="G79" s="520"/>
      <c r="H79" s="520"/>
      <c r="I79" s="520"/>
    </row>
    <row r="80" spans="1:9" s="516" customFormat="1" ht="12">
      <c r="A80" s="106"/>
      <c r="B80" s="519"/>
      <c r="C80" s="106"/>
      <c r="D80" s="520"/>
      <c r="E80" s="520"/>
      <c r="F80" s="520"/>
      <c r="G80" s="520"/>
      <c r="H80" s="520"/>
      <c r="I80" s="520"/>
    </row>
    <row r="81" spans="1:9" s="516" customFormat="1" ht="12">
      <c r="A81" s="106"/>
      <c r="B81" s="519"/>
      <c r="C81" s="106"/>
      <c r="D81" s="520"/>
      <c r="E81" s="520"/>
      <c r="F81" s="520"/>
      <c r="G81" s="520"/>
      <c r="H81" s="520"/>
      <c r="I81" s="520"/>
    </row>
    <row r="82" spans="1:9" s="516" customFormat="1" ht="12">
      <c r="A82" s="106"/>
      <c r="B82" s="519"/>
      <c r="C82" s="106"/>
      <c r="D82" s="520"/>
      <c r="E82" s="520"/>
      <c r="F82" s="520"/>
      <c r="G82" s="520"/>
      <c r="H82" s="520"/>
      <c r="I82" s="520"/>
    </row>
    <row r="83" spans="1:9" s="516" customFormat="1" ht="12">
      <c r="A83" s="106"/>
      <c r="B83" s="519"/>
      <c r="C83" s="106"/>
      <c r="D83" s="520"/>
      <c r="E83" s="520"/>
      <c r="F83" s="520"/>
      <c r="G83" s="520"/>
      <c r="H83" s="520"/>
      <c r="I83" s="520"/>
    </row>
    <row r="84" spans="1:9" s="516" customFormat="1" ht="12">
      <c r="A84" s="106"/>
      <c r="B84" s="519"/>
      <c r="C84" s="106"/>
      <c r="D84" s="520"/>
      <c r="E84" s="520"/>
      <c r="F84" s="520"/>
      <c r="G84" s="520"/>
      <c r="H84" s="520"/>
      <c r="I84" s="520"/>
    </row>
    <row r="85" spans="1:9" s="516" customFormat="1" ht="12">
      <c r="A85" s="106"/>
      <c r="B85" s="519"/>
      <c r="C85" s="106"/>
      <c r="D85" s="520"/>
      <c r="E85" s="520"/>
      <c r="F85" s="520"/>
      <c r="G85" s="520"/>
      <c r="H85" s="520"/>
      <c r="I85" s="520"/>
    </row>
    <row r="86" spans="1:9" s="516" customFormat="1" ht="12">
      <c r="A86" s="106"/>
      <c r="B86" s="519"/>
      <c r="C86" s="106"/>
      <c r="D86" s="520"/>
      <c r="E86" s="520"/>
      <c r="F86" s="520"/>
      <c r="G86" s="520"/>
      <c r="H86" s="520"/>
      <c r="I86" s="520"/>
    </row>
    <row r="87" spans="1:9" s="516" customFormat="1" ht="12">
      <c r="A87" s="106"/>
      <c r="B87" s="519"/>
      <c r="C87" s="106"/>
      <c r="D87" s="520"/>
      <c r="E87" s="520"/>
      <c r="F87" s="520"/>
      <c r="G87" s="520"/>
      <c r="H87" s="520"/>
      <c r="I87" s="520"/>
    </row>
    <row r="88" spans="1:9" s="516" customFormat="1" ht="12">
      <c r="A88" s="106"/>
      <c r="B88" s="519"/>
      <c r="C88" s="106"/>
      <c r="D88" s="520"/>
      <c r="E88" s="520"/>
      <c r="F88" s="520"/>
      <c r="G88" s="520"/>
      <c r="H88" s="520"/>
      <c r="I88" s="520"/>
    </row>
    <row r="89" spans="1:9" s="516" customFormat="1" ht="12">
      <c r="A89" s="106"/>
      <c r="B89" s="519"/>
      <c r="C89" s="106"/>
      <c r="D89" s="520"/>
      <c r="E89" s="520"/>
      <c r="F89" s="520"/>
      <c r="G89" s="520"/>
      <c r="H89" s="520"/>
      <c r="I89" s="520"/>
    </row>
    <row r="90" spans="1:9" s="516" customFormat="1" ht="12">
      <c r="A90" s="106"/>
      <c r="B90" s="519"/>
      <c r="C90" s="106"/>
      <c r="D90" s="520"/>
      <c r="E90" s="520"/>
      <c r="F90" s="520"/>
      <c r="G90" s="520"/>
      <c r="H90" s="520"/>
      <c r="I90" s="520"/>
    </row>
    <row r="91" spans="1:9" s="516" customFormat="1" ht="12">
      <c r="A91" s="106"/>
      <c r="B91" s="519"/>
      <c r="C91" s="106"/>
      <c r="D91" s="520"/>
      <c r="E91" s="520"/>
      <c r="F91" s="520"/>
      <c r="G91" s="520"/>
      <c r="H91" s="520"/>
      <c r="I91" s="520"/>
    </row>
    <row r="92" spans="1:9" s="516" customFormat="1" ht="12">
      <c r="A92" s="106"/>
      <c r="B92" s="519"/>
      <c r="C92" s="106"/>
      <c r="D92" s="520"/>
      <c r="E92" s="520"/>
      <c r="F92" s="520"/>
      <c r="G92" s="520"/>
      <c r="H92" s="520"/>
      <c r="I92" s="520"/>
    </row>
    <row r="93" spans="1:9" s="516" customFormat="1" ht="12">
      <c r="A93" s="106"/>
      <c r="B93" s="519"/>
      <c r="C93" s="106"/>
      <c r="D93" s="520"/>
      <c r="E93" s="520"/>
      <c r="F93" s="520"/>
      <c r="G93" s="520"/>
      <c r="H93" s="520"/>
      <c r="I93" s="520"/>
    </row>
    <row r="94" spans="1:9" s="516" customFormat="1" ht="12">
      <c r="A94" s="106"/>
      <c r="B94" s="519"/>
      <c r="C94" s="106"/>
      <c r="D94" s="520"/>
      <c r="E94" s="520"/>
      <c r="F94" s="520"/>
      <c r="G94" s="520"/>
      <c r="H94" s="520"/>
      <c r="I94" s="520"/>
    </row>
    <row r="95" spans="1:9" s="516" customFormat="1" ht="12">
      <c r="A95" s="106"/>
      <c r="B95" s="519"/>
      <c r="C95" s="106"/>
      <c r="D95" s="520"/>
      <c r="E95" s="520"/>
      <c r="F95" s="520"/>
      <c r="G95" s="520"/>
      <c r="H95" s="520"/>
      <c r="I95" s="520"/>
    </row>
    <row r="96" spans="1:9" s="516" customFormat="1" ht="12">
      <c r="A96" s="106"/>
      <c r="B96" s="519"/>
      <c r="C96" s="106"/>
      <c r="D96" s="520"/>
      <c r="E96" s="520"/>
      <c r="F96" s="520"/>
      <c r="G96" s="520"/>
      <c r="H96" s="520"/>
      <c r="I96" s="520"/>
    </row>
    <row r="97" spans="1:9" s="516" customFormat="1" ht="12">
      <c r="A97" s="106"/>
      <c r="B97" s="519"/>
      <c r="C97" s="106"/>
      <c r="D97" s="520"/>
      <c r="E97" s="520"/>
      <c r="F97" s="520"/>
      <c r="G97" s="520"/>
      <c r="H97" s="520"/>
      <c r="I97" s="520"/>
    </row>
    <row r="98" spans="1:9" s="516" customFormat="1" ht="12">
      <c r="A98" s="106"/>
      <c r="B98" s="519"/>
      <c r="C98" s="106"/>
      <c r="D98" s="520"/>
      <c r="E98" s="520"/>
      <c r="F98" s="520"/>
      <c r="G98" s="520"/>
      <c r="H98" s="520"/>
      <c r="I98" s="520"/>
    </row>
    <row r="99" spans="1:9" s="516" customFormat="1" ht="12">
      <c r="A99" s="106"/>
      <c r="B99" s="519"/>
      <c r="C99" s="106"/>
      <c r="D99" s="520"/>
      <c r="E99" s="520"/>
      <c r="F99" s="520"/>
      <c r="G99" s="520"/>
      <c r="H99" s="520"/>
      <c r="I99" s="520"/>
    </row>
    <row r="100" spans="1:9" s="516" customFormat="1" ht="12">
      <c r="A100" s="106"/>
      <c r="B100" s="519"/>
      <c r="C100" s="106"/>
      <c r="D100" s="520"/>
      <c r="E100" s="520"/>
      <c r="F100" s="520"/>
      <c r="G100" s="520"/>
      <c r="H100" s="520"/>
      <c r="I100" s="520"/>
    </row>
    <row r="101" spans="1:9" s="516" customFormat="1" ht="12">
      <c r="A101" s="106"/>
      <c r="B101" s="519"/>
      <c r="C101" s="106"/>
      <c r="D101" s="520"/>
      <c r="E101" s="520"/>
      <c r="F101" s="520"/>
      <c r="G101" s="520"/>
      <c r="H101" s="520"/>
      <c r="I101" s="520"/>
    </row>
    <row r="102" spans="1:9" s="516" customFormat="1" ht="12">
      <c r="A102" s="106"/>
      <c r="B102" s="519"/>
      <c r="C102" s="106"/>
      <c r="D102" s="520"/>
      <c r="E102" s="520"/>
      <c r="F102" s="520"/>
      <c r="G102" s="520"/>
      <c r="H102" s="520"/>
      <c r="I102" s="520"/>
    </row>
    <row r="103" spans="1:9" s="516" customFormat="1" ht="12">
      <c r="A103" s="106"/>
      <c r="B103" s="519"/>
      <c r="C103" s="106"/>
      <c r="D103" s="520"/>
      <c r="E103" s="520"/>
      <c r="F103" s="520"/>
      <c r="G103" s="520"/>
      <c r="H103" s="520"/>
      <c r="I103" s="520"/>
    </row>
    <row r="104" spans="1:9" s="516" customFormat="1" ht="12">
      <c r="A104" s="106"/>
      <c r="B104" s="519"/>
      <c r="C104" s="106"/>
      <c r="D104" s="520"/>
      <c r="E104" s="520"/>
      <c r="F104" s="520"/>
      <c r="G104" s="520"/>
      <c r="H104" s="520"/>
      <c r="I104" s="520"/>
    </row>
    <row r="105" spans="1:9" s="516" customFormat="1" ht="12">
      <c r="A105" s="106"/>
      <c r="B105" s="519"/>
      <c r="C105" s="106"/>
      <c r="D105" s="520"/>
      <c r="E105" s="520"/>
      <c r="F105" s="520"/>
      <c r="G105" s="520"/>
      <c r="H105" s="520"/>
      <c r="I105" s="520"/>
    </row>
    <row r="106" spans="1:9" s="516" customFormat="1" ht="12">
      <c r="A106" s="106"/>
      <c r="B106" s="519"/>
      <c r="C106" s="106"/>
      <c r="D106" s="520"/>
      <c r="E106" s="520"/>
      <c r="F106" s="520"/>
      <c r="G106" s="520"/>
      <c r="H106" s="520"/>
      <c r="I106" s="520"/>
    </row>
    <row r="107" spans="1:9" s="516" customFormat="1" ht="12">
      <c r="A107" s="106"/>
      <c r="B107" s="519"/>
      <c r="C107" s="106"/>
      <c r="D107" s="520"/>
      <c r="E107" s="520"/>
      <c r="F107" s="520"/>
      <c r="G107" s="520"/>
      <c r="H107" s="520"/>
      <c r="I107" s="520"/>
    </row>
    <row r="108" spans="1:9" s="516" customFormat="1" ht="12">
      <c r="A108" s="106"/>
      <c r="B108" s="519"/>
      <c r="C108" s="106"/>
      <c r="D108" s="520"/>
      <c r="E108" s="520"/>
      <c r="F108" s="520"/>
      <c r="G108" s="520"/>
      <c r="H108" s="520"/>
      <c r="I108" s="520"/>
    </row>
    <row r="109" spans="1:9" s="516" customFormat="1" ht="12">
      <c r="A109" s="106"/>
      <c r="B109" s="519"/>
      <c r="C109" s="106"/>
      <c r="D109" s="520"/>
      <c r="E109" s="520"/>
      <c r="F109" s="520"/>
      <c r="G109" s="520"/>
      <c r="H109" s="520"/>
      <c r="I109" s="520"/>
    </row>
    <row r="110" spans="1:9" s="516" customFormat="1" ht="12">
      <c r="A110" s="106"/>
      <c r="B110" s="519"/>
      <c r="C110" s="106"/>
      <c r="D110" s="520"/>
      <c r="E110" s="520"/>
      <c r="F110" s="520"/>
      <c r="G110" s="520"/>
      <c r="H110" s="520"/>
      <c r="I110" s="520"/>
    </row>
    <row r="111" spans="1:9" s="516" customFormat="1" ht="12">
      <c r="A111" s="106"/>
      <c r="B111" s="519"/>
      <c r="C111" s="106"/>
      <c r="D111" s="520"/>
      <c r="E111" s="520"/>
      <c r="F111" s="520"/>
      <c r="G111" s="520"/>
      <c r="H111" s="520"/>
      <c r="I111" s="520"/>
    </row>
    <row r="112" spans="1:9" s="516" customFormat="1" ht="12">
      <c r="A112" s="106"/>
      <c r="B112" s="519"/>
      <c r="C112" s="106"/>
      <c r="D112" s="520"/>
      <c r="E112" s="520"/>
      <c r="F112" s="520"/>
      <c r="G112" s="520"/>
      <c r="H112" s="520"/>
      <c r="I112" s="520"/>
    </row>
    <row r="113" spans="1:9" s="516" customFormat="1" ht="12">
      <c r="A113" s="106"/>
      <c r="B113" s="519"/>
      <c r="C113" s="106"/>
      <c r="D113" s="520"/>
      <c r="E113" s="520"/>
      <c r="F113" s="520"/>
      <c r="G113" s="520"/>
      <c r="H113" s="520"/>
      <c r="I113" s="520"/>
    </row>
    <row r="114" spans="1:9" s="516" customFormat="1" ht="12">
      <c r="A114" s="106"/>
      <c r="B114" s="519"/>
      <c r="C114" s="106"/>
      <c r="D114" s="520"/>
      <c r="E114" s="520"/>
      <c r="F114" s="520"/>
      <c r="G114" s="520"/>
      <c r="H114" s="520"/>
      <c r="I114" s="520"/>
    </row>
    <row r="115" spans="1:9" s="516" customFormat="1" ht="12">
      <c r="A115" s="106"/>
      <c r="B115" s="519"/>
      <c r="C115" s="106"/>
      <c r="D115" s="520"/>
      <c r="E115" s="520"/>
      <c r="F115" s="520"/>
      <c r="G115" s="520"/>
      <c r="H115" s="520"/>
      <c r="I115" s="520"/>
    </row>
    <row r="116" spans="1:9" s="516" customFormat="1" ht="12">
      <c r="A116" s="106"/>
      <c r="B116" s="519"/>
      <c r="C116" s="106"/>
      <c r="D116" s="520"/>
      <c r="E116" s="520"/>
      <c r="F116" s="520"/>
      <c r="G116" s="520"/>
      <c r="H116" s="520"/>
      <c r="I116" s="520"/>
    </row>
    <row r="117" spans="1:9" s="516" customFormat="1" ht="12">
      <c r="A117" s="106"/>
      <c r="B117" s="519"/>
      <c r="C117" s="106"/>
      <c r="D117" s="520"/>
      <c r="E117" s="520"/>
      <c r="F117" s="520"/>
      <c r="G117" s="520"/>
      <c r="H117" s="520"/>
      <c r="I117" s="520"/>
    </row>
    <row r="118" spans="1:9" s="516" customFormat="1" ht="12">
      <c r="A118" s="106"/>
      <c r="B118" s="519"/>
      <c r="C118" s="106"/>
      <c r="D118" s="520"/>
      <c r="E118" s="520"/>
      <c r="F118" s="520"/>
      <c r="G118" s="520"/>
      <c r="H118" s="520"/>
      <c r="I118" s="520"/>
    </row>
    <row r="119" spans="1:9" s="516" customFormat="1" ht="12">
      <c r="A119" s="106"/>
      <c r="B119" s="519"/>
      <c r="C119" s="106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 password="CF7A" sheet="1" objects="1" scenarios="1"/>
  <mergeCells count="8">
    <mergeCell ref="C32:F32"/>
    <mergeCell ref="B4:F4"/>
    <mergeCell ref="B5:F5"/>
    <mergeCell ref="I30:J30"/>
    <mergeCell ref="G5:H5"/>
    <mergeCell ref="G4:H4"/>
    <mergeCell ref="C30:F30"/>
    <mergeCell ref="A30:B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42">
      <selection activeCell="E157" sqref="E157"/>
    </sheetView>
  </sheetViews>
  <sheetFormatPr defaultColWidth="10.75390625" defaultRowHeight="12.75"/>
  <cols>
    <col min="1" max="1" width="42.00390625" style="504" customWidth="1"/>
    <col min="2" max="2" width="8.125" style="514" customWidth="1"/>
    <col min="3" max="3" width="19.7539062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4" t="str">
        <f>'справка №1-БАЛАНС'!E3</f>
        <v>"ПИ АР СИ "АДСИЦ</v>
      </c>
      <c r="C5" s="624"/>
      <c r="D5" s="624"/>
      <c r="E5" s="565" t="s">
        <v>2</v>
      </c>
      <c r="F5" s="449">
        <f>'справка №1-БАЛАНС'!H3</f>
        <v>175326309</v>
      </c>
    </row>
    <row r="6" spans="1:13" ht="15" customHeight="1">
      <c r="A6" s="26" t="s">
        <v>819</v>
      </c>
      <c r="B6" s="625" t="str">
        <f>'справка №1-БАЛАНС'!E5</f>
        <v>към 31.12.2014 г.</v>
      </c>
      <c r="C6" s="625"/>
      <c r="D6" s="505"/>
      <c r="E6" s="564" t="s">
        <v>4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0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1"/>
      <c r="H44" s="511"/>
      <c r="I44" s="511"/>
      <c r="J44" s="511"/>
      <c r="K44" s="511"/>
      <c r="L44" s="511"/>
      <c r="M44" s="511"/>
      <c r="N44" s="511"/>
      <c r="O44" s="511"/>
      <c r="P44" s="511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1"/>
      <c r="H61" s="511"/>
      <c r="I61" s="511"/>
      <c r="J61" s="511"/>
      <c r="K61" s="511"/>
      <c r="L61" s="511"/>
      <c r="M61" s="511"/>
      <c r="N61" s="511"/>
      <c r="O61" s="511"/>
      <c r="P61" s="511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1"/>
      <c r="H78" s="511"/>
      <c r="I78" s="511"/>
      <c r="J78" s="511"/>
      <c r="K78" s="511"/>
      <c r="L78" s="511"/>
      <c r="M78" s="511"/>
      <c r="N78" s="511"/>
      <c r="O78" s="511"/>
      <c r="P78" s="511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1"/>
      <c r="H79" s="511"/>
      <c r="I79" s="511"/>
      <c r="J79" s="511"/>
      <c r="K79" s="511"/>
      <c r="L79" s="511"/>
      <c r="M79" s="511"/>
      <c r="N79" s="511"/>
      <c r="O79" s="511"/>
      <c r="P79" s="511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1"/>
      <c r="H97" s="511"/>
      <c r="I97" s="511"/>
      <c r="J97" s="511"/>
      <c r="K97" s="511"/>
      <c r="L97" s="511"/>
      <c r="M97" s="511"/>
      <c r="N97" s="511"/>
      <c r="O97" s="511"/>
      <c r="P97" s="511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1"/>
      <c r="H114" s="511"/>
      <c r="I114" s="511"/>
      <c r="J114" s="511"/>
      <c r="K114" s="511"/>
      <c r="L114" s="511"/>
      <c r="M114" s="511"/>
      <c r="N114" s="511"/>
      <c r="O114" s="511"/>
      <c r="P114" s="511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611" t="s">
        <v>862</v>
      </c>
      <c r="B151" s="611"/>
      <c r="C151" s="626" t="s">
        <v>868</v>
      </c>
      <c r="D151" s="626"/>
      <c r="E151" s="626"/>
      <c r="F151" s="626"/>
    </row>
    <row r="152" spans="1:6" ht="12.75">
      <c r="A152" s="512"/>
      <c r="B152" s="513"/>
      <c r="C152" s="512"/>
      <c r="D152" s="512"/>
      <c r="E152" s="512"/>
      <c r="F152" s="512"/>
    </row>
    <row r="153" spans="1:6" ht="12.75">
      <c r="A153" s="512"/>
      <c r="B153" s="513"/>
      <c r="C153" s="626" t="s">
        <v>859</v>
      </c>
      <c r="D153" s="626"/>
      <c r="E153" s="626"/>
      <c r="F153" s="626"/>
    </row>
    <row r="154" spans="3:5" ht="12.75">
      <c r="C154" s="512"/>
      <c r="E154" s="512"/>
    </row>
  </sheetData>
  <sheetProtection/>
  <mergeCells count="5">
    <mergeCell ref="B5:D5"/>
    <mergeCell ref="B6:C6"/>
    <mergeCell ref="C153:F153"/>
    <mergeCell ref="C151:F151"/>
    <mergeCell ref="A151:B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F19" sqref="F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Denitsa Kiryakova PRM</cp:lastModifiedBy>
  <cp:lastPrinted>2015-01-26T07:18:06Z</cp:lastPrinted>
  <dcterms:created xsi:type="dcterms:W3CDTF">2000-06-29T12:02:40Z</dcterms:created>
  <dcterms:modified xsi:type="dcterms:W3CDTF">2015-01-26T07:32:08Z</dcterms:modified>
  <cp:category/>
  <cp:version/>
  <cp:contentType/>
  <cp:contentStatus/>
</cp:coreProperties>
</file>