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000" tabRatio="839" activeTab="0"/>
  </bookViews>
  <sheets>
    <sheet name="БАЛАНС" sheetId="1" r:id="rId1"/>
  </sheets>
  <definedNames>
    <definedName name="_1_0011">'БАЛАНС'!$C$11</definedName>
    <definedName name="_xlnm.Print_Area" localSheetId="0">'БАЛАНС'!$A$1:$H$100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<sst xmlns="http://schemas.openxmlformats.org/spreadsheetml/2006/main" count="292" uniqueCount="277">
  <si>
    <t xml:space="preserve"> СЧЕТОВОДЕН  БАЛАНС </t>
  </si>
  <si>
    <t>ЕИК по БУЛСТАТ</t>
  </si>
  <si>
    <t>РГ-05-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</si>
  <si>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</si>
  <si>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</si>
  <si>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</si>
  <si>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</si>
  <si>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</si>
  <si>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</si>
  <si>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</si>
  <si>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</si>
  <si>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</si>
  <si>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</si>
  <si>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</si>
  <si>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</si>
  <si>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</si>
  <si>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</si>
  <si>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</si>
  <si>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</si>
  <si>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</si>
  <si>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</si>
  <si>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</si>
  <si>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</si>
  <si>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</si>
  <si>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</si>
  <si>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</si>
  <si>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</si>
  <si>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</si>
  <si>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</si>
  <si>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</si>
  <si>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</si>
  <si>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</si>
  <si>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</si>
  <si>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</si>
  <si>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</si>
  <si>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</si>
  <si>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</si>
  <si>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</si>
  <si>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</si>
  <si>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</si>
  <si>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</si>
  <si>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</si>
  <si>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</si>
  <si>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</si>
  <si>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</si>
  <si>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</si>
  <si>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</si>
  <si>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</si>
  <si>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</si>
  <si>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</si>
  <si>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</si>
  <si>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</si>
  <si>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</si>
  <si>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</si>
  <si>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</si>
  <si>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</si>
  <si>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</si>
  <si>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</si>
  <si>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</si>
  <si>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</si>
  <si>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</si>
  <si>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</si>
  <si>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</si>
  <si>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</si>
  <si>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</si>
  <si>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</si>
  <si>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</si>
  <si>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</si>
  <si>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</si>
  <si>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</si>
  <si>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</si>
  <si>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</si>
  <si>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</si>
  <si>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</si>
  <si>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</si>
  <si>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</si>
  <si>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</si>
  <si>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</si>
  <si>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</si>
  <si>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</si>
  <si>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</si>
  <si>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</si>
  <si>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</si>
  <si>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</si>
  <si>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</si>
  <si>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</si>
  <si>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</si>
  <si>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</si>
  <si>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</si>
  <si>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</si>
  <si>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</si>
  <si>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</si>
  <si>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</si>
  <si>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</si>
  <si>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</si>
  <si>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</si>
  <si>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</si>
  <si>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</si>
  <si>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</si>
  <si>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</si>
  <si>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</si>
  <si>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</si>
  <si>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</si>
  <si>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</si>
  <si>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</si>
  <si>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</si>
  <si>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</si>
  <si>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</si>
  <si>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</si>
  <si>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</si>
  <si>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</si>
  <si>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</si>
  <si>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</si>
  <si>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</si>
  <si>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</si>
  <si>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</si>
  <si>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</si>
  <si>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</si>
  <si>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</si>
  <si>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</si>
  <si>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</si>
  <si>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</si>
  <si>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</si>
  <si>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</si>
  <si>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</si>
  <si>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</si>
  <si>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</si>
  <si>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</si>
  <si>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</si>
  <si>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</si>
  <si>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</si>
  <si>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</si>
  <si>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</si>
  <si>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</si>
  <si>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</si>
  <si>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</si>
  <si>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</si>
  <si>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</si>
  <si>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</si>
  <si>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</si>
  <si>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</si>
  <si>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</si>
  <si>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</si>
  <si>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</si>
  <si>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</si>
  <si>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</si>
  <si>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</si>
  <si>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</si>
  <si>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</si>
  <si>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</si>
  <si>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</si>
  <si>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</si>
  <si>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</si>
  <si>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</si>
  <si>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</si>
  <si>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</si>
  <si>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</si>
  <si>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</si>
  <si>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</si>
  <si>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</si>
  <si>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</si>
  <si>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</si>
  <si>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</si>
  <si>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</si>
  <si>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</si>
  <si>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</si>
  <si>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</si>
  <si>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</si>
  <si>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</si>
  <si>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</si>
  <si>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</si>
  <si>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</si>
  <si>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</si>
  <si>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</si>
  <si>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</si>
  <si>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</si>
  <si>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</si>
  <si>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</si>
  <si>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</si>
  <si>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</si>
  <si>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</si>
  <si>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</si>
  <si>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</si>
  <si>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</si>
  <si>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</si>
  <si>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</si>
  <si>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</si>
  <si>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</si>
  <si>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</si>
  <si>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</si>
  <si>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</si>
  <si>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</si>
  <si>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</si>
  <si>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</si>
  <si>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</si>
  <si>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</si>
  <si>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</si>
  <si>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</si>
  <si>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</si>
  <si>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</si>
  <si>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</si>
  <si>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</si>
  <si>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</si>
  <si>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</si>
  <si>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</si>
  <si>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</si>
  <si>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</si>
  <si>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</si>
  <si>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</si>
  <si>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</si>
  <si>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</si>
  <si>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</si>
  <si>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</si>
  <si>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</si>
  <si>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</si>
  <si>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</si>
  <si>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</si>
  <si>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</si>
  <si>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</si>
  <si>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</si>
  <si>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</si>
  <si>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</si>
  <si>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</si>
  <si>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</si>
  <si>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</si>
  <si>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</si>
  <si>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</si>
  <si>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</si>
  <si>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</si>
  <si>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</si>
  <si>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</si>
  <si>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</si>
  <si>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</si>
  <si>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</si>
  <si>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</si>
  <si>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</si>
  <si>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</si>
  <si>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</si>
  <si>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</si>
  <si>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</si>
  <si>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</si>
  <si>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</si>
  <si>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</si>
  <si>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</si>
  <si>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</si>
  <si>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</si>
  <si>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</si>
  <si>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</si>
  <si>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</si>
  <si>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</si>
  <si>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</si>
  <si>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</si>
  <si>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</si>
  <si>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</si>
  <si>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</si>
  <si>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</si>
  <si>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</si>
  <si>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</si>
  <si>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</si>
  <si>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</si>
  <si>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</si>
  <si>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</si>
  <si>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</si>
  <si>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</si>
  <si>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</si>
  <si>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</si>
  <si>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</si>
  <si>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</si>
  <si>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1. Инвестиции в: </t>
  </si>
  <si>
    <t>Забележка: Да се посочи метода на осчетоводяване на инвестициите</t>
  </si>
  <si>
    <t xml:space="preserve">Вид на отчета: неконсолидиран </t>
  </si>
  <si>
    <t>Име на отчитащото се предприятие: ИД "Индустриален фонд" АД</t>
  </si>
  <si>
    <t>Съставител: Профит Мениджмънт ООД</t>
  </si>
  <si>
    <t>Ръководител: Даниел Александров</t>
  </si>
  <si>
    <t>Отчетен период: 01.01.2008-30.04.2008</t>
  </si>
  <si>
    <t>Дата на съставяне: 08.05.2008 г.</t>
  </si>
  <si>
    <t>( в лева)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</si>
</sst>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##0;\(###0\)"/>
    <numFmt numFmtId="183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17" borderId="10" xfId="58" applyNumberFormat="1" applyFont="1" applyFill="1" applyBorder="1" applyAlignment="1" applyProtection="1">
      <alignment vertical="top" wrapText="1"/>
      <protection locked="0"/>
    </xf>
    <xf numFmtId="1" fontId="9" fillId="17" borderId="11" xfId="58" applyNumberFormat="1" applyFont="1" applyFill="1" applyBorder="1" applyAlignment="1" applyProtection="1">
      <alignment vertical="top" wrapText="1"/>
      <protection locked="0"/>
    </xf>
    <xf numFmtId="1" fontId="9" fillId="18" borderId="11" xfId="58" applyNumberFormat="1" applyFont="1" applyFill="1" applyBorder="1" applyAlignment="1" applyProtection="1">
      <alignment vertical="top" wrapText="1"/>
      <protection locked="0"/>
    </xf>
    <xf numFmtId="1" fontId="9" fillId="0" borderId="11" xfId="58" applyNumberFormat="1" applyFont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9" fillId="0" borderId="11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7" borderId="11" xfId="58" applyNumberFormat="1" applyFont="1" applyFill="1" applyBorder="1" applyAlignment="1" applyProtection="1">
      <alignment vertical="top" wrapText="1"/>
      <protection locked="0"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18" borderId="13" xfId="58" applyNumberFormat="1" applyFont="1" applyFill="1" applyBorder="1" applyAlignment="1" applyProtection="1">
      <alignment vertical="top" wrapText="1"/>
      <protection locked="0"/>
    </xf>
    <xf numFmtId="1" fontId="9" fillId="0" borderId="14" xfId="58" applyNumberFormat="1" applyFont="1" applyBorder="1" applyAlignment="1" applyProtection="1">
      <alignment vertical="top" wrapText="1"/>
      <protection/>
    </xf>
    <xf numFmtId="1" fontId="7" fillId="0" borderId="11" xfId="58" applyNumberFormat="1" applyFont="1" applyBorder="1" applyAlignment="1" applyProtection="1">
      <alignment vertical="top" wrapText="1"/>
      <protection/>
    </xf>
    <xf numFmtId="1" fontId="11" fillId="19" borderId="15" xfId="0" applyNumberFormat="1" applyFont="1" applyFill="1" applyBorder="1" applyAlignment="1" applyProtection="1">
      <alignment vertical="top"/>
      <protection/>
    </xf>
    <xf numFmtId="1" fontId="7" fillId="0" borderId="16" xfId="58" applyNumberFormat="1" applyFont="1" applyBorder="1" applyAlignment="1" applyProtection="1">
      <alignment vertical="top" wrapText="1"/>
      <protection/>
    </xf>
    <xf numFmtId="1" fontId="9" fillId="0" borderId="17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18" xfId="58" applyFont="1" applyBorder="1" applyAlignment="1" applyProtection="1">
      <alignment horizontal="center" vertical="center"/>
      <protection/>
    </xf>
    <xf numFmtId="0" fontId="7" fillId="0" borderId="19" xfId="58" applyFont="1" applyBorder="1" applyAlignment="1" applyProtection="1">
      <alignment horizontal="center" vertical="top" wrapText="1"/>
      <protection/>
    </xf>
    <xf numFmtId="14" fontId="7" fillId="0" borderId="19" xfId="58" applyNumberFormat="1" applyFont="1" applyBorder="1" applyAlignment="1" applyProtection="1">
      <alignment horizontal="center" vertical="top" wrapText="1"/>
      <protection/>
    </xf>
    <xf numFmtId="49" fontId="7" fillId="0" borderId="19" xfId="58" applyNumberFormat="1" applyFont="1" applyBorder="1" applyAlignment="1" applyProtection="1">
      <alignment horizontal="center" vertical="center" wrapText="1"/>
      <protection/>
    </xf>
    <xf numFmtId="14" fontId="7" fillId="0" borderId="20" xfId="58" applyNumberFormat="1" applyFont="1" applyBorder="1" applyAlignment="1" applyProtection="1">
      <alignment horizontal="center" vertical="top" wrapText="1"/>
      <protection/>
    </xf>
    <xf numFmtId="0" fontId="7" fillId="0" borderId="21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5" xfId="58" applyNumberFormat="1" applyFont="1" applyBorder="1" applyAlignment="1" applyProtection="1">
      <alignment horizontal="center" vertical="center" wrapText="1"/>
      <protection/>
    </xf>
    <xf numFmtId="0" fontId="7" fillId="0" borderId="11" xfId="58" applyFont="1" applyBorder="1" applyAlignment="1" applyProtection="1">
      <alignment horizontal="center" vertical="top" wrapText="1"/>
      <protection/>
    </xf>
    <xf numFmtId="49" fontId="7" fillId="0" borderId="15" xfId="58" applyNumberFormat="1" applyFont="1" applyBorder="1" applyAlignment="1" applyProtection="1">
      <alignment horizontal="right" vertical="top" wrapText="1"/>
      <protection/>
    </xf>
    <xf numFmtId="0" fontId="9" fillId="0" borderId="15" xfId="58" applyFont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49" fontId="7" fillId="15" borderId="12" xfId="58" applyNumberFormat="1" applyFont="1" applyFill="1" applyBorder="1" applyAlignment="1" applyProtection="1">
      <alignment horizontal="right" vertical="top" wrapText="1"/>
      <protection/>
    </xf>
    <xf numFmtId="0" fontId="5" fillId="15" borderId="22" xfId="0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11" fillId="19" borderId="21" xfId="58" applyFont="1" applyFill="1" applyBorder="1" applyAlignment="1" applyProtection="1">
      <alignment vertical="top" wrapText="1"/>
      <protection/>
    </xf>
    <xf numFmtId="0" fontId="9" fillId="0" borderId="15" xfId="58" applyFont="1" applyBorder="1" applyAlignment="1" applyProtection="1">
      <alignment horizontal="right" vertical="top" wrapText="1"/>
      <protection/>
    </xf>
    <xf numFmtId="0" fontId="11" fillId="19" borderId="15" xfId="58" applyFont="1" applyFill="1" applyBorder="1" applyAlignment="1" applyProtection="1">
      <alignment vertical="top" wrapText="1"/>
      <protection/>
    </xf>
    <xf numFmtId="0" fontId="5" fillId="15" borderId="24" xfId="0" applyFont="1" applyFill="1" applyBorder="1" applyAlignment="1" applyProtection="1">
      <alignment vertical="top" wrapText="1"/>
      <protection/>
    </xf>
    <xf numFmtId="0" fontId="5" fillId="15" borderId="25" xfId="0" applyFont="1" applyFill="1" applyBorder="1" applyAlignment="1" applyProtection="1">
      <alignment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49" fontId="5" fillId="0" borderId="15" xfId="58" applyNumberFormat="1" applyFont="1" applyBorder="1" applyAlignment="1" applyProtection="1">
      <alignment horizontal="right" vertical="top" wrapText="1"/>
      <protection/>
    </xf>
    <xf numFmtId="1" fontId="5" fillId="0" borderId="15" xfId="58" applyNumberFormat="1" applyFont="1" applyBorder="1" applyAlignment="1" applyProtection="1">
      <alignment horizontal="right" vertical="top" wrapText="1"/>
      <protection/>
    </xf>
    <xf numFmtId="0" fontId="11" fillId="19" borderId="15" xfId="58" applyFont="1" applyFill="1" applyBorder="1" applyAlignment="1" applyProtection="1">
      <alignment vertical="top"/>
      <protection/>
    </xf>
    <xf numFmtId="49" fontId="5" fillId="0" borderId="15" xfId="58" applyNumberFormat="1" applyFont="1" applyFill="1" applyBorder="1" applyAlignment="1" applyProtection="1">
      <alignment horizontal="right" vertical="top" wrapText="1"/>
      <protection/>
    </xf>
    <xf numFmtId="1" fontId="6" fillId="0" borderId="15" xfId="58" applyNumberFormat="1" applyFont="1" applyBorder="1" applyAlignment="1" applyProtection="1">
      <alignment horizontal="right" vertical="top" wrapText="1"/>
      <protection/>
    </xf>
    <xf numFmtId="1" fontId="8" fillId="0" borderId="10" xfId="58" applyNumberFormat="1" applyFont="1" applyBorder="1" applyAlignment="1" applyProtection="1">
      <alignment horizontal="right"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49" fontId="6" fillId="0" borderId="15" xfId="58" applyNumberFormat="1" applyFont="1" applyBorder="1" applyAlignment="1" applyProtection="1">
      <alignment horizontal="right" vertical="top" wrapText="1"/>
      <protection/>
    </xf>
    <xf numFmtId="49" fontId="6" fillId="0" borderId="15" xfId="58" applyNumberFormat="1" applyFont="1" applyFill="1" applyBorder="1" applyAlignment="1" applyProtection="1">
      <alignment horizontal="right" vertical="top" wrapText="1"/>
      <protection/>
    </xf>
    <xf numFmtId="1" fontId="11" fillId="19" borderId="15" xfId="58" applyNumberFormat="1" applyFont="1" applyFill="1" applyBorder="1" applyAlignment="1" applyProtection="1">
      <alignment vertical="top" wrapText="1"/>
      <protection/>
    </xf>
    <xf numFmtId="1" fontId="9" fillId="0" borderId="15" xfId="58" applyNumberFormat="1" applyFont="1" applyBorder="1" applyAlignment="1" applyProtection="1">
      <alignment vertical="top" wrapText="1"/>
      <protection/>
    </xf>
    <xf numFmtId="1" fontId="11" fillId="19" borderId="15" xfId="58" applyNumberFormat="1" applyFont="1" applyFill="1" applyBorder="1" applyAlignment="1" applyProtection="1">
      <alignment vertical="top"/>
      <protection/>
    </xf>
    <xf numFmtId="1" fontId="4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1" fillId="19" borderId="15" xfId="0" applyNumberFormat="1" applyFont="1" applyFill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4" fillId="0" borderId="15" xfId="58" applyNumberFormat="1" applyFont="1" applyBorder="1" applyAlignment="1" applyProtection="1">
      <alignment horizontal="right" vertical="top" wrapText="1"/>
      <protection/>
    </xf>
    <xf numFmtId="1" fontId="7" fillId="0" borderId="12" xfId="58" applyNumberFormat="1" applyFont="1" applyBorder="1" applyAlignment="1" applyProtection="1">
      <alignment horizontal="right" vertical="top" wrapText="1"/>
      <protection/>
    </xf>
    <xf numFmtId="0" fontId="11" fillId="19" borderId="15" xfId="0" applyFont="1" applyFill="1" applyBorder="1" applyAlignment="1" applyProtection="1">
      <alignment vertical="top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49" fontId="11" fillId="19" borderId="15" xfId="58" applyNumberFormat="1" applyFont="1" applyFill="1" applyBorder="1" applyAlignment="1" applyProtection="1">
      <alignment vertical="top"/>
      <protection/>
    </xf>
    <xf numFmtId="0" fontId="11" fillId="19" borderId="21" xfId="58" applyNumberFormat="1" applyFont="1" applyFill="1" applyBorder="1" applyAlignment="1" applyProtection="1">
      <alignment vertical="top" wrapText="1"/>
      <protection/>
    </xf>
    <xf numFmtId="49" fontId="4" fillId="0" borderId="15" xfId="58" applyNumberFormat="1" applyFont="1" applyFill="1" applyBorder="1" applyAlignment="1" applyProtection="1">
      <alignment horizontal="right" vertical="top" wrapText="1"/>
      <protection/>
    </xf>
    <xf numFmtId="1" fontId="7" fillId="0" borderId="15" xfId="58" applyNumberFormat="1" applyFont="1" applyBorder="1" applyAlignment="1" applyProtection="1">
      <alignment horizontal="right" vertical="top" wrapText="1"/>
      <protection/>
    </xf>
    <xf numFmtId="1" fontId="9" fillId="0" borderId="15" xfId="58" applyNumberFormat="1" applyFont="1" applyBorder="1" applyAlignment="1" applyProtection="1">
      <alignment horizontal="right" vertical="top" wrapText="1"/>
      <protection/>
    </xf>
    <xf numFmtId="1" fontId="6" fillId="0" borderId="30" xfId="58" applyNumberFormat="1" applyFont="1" applyBorder="1" applyAlignment="1" applyProtection="1">
      <alignment horizontal="right" vertical="top" wrapText="1"/>
      <protection/>
    </xf>
    <xf numFmtId="1" fontId="5" fillId="0" borderId="12" xfId="58" applyNumberFormat="1" applyFont="1" applyBorder="1" applyAlignment="1" applyProtection="1">
      <alignment horizontal="right" vertical="top" wrapText="1"/>
      <protection/>
    </xf>
    <xf numFmtId="1" fontId="9" fillId="0" borderId="22" xfId="58" applyNumberFormat="1" applyFont="1" applyBorder="1" applyAlignment="1" applyProtection="1">
      <alignment vertical="top" wrapText="1"/>
      <protection/>
    </xf>
    <xf numFmtId="1" fontId="9" fillId="0" borderId="23" xfId="58" applyNumberFormat="1" applyFont="1" applyBorder="1" applyAlignment="1" applyProtection="1">
      <alignment vertical="top" wrapText="1"/>
      <protection/>
    </xf>
    <xf numFmtId="1" fontId="5" fillId="0" borderId="24" xfId="58" applyNumberFormat="1" applyFont="1" applyBorder="1" applyAlignment="1" applyProtection="1">
      <alignment horizontal="right" vertical="top" wrapText="1"/>
      <protection/>
    </xf>
    <xf numFmtId="1" fontId="9" fillId="0" borderId="25" xfId="58" applyNumberFormat="1" applyFont="1" applyBorder="1" applyAlignment="1" applyProtection="1">
      <alignment vertical="top" wrapText="1"/>
      <protection/>
    </xf>
    <xf numFmtId="1" fontId="9" fillId="0" borderId="26" xfId="58" applyNumberFormat="1" applyFont="1" applyBorder="1" applyAlignment="1" applyProtection="1">
      <alignment vertical="top" wrapText="1"/>
      <protection/>
    </xf>
    <xf numFmtId="1" fontId="6" fillId="0" borderId="31" xfId="58" applyNumberFormat="1" applyFont="1" applyBorder="1" applyAlignment="1" applyProtection="1">
      <alignment horizontal="right" vertical="top" wrapText="1"/>
      <protection/>
    </xf>
    <xf numFmtId="1" fontId="6" fillId="15" borderId="15" xfId="58" applyNumberFormat="1" applyFont="1" applyFill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15" borderId="15" xfId="0" applyNumberFormat="1" applyFont="1" applyFill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4" fillId="0" borderId="15" xfId="58" applyNumberFormat="1" applyFont="1" applyBorder="1" applyAlignment="1" applyProtection="1">
      <alignment horizontal="right" vertical="top" wrapText="1"/>
      <protection/>
    </xf>
    <xf numFmtId="49" fontId="4" fillId="0" borderId="32" xfId="58" applyNumberFormat="1" applyFont="1" applyBorder="1" applyAlignment="1" applyProtection="1">
      <alignment horizontal="right" vertical="top" wrapText="1"/>
      <protection/>
    </xf>
    <xf numFmtId="1" fontId="4" fillId="0" borderId="32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1" fontId="9" fillId="2" borderId="11" xfId="58" applyNumberFormat="1" applyFont="1" applyFill="1" applyBorder="1" applyAlignment="1" applyProtection="1">
      <alignment vertical="top" wrapText="1"/>
      <protection locked="0"/>
    </xf>
    <xf numFmtId="1" fontId="9" fillId="2" borderId="10" xfId="58" applyNumberFormat="1" applyFont="1" applyFill="1" applyBorder="1" applyAlignment="1" applyProtection="1">
      <alignment vertical="top" wrapText="1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19" borderId="15" xfId="58" applyFont="1" applyFill="1" applyBorder="1" applyAlignment="1" applyProtection="1">
      <alignment horizontal="left" vertical="top" wrapText="1"/>
      <protection/>
    </xf>
    <xf numFmtId="1" fontId="10" fillId="19" borderId="15" xfId="58" applyNumberFormat="1" applyFont="1" applyFill="1" applyBorder="1" applyAlignment="1" applyProtection="1">
      <alignment vertical="top" wrapText="1"/>
      <protection/>
    </xf>
    <xf numFmtId="0" fontId="10" fillId="19" borderId="33" xfId="58" applyFont="1" applyFill="1" applyBorder="1" applyAlignment="1" applyProtection="1">
      <alignment horizontal="left" vertical="top" wrapText="1"/>
      <protection/>
    </xf>
    <xf numFmtId="0" fontId="10" fillId="19" borderId="21" xfId="58" applyFont="1" applyFill="1" applyBorder="1" applyAlignment="1" applyProtection="1">
      <alignment vertical="top" wrapText="1"/>
      <protection/>
    </xf>
    <xf numFmtId="0" fontId="10" fillId="19" borderId="34" xfId="58" applyFont="1" applyFill="1" applyBorder="1" applyAlignment="1" applyProtection="1">
      <alignment vertical="top" wrapText="1"/>
      <protection/>
    </xf>
    <xf numFmtId="49" fontId="10" fillId="19" borderId="32" xfId="58" applyNumberFormat="1" applyFont="1" applyFill="1" applyBorder="1" applyAlignment="1" applyProtection="1">
      <alignment vertical="center" wrapText="1"/>
      <protection/>
    </xf>
    <xf numFmtId="0" fontId="10" fillId="19" borderId="15" xfId="58" applyFont="1" applyFill="1" applyBorder="1" applyAlignment="1" applyProtection="1">
      <alignment vertical="top" wrapText="1"/>
      <protection/>
    </xf>
    <xf numFmtId="0" fontId="7" fillId="0" borderId="15" xfId="58" applyFont="1" applyBorder="1" applyAlignment="1" applyProtection="1">
      <alignment horizontal="left" vertical="top" wrapText="1"/>
      <protection locked="0"/>
    </xf>
    <xf numFmtId="0" fontId="7" fillId="0" borderId="15" xfId="5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0" borderId="35" xfId="0" applyBorder="1" applyAlignment="1">
      <alignment vertical="top"/>
    </xf>
    <xf numFmtId="0" fontId="7" fillId="0" borderId="15" xfId="58" applyFont="1" applyBorder="1" applyAlignment="1" applyProtection="1">
      <alignment vertical="top"/>
      <protection locked="0"/>
    </xf>
    <xf numFmtId="14" fontId="7" fillId="0" borderId="15" xfId="58" applyNumberFormat="1" applyFont="1" applyBorder="1" applyAlignment="1" applyProtection="1">
      <alignment horizontal="left" vertical="top" wrapText="1"/>
      <protection locked="0"/>
    </xf>
    <xf numFmtId="182" fontId="9" fillId="2" borderId="11" xfId="58" applyNumberFormat="1" applyFont="1" applyFill="1" applyBorder="1" applyAlignment="1" applyProtection="1">
      <alignment vertical="top" wrapText="1"/>
      <protection locked="0"/>
    </xf>
    <xf numFmtId="2" fontId="5" fillId="0" borderId="0" xfId="58" applyNumberFormat="1" applyFont="1" applyAlignment="1" applyProtection="1">
      <alignment vertical="top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8">
      <selection activeCell="D109" sqref="D109"/>
    </sheetView>
  </sheetViews>
  <sheetFormatPr defaultColWidth="9.25390625" defaultRowHeight="12.75"/>
  <cols>
    <col min="1" max="1" width="43.75390625" style="26" customWidth="1"/>
    <col min="2" max="2" width="9.875" style="26" customWidth="1"/>
    <col min="3" max="3" width="11.875" style="26" bestFit="1" customWidth="1"/>
    <col min="4" max="4" width="14.00390625" style="26" customWidth="1"/>
    <col min="5" max="5" width="70.75390625" style="26" customWidth="1"/>
    <col min="6" max="6" width="9.375" style="31" customWidth="1"/>
    <col min="7" max="7" width="12.75390625" style="26" customWidth="1"/>
    <col min="8" max="8" width="18.75390625" style="32" customWidth="1"/>
    <col min="9" max="9" width="3.375" style="6" customWidth="1"/>
    <col min="10" max="16384" width="9.25390625" style="6" customWidth="1"/>
  </cols>
  <sheetData>
    <row r="1" spans="1:8" ht="15">
      <c r="A1" s="34" t="s">
        <v>0</v>
      </c>
      <c r="B1" s="35"/>
      <c r="C1" s="36"/>
      <c r="D1" s="36"/>
      <c r="E1" s="36"/>
      <c r="F1" s="27"/>
      <c r="G1" s="28"/>
      <c r="H1" s="29"/>
    </row>
    <row r="2" spans="1:8" ht="15">
      <c r="A2" s="37"/>
      <c r="B2" s="37"/>
      <c r="C2" s="38"/>
      <c r="D2" s="38"/>
      <c r="E2" s="38"/>
      <c r="F2" s="27"/>
      <c r="G2" s="28"/>
      <c r="H2" s="29"/>
    </row>
    <row r="3" spans="1:8" ht="28.5">
      <c r="A3" s="7" t="s">
        <v>271</v>
      </c>
      <c r="B3" s="34"/>
      <c r="C3" s="34"/>
      <c r="D3" s="34"/>
      <c r="E3" s="126" t="s">
        <v>155</v>
      </c>
      <c r="F3" s="39" t="s">
        <v>1</v>
      </c>
      <c r="G3" s="29"/>
      <c r="H3" s="130">
        <v>121247332</v>
      </c>
    </row>
    <row r="4" spans="1:8" ht="15">
      <c r="A4" s="7" t="s">
        <v>270</v>
      </c>
      <c r="B4" s="128"/>
      <c r="C4" s="128"/>
      <c r="D4" s="129"/>
      <c r="E4" s="127" t="s">
        <v>155</v>
      </c>
      <c r="F4" s="27" t="s">
        <v>2</v>
      </c>
      <c r="G4" s="28"/>
      <c r="H4" s="130"/>
    </row>
    <row r="5" spans="1:8" ht="15">
      <c r="A5" s="7" t="s">
        <v>274</v>
      </c>
      <c r="B5" s="34"/>
      <c r="C5" s="34"/>
      <c r="D5" s="34"/>
      <c r="E5" s="131" t="s">
        <v>155</v>
      </c>
      <c r="F5" s="27"/>
      <c r="G5" s="28"/>
      <c r="H5" s="41" t="s">
        <v>276</v>
      </c>
    </row>
    <row r="6" spans="1:8" ht="15.75" thickBot="1">
      <c r="A6" s="7"/>
      <c r="B6" s="7"/>
      <c r="C6" s="40"/>
      <c r="D6" s="41"/>
      <c r="E6" s="41"/>
      <c r="F6" s="27"/>
      <c r="G6" s="28"/>
      <c r="H6" s="41"/>
    </row>
    <row r="7" spans="1:8" ht="28.5">
      <c r="A7" s="42" t="s">
        <v>3</v>
      </c>
      <c r="B7" s="43" t="s">
        <v>4</v>
      </c>
      <c r="C7" s="44" t="s">
        <v>5</v>
      </c>
      <c r="D7" s="44" t="s">
        <v>6</v>
      </c>
      <c r="E7" s="45" t="s">
        <v>7</v>
      </c>
      <c r="F7" s="43" t="s">
        <v>4</v>
      </c>
      <c r="G7" s="44" t="s">
        <v>8</v>
      </c>
      <c r="H7" s="46" t="s">
        <v>9</v>
      </c>
    </row>
    <row r="8" spans="1:8" ht="14.25">
      <c r="A8" s="47" t="s">
        <v>10</v>
      </c>
      <c r="B8" s="48" t="s">
        <v>11</v>
      </c>
      <c r="C8" s="48">
        <v>1</v>
      </c>
      <c r="D8" s="48">
        <v>2</v>
      </c>
      <c r="E8" s="49" t="s">
        <v>10</v>
      </c>
      <c r="F8" s="48" t="s">
        <v>11</v>
      </c>
      <c r="G8" s="48">
        <v>1</v>
      </c>
      <c r="H8" s="50">
        <v>2</v>
      </c>
    </row>
    <row r="9" spans="1:8" ht="15">
      <c r="A9" s="121" t="s">
        <v>12</v>
      </c>
      <c r="B9" s="51"/>
      <c r="C9" s="52"/>
      <c r="D9" s="53"/>
      <c r="E9" s="119" t="s">
        <v>13</v>
      </c>
      <c r="F9" s="54"/>
      <c r="G9" s="55"/>
      <c r="H9" s="56"/>
    </row>
    <row r="10" spans="1:8" ht="15">
      <c r="A10" s="57" t="s">
        <v>14</v>
      </c>
      <c r="B10" s="58"/>
      <c r="C10" s="52"/>
      <c r="D10" s="53"/>
      <c r="E10" s="59" t="s">
        <v>15</v>
      </c>
      <c r="F10" s="60"/>
      <c r="G10" s="61"/>
      <c r="H10" s="62"/>
    </row>
    <row r="11" spans="1:8" ht="15">
      <c r="A11" s="57" t="s">
        <v>16</v>
      </c>
      <c r="B11" s="63" t="s">
        <v>17</v>
      </c>
      <c r="C11" s="8"/>
      <c r="D11" s="8"/>
      <c r="E11" s="59" t="s">
        <v>18</v>
      </c>
      <c r="F11" s="64" t="s">
        <v>19</v>
      </c>
      <c r="G11" s="9">
        <v>805951</v>
      </c>
      <c r="H11" s="9">
        <v>806</v>
      </c>
    </row>
    <row r="12" spans="1:8" ht="15">
      <c r="A12" s="57" t="s">
        <v>20</v>
      </c>
      <c r="B12" s="63" t="s">
        <v>21</v>
      </c>
      <c r="C12" s="8"/>
      <c r="D12" s="8"/>
      <c r="E12" s="59" t="s">
        <v>22</v>
      </c>
      <c r="F12" s="64" t="s">
        <v>23</v>
      </c>
      <c r="G12" s="10">
        <v>805951</v>
      </c>
      <c r="H12" s="10">
        <v>806</v>
      </c>
    </row>
    <row r="13" spans="1:8" ht="15">
      <c r="A13" s="57" t="s">
        <v>24</v>
      </c>
      <c r="B13" s="63" t="s">
        <v>25</v>
      </c>
      <c r="C13" s="8">
        <f>7727.33-4678.5</f>
        <v>3048.83</v>
      </c>
      <c r="D13" s="8"/>
      <c r="E13" s="59" t="s">
        <v>26</v>
      </c>
      <c r="F13" s="64" t="s">
        <v>27</v>
      </c>
      <c r="G13" s="10"/>
      <c r="H13" s="10"/>
    </row>
    <row r="14" spans="1:8" ht="15">
      <c r="A14" s="57" t="s">
        <v>28</v>
      </c>
      <c r="B14" s="63" t="s">
        <v>29</v>
      </c>
      <c r="C14" s="8"/>
      <c r="D14" s="8"/>
      <c r="E14" s="65" t="s">
        <v>30</v>
      </c>
      <c r="F14" s="64" t="s">
        <v>31</v>
      </c>
      <c r="G14" s="114"/>
      <c r="H14" s="114"/>
    </row>
    <row r="15" spans="1:8" ht="15">
      <c r="A15" s="57" t="s">
        <v>32</v>
      </c>
      <c r="B15" s="63" t="s">
        <v>33</v>
      </c>
      <c r="C15" s="8">
        <f>43480.11-43415.11</f>
        <v>65</v>
      </c>
      <c r="D15" s="8"/>
      <c r="E15" s="65" t="s">
        <v>34</v>
      </c>
      <c r="F15" s="64" t="s">
        <v>35</v>
      </c>
      <c r="G15" s="114"/>
      <c r="H15" s="114"/>
    </row>
    <row r="16" spans="1:8" ht="15">
      <c r="A16" s="57" t="s">
        <v>36</v>
      </c>
      <c r="B16" s="66" t="s">
        <v>37</v>
      </c>
      <c r="C16" s="8">
        <f>3924.52-3045.14</f>
        <v>879.3800000000001</v>
      </c>
      <c r="D16" s="8">
        <v>4</v>
      </c>
      <c r="E16" s="65" t="s">
        <v>38</v>
      </c>
      <c r="F16" s="64" t="s">
        <v>39</v>
      </c>
      <c r="G16" s="114"/>
      <c r="H16" s="114"/>
    </row>
    <row r="17" spans="1:18" ht="25.5">
      <c r="A17" s="57" t="s">
        <v>40</v>
      </c>
      <c r="B17" s="63" t="s">
        <v>41</v>
      </c>
      <c r="C17" s="8"/>
      <c r="D17" s="8"/>
      <c r="E17" s="65" t="s">
        <v>42</v>
      </c>
      <c r="F17" s="67" t="s">
        <v>43</v>
      </c>
      <c r="G17" s="11">
        <f>G11+G14+G15+G16</f>
        <v>805951</v>
      </c>
      <c r="H17" s="11">
        <f>H11+H14+H15+H16</f>
        <v>806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8" ht="15">
      <c r="A18" s="57" t="s">
        <v>44</v>
      </c>
      <c r="B18" s="63" t="s">
        <v>45</v>
      </c>
      <c r="C18" s="8"/>
      <c r="D18" s="8"/>
      <c r="E18" s="59" t="s">
        <v>46</v>
      </c>
      <c r="F18" s="68"/>
      <c r="G18" s="69"/>
      <c r="H18" s="70"/>
    </row>
    <row r="19" spans="1:15" ht="15">
      <c r="A19" s="57" t="s">
        <v>47</v>
      </c>
      <c r="B19" s="71" t="s">
        <v>48</v>
      </c>
      <c r="C19" s="12">
        <f>SUM(C11:C18)</f>
        <v>3993.21</v>
      </c>
      <c r="D19" s="12">
        <f>SUM(D11:D18)</f>
        <v>4</v>
      </c>
      <c r="E19" s="59" t="s">
        <v>49</v>
      </c>
      <c r="F19" s="64" t="s">
        <v>50</v>
      </c>
      <c r="G19" s="9"/>
      <c r="H19" s="9"/>
      <c r="I19" s="112"/>
      <c r="J19" s="112"/>
      <c r="K19" s="112"/>
      <c r="L19" s="112"/>
      <c r="M19" s="112"/>
      <c r="N19" s="112"/>
      <c r="O19" s="112"/>
    </row>
    <row r="20" spans="1:8" ht="15">
      <c r="A20" s="57" t="s">
        <v>51</v>
      </c>
      <c r="B20" s="71" t="s">
        <v>52</v>
      </c>
      <c r="C20" s="8"/>
      <c r="D20" s="8"/>
      <c r="E20" s="59" t="s">
        <v>53</v>
      </c>
      <c r="F20" s="64" t="s">
        <v>54</v>
      </c>
      <c r="G20" s="15">
        <v>25482.16</v>
      </c>
      <c r="H20" s="15">
        <v>517</v>
      </c>
    </row>
    <row r="21" spans="1:18" ht="15">
      <c r="A21" s="57" t="s">
        <v>55</v>
      </c>
      <c r="B21" s="72" t="s">
        <v>56</v>
      </c>
      <c r="C21" s="8"/>
      <c r="D21" s="8"/>
      <c r="E21" s="73" t="s">
        <v>57</v>
      </c>
      <c r="F21" s="64" t="s">
        <v>58</v>
      </c>
      <c r="G21" s="13">
        <f>SUM(G22:G24)</f>
        <v>1066825.03</v>
      </c>
      <c r="H21" s="13">
        <f>SUM(H22:H24)</f>
        <v>1067</v>
      </c>
      <c r="I21" s="112"/>
      <c r="J21" s="112"/>
      <c r="K21" s="112"/>
      <c r="L21" s="112"/>
      <c r="M21" s="113"/>
      <c r="N21" s="112"/>
      <c r="O21" s="112"/>
      <c r="P21" s="112"/>
      <c r="Q21" s="112"/>
      <c r="R21" s="112"/>
    </row>
    <row r="22" spans="1:8" ht="15">
      <c r="A22" s="57" t="s">
        <v>59</v>
      </c>
      <c r="B22" s="63"/>
      <c r="C22" s="74"/>
      <c r="D22" s="12"/>
      <c r="E22" s="65" t="s">
        <v>60</v>
      </c>
      <c r="F22" s="64" t="s">
        <v>61</v>
      </c>
      <c r="G22" s="9">
        <v>872457.53</v>
      </c>
      <c r="H22" s="9">
        <v>872</v>
      </c>
    </row>
    <row r="23" spans="1:13" ht="15">
      <c r="A23" s="57" t="s">
        <v>62</v>
      </c>
      <c r="B23" s="63" t="s">
        <v>63</v>
      </c>
      <c r="C23" s="8"/>
      <c r="D23" s="8"/>
      <c r="E23" s="75" t="s">
        <v>64</v>
      </c>
      <c r="F23" s="64" t="s">
        <v>65</v>
      </c>
      <c r="G23" s="9">
        <v>113772.4</v>
      </c>
      <c r="H23" s="9">
        <v>114</v>
      </c>
      <c r="M23" s="14"/>
    </row>
    <row r="24" spans="1:8" ht="15">
      <c r="A24" s="57" t="s">
        <v>66</v>
      </c>
      <c r="B24" s="63" t="s">
        <v>67</v>
      </c>
      <c r="C24" s="8">
        <f>2593.73-2064.3</f>
        <v>529.4299999999998</v>
      </c>
      <c r="D24" s="8">
        <v>1</v>
      </c>
      <c r="E24" s="59" t="s">
        <v>68</v>
      </c>
      <c r="F24" s="64" t="s">
        <v>69</v>
      </c>
      <c r="G24" s="9">
        <v>80595.1</v>
      </c>
      <c r="H24" s="9">
        <v>81</v>
      </c>
    </row>
    <row r="25" spans="1:18" ht="15">
      <c r="A25" s="57" t="s">
        <v>70</v>
      </c>
      <c r="B25" s="63" t="s">
        <v>71</v>
      </c>
      <c r="C25" s="8"/>
      <c r="D25" s="8"/>
      <c r="E25" s="75" t="s">
        <v>72</v>
      </c>
      <c r="F25" s="67" t="s">
        <v>73</v>
      </c>
      <c r="G25" s="11">
        <f>G19+G20+G21</f>
        <v>1092307.19</v>
      </c>
      <c r="H25" s="11">
        <f>H19+H20+H21</f>
        <v>1584</v>
      </c>
      <c r="I25" s="112"/>
      <c r="J25" s="112"/>
      <c r="K25" s="112"/>
      <c r="L25" s="112"/>
      <c r="M25" s="113"/>
      <c r="N25" s="112"/>
      <c r="O25" s="112"/>
      <c r="P25" s="112"/>
      <c r="Q25" s="112"/>
      <c r="R25" s="112"/>
    </row>
    <row r="26" spans="1:8" ht="15">
      <c r="A26" s="57" t="s">
        <v>74</v>
      </c>
      <c r="B26" s="63" t="s">
        <v>75</v>
      </c>
      <c r="C26" s="8">
        <f>69084.61-47782.24</f>
        <v>21302.370000000003</v>
      </c>
      <c r="D26" s="8">
        <v>22</v>
      </c>
      <c r="E26" s="59" t="s">
        <v>76</v>
      </c>
      <c r="F26" s="68"/>
      <c r="G26" s="69"/>
      <c r="H26" s="70"/>
    </row>
    <row r="27" spans="1:18" ht="15">
      <c r="A27" s="57" t="s">
        <v>77</v>
      </c>
      <c r="B27" s="72" t="s">
        <v>78</v>
      </c>
      <c r="C27" s="12">
        <f>SUM(C23:C26)</f>
        <v>21831.800000000003</v>
      </c>
      <c r="D27" s="12">
        <f>SUM(D23:D26)</f>
        <v>23</v>
      </c>
      <c r="E27" s="75" t="s">
        <v>79</v>
      </c>
      <c r="F27" s="64" t="s">
        <v>80</v>
      </c>
      <c r="G27" s="11">
        <f>SUM(G28:G30)</f>
        <v>299123.75</v>
      </c>
      <c r="H27" s="11">
        <f>SUM(H28:H30)</f>
        <v>11</v>
      </c>
      <c r="I27" s="112"/>
      <c r="J27" s="112"/>
      <c r="K27" s="112"/>
      <c r="L27" s="112"/>
      <c r="M27" s="113"/>
      <c r="N27" s="112"/>
      <c r="O27" s="112"/>
      <c r="P27" s="112"/>
      <c r="Q27" s="112"/>
      <c r="R27" s="112"/>
    </row>
    <row r="28" spans="1:8" ht="15">
      <c r="A28" s="57"/>
      <c r="B28" s="63"/>
      <c r="C28" s="74"/>
      <c r="D28" s="12"/>
      <c r="E28" s="59" t="s">
        <v>81</v>
      </c>
      <c r="F28" s="64" t="s">
        <v>82</v>
      </c>
      <c r="G28" s="9">
        <f>11304.53+287819.22</f>
        <v>299123.75</v>
      </c>
      <c r="H28" s="9">
        <v>11</v>
      </c>
    </row>
    <row r="29" spans="1:13" ht="15">
      <c r="A29" s="57" t="s">
        <v>83</v>
      </c>
      <c r="B29" s="63"/>
      <c r="C29" s="74"/>
      <c r="D29" s="12"/>
      <c r="E29" s="73" t="s">
        <v>84</v>
      </c>
      <c r="F29" s="64" t="s">
        <v>85</v>
      </c>
      <c r="G29" s="114"/>
      <c r="H29" s="114"/>
      <c r="M29" s="14"/>
    </row>
    <row r="30" spans="1:8" ht="15">
      <c r="A30" s="57" t="s">
        <v>86</v>
      </c>
      <c r="B30" s="63" t="s">
        <v>87</v>
      </c>
      <c r="C30" s="8"/>
      <c r="D30" s="8"/>
      <c r="E30" s="59" t="s">
        <v>88</v>
      </c>
      <c r="F30" s="64" t="s">
        <v>89</v>
      </c>
      <c r="G30" s="15"/>
      <c r="H30" s="15"/>
    </row>
    <row r="31" spans="1:13" ht="15">
      <c r="A31" s="57" t="s">
        <v>90</v>
      </c>
      <c r="B31" s="63" t="s">
        <v>91</v>
      </c>
      <c r="C31" s="115"/>
      <c r="D31" s="115"/>
      <c r="E31" s="75" t="s">
        <v>92</v>
      </c>
      <c r="F31" s="64" t="s">
        <v>93</v>
      </c>
      <c r="G31" s="9"/>
      <c r="H31" s="9">
        <v>288</v>
      </c>
      <c r="M31" s="14"/>
    </row>
    <row r="32" spans="1:15" ht="15">
      <c r="A32" s="57" t="s">
        <v>94</v>
      </c>
      <c r="B32" s="72" t="s">
        <v>95</v>
      </c>
      <c r="C32" s="12">
        <f>C30+C31</f>
        <v>0</v>
      </c>
      <c r="D32" s="12">
        <f>D30+D31</f>
        <v>0</v>
      </c>
      <c r="E32" s="65" t="s">
        <v>96</v>
      </c>
      <c r="F32" s="64" t="s">
        <v>97</v>
      </c>
      <c r="G32" s="132">
        <f>12008.57+10085.49+8927.43-145.57-28706.47-3656.84-47576.88</f>
        <v>-49064.270000000004</v>
      </c>
      <c r="H32" s="114"/>
      <c r="I32" s="112"/>
      <c r="J32" s="112"/>
      <c r="K32" s="112"/>
      <c r="L32" s="112"/>
      <c r="M32" s="112"/>
      <c r="N32" s="112"/>
      <c r="O32" s="112"/>
    </row>
    <row r="33" spans="1:18" ht="15">
      <c r="A33" s="57" t="s">
        <v>98</v>
      </c>
      <c r="B33" s="66"/>
      <c r="C33" s="74"/>
      <c r="D33" s="12"/>
      <c r="E33" s="75" t="s">
        <v>99</v>
      </c>
      <c r="F33" s="67" t="s">
        <v>100</v>
      </c>
      <c r="G33" s="11">
        <f>G27+G31+G32</f>
        <v>250059.47999999998</v>
      </c>
      <c r="H33" s="11">
        <f>H27+H31+H32</f>
        <v>299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14" ht="15">
      <c r="A34" s="57" t="s">
        <v>268</v>
      </c>
      <c r="B34" s="66" t="s">
        <v>101</v>
      </c>
      <c r="C34" s="12">
        <f>SUM(C35:C38)</f>
        <v>0</v>
      </c>
      <c r="D34" s="12">
        <f>SUM(D35:D38)</f>
        <v>0</v>
      </c>
      <c r="E34" s="59"/>
      <c r="F34" s="76"/>
      <c r="G34" s="77"/>
      <c r="H34" s="78"/>
      <c r="I34" s="112"/>
      <c r="J34" s="112"/>
      <c r="K34" s="112"/>
      <c r="L34" s="112"/>
      <c r="M34" s="112"/>
      <c r="N34" s="112"/>
    </row>
    <row r="35" spans="1:8" ht="15">
      <c r="A35" s="57" t="s">
        <v>102</v>
      </c>
      <c r="B35" s="63" t="s">
        <v>103</v>
      </c>
      <c r="C35" s="8"/>
      <c r="D35" s="8"/>
      <c r="E35" s="79"/>
      <c r="F35" s="80"/>
      <c r="G35" s="81"/>
      <c r="H35" s="82"/>
    </row>
    <row r="36" spans="1:18" ht="15">
      <c r="A36" s="57" t="s">
        <v>104</v>
      </c>
      <c r="B36" s="63" t="s">
        <v>105</v>
      </c>
      <c r="C36" s="8"/>
      <c r="D36" s="8"/>
      <c r="E36" s="59" t="s">
        <v>106</v>
      </c>
      <c r="F36" s="83" t="s">
        <v>107</v>
      </c>
      <c r="G36" s="11">
        <f>G25+G17+G33</f>
        <v>2148317.67</v>
      </c>
      <c r="H36" s="11">
        <f>H25+H17+H33</f>
        <v>2689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</row>
    <row r="37" spans="1:13" ht="15">
      <c r="A37" s="57" t="s">
        <v>108</v>
      </c>
      <c r="B37" s="63" t="s">
        <v>109</v>
      </c>
      <c r="C37" s="8"/>
      <c r="D37" s="8"/>
      <c r="E37" s="59"/>
      <c r="F37" s="84"/>
      <c r="G37" s="77"/>
      <c r="H37" s="78"/>
      <c r="M37" s="14"/>
    </row>
    <row r="38" spans="1:8" ht="15">
      <c r="A38" s="57" t="s">
        <v>110</v>
      </c>
      <c r="B38" s="63" t="s">
        <v>111</v>
      </c>
      <c r="C38" s="8"/>
      <c r="D38" s="8"/>
      <c r="E38" s="85"/>
      <c r="F38" s="80"/>
      <c r="G38" s="81"/>
      <c r="H38" s="82"/>
    </row>
    <row r="39" spans="1:15" ht="15">
      <c r="A39" s="57" t="s">
        <v>112</v>
      </c>
      <c r="B39" s="86" t="s">
        <v>113</v>
      </c>
      <c r="C39" s="16">
        <f>C40+C41+C43</f>
        <v>0</v>
      </c>
      <c r="D39" s="16">
        <f>D40+D41+D43</f>
        <v>0</v>
      </c>
      <c r="E39" s="120" t="s">
        <v>114</v>
      </c>
      <c r="F39" s="83" t="s">
        <v>115</v>
      </c>
      <c r="G39" s="15"/>
      <c r="H39" s="15"/>
      <c r="I39" s="112"/>
      <c r="J39" s="112"/>
      <c r="K39" s="112"/>
      <c r="L39" s="112"/>
      <c r="M39" s="113"/>
      <c r="N39" s="112"/>
      <c r="O39" s="112"/>
    </row>
    <row r="40" spans="1:8" ht="15">
      <c r="A40" s="57" t="s">
        <v>116</v>
      </c>
      <c r="B40" s="86" t="s">
        <v>117</v>
      </c>
      <c r="C40" s="8"/>
      <c r="D40" s="8"/>
      <c r="E40" s="65"/>
      <c r="F40" s="84"/>
      <c r="G40" s="77"/>
      <c r="H40" s="78"/>
    </row>
    <row r="41" spans="1:8" ht="15">
      <c r="A41" s="57" t="s">
        <v>118</v>
      </c>
      <c r="B41" s="86" t="s">
        <v>119</v>
      </c>
      <c r="C41" s="8"/>
      <c r="D41" s="8"/>
      <c r="E41" s="120" t="s">
        <v>120</v>
      </c>
      <c r="F41" s="87"/>
      <c r="G41" s="88"/>
      <c r="H41" s="89"/>
    </row>
    <row r="42" spans="1:8" ht="15">
      <c r="A42" s="57" t="s">
        <v>121</v>
      </c>
      <c r="B42" s="86" t="s">
        <v>122</v>
      </c>
      <c r="C42" s="17"/>
      <c r="D42" s="17"/>
      <c r="E42" s="59" t="s">
        <v>123</v>
      </c>
      <c r="F42" s="80"/>
      <c r="G42" s="81"/>
      <c r="H42" s="82"/>
    </row>
    <row r="43" spans="1:13" ht="15">
      <c r="A43" s="57" t="s">
        <v>124</v>
      </c>
      <c r="B43" s="86" t="s">
        <v>125</v>
      </c>
      <c r="C43" s="8"/>
      <c r="D43" s="8"/>
      <c r="E43" s="65" t="s">
        <v>126</v>
      </c>
      <c r="F43" s="64" t="s">
        <v>127</v>
      </c>
      <c r="G43" s="9"/>
      <c r="H43" s="9"/>
      <c r="M43" s="14"/>
    </row>
    <row r="44" spans="1:8" ht="15">
      <c r="A44" s="57" t="s">
        <v>128</v>
      </c>
      <c r="B44" s="86" t="s">
        <v>129</v>
      </c>
      <c r="C44" s="8"/>
      <c r="D44" s="8"/>
      <c r="E44" s="90" t="s">
        <v>130</v>
      </c>
      <c r="F44" s="64" t="s">
        <v>131</v>
      </c>
      <c r="G44" s="9"/>
      <c r="H44" s="9"/>
    </row>
    <row r="45" spans="1:15" ht="15">
      <c r="A45" s="57" t="s">
        <v>132</v>
      </c>
      <c r="B45" s="71" t="s">
        <v>133</v>
      </c>
      <c r="C45" s="12">
        <f>C34+C39+C44</f>
        <v>0</v>
      </c>
      <c r="D45" s="12">
        <f>D34+D39+D44</f>
        <v>0</v>
      </c>
      <c r="E45" s="73" t="s">
        <v>134</v>
      </c>
      <c r="F45" s="64" t="s">
        <v>135</v>
      </c>
      <c r="G45" s="9"/>
      <c r="H45" s="9"/>
      <c r="I45" s="112"/>
      <c r="J45" s="112"/>
      <c r="K45" s="112"/>
      <c r="L45" s="112"/>
      <c r="M45" s="113"/>
      <c r="N45" s="112"/>
      <c r="O45" s="112"/>
    </row>
    <row r="46" spans="1:8" ht="15">
      <c r="A46" s="57" t="s">
        <v>136</v>
      </c>
      <c r="B46" s="63"/>
      <c r="C46" s="74"/>
      <c r="D46" s="12"/>
      <c r="E46" s="59" t="s">
        <v>137</v>
      </c>
      <c r="F46" s="64" t="s">
        <v>138</v>
      </c>
      <c r="G46" s="9"/>
      <c r="H46" s="9"/>
    </row>
    <row r="47" spans="1:13" ht="15">
      <c r="A47" s="57" t="s">
        <v>139</v>
      </c>
      <c r="B47" s="63" t="s">
        <v>140</v>
      </c>
      <c r="C47" s="8"/>
      <c r="D47" s="8"/>
      <c r="E47" s="73" t="s">
        <v>141</v>
      </c>
      <c r="F47" s="64" t="s">
        <v>142</v>
      </c>
      <c r="G47" s="9"/>
      <c r="H47" s="9"/>
      <c r="M47" s="14"/>
    </row>
    <row r="48" spans="1:8" ht="15">
      <c r="A48" s="57" t="s">
        <v>143</v>
      </c>
      <c r="B48" s="66" t="s">
        <v>144</v>
      </c>
      <c r="C48" s="8"/>
      <c r="D48" s="8"/>
      <c r="E48" s="59" t="s">
        <v>145</v>
      </c>
      <c r="F48" s="64" t="s">
        <v>146</v>
      </c>
      <c r="G48" s="9"/>
      <c r="H48" s="9"/>
    </row>
    <row r="49" spans="1:18" ht="15">
      <c r="A49" s="57" t="s">
        <v>147</v>
      </c>
      <c r="B49" s="63" t="s">
        <v>148</v>
      </c>
      <c r="C49" s="8"/>
      <c r="D49" s="8"/>
      <c r="E49" s="73" t="s">
        <v>47</v>
      </c>
      <c r="F49" s="67" t="s">
        <v>149</v>
      </c>
      <c r="G49" s="11">
        <f>SUM(G43:G48)</f>
        <v>0</v>
      </c>
      <c r="H49" s="11">
        <f>SUM(H43:H48)</f>
        <v>0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</row>
    <row r="50" spans="1:8" ht="15">
      <c r="A50" s="57" t="s">
        <v>74</v>
      </c>
      <c r="B50" s="63" t="s">
        <v>150</v>
      </c>
      <c r="C50" s="8"/>
      <c r="D50" s="8"/>
      <c r="E50" s="59"/>
      <c r="F50" s="64"/>
      <c r="G50" s="74"/>
      <c r="H50" s="11"/>
    </row>
    <row r="51" spans="1:15" ht="15">
      <c r="A51" s="57" t="s">
        <v>151</v>
      </c>
      <c r="B51" s="71" t="s">
        <v>152</v>
      </c>
      <c r="C51" s="12">
        <f>SUM(C47:C50)</f>
        <v>0</v>
      </c>
      <c r="D51" s="12">
        <f>SUM(D47:D50)</f>
        <v>0</v>
      </c>
      <c r="E51" s="73" t="s">
        <v>153</v>
      </c>
      <c r="F51" s="67" t="s">
        <v>154</v>
      </c>
      <c r="G51" s="9"/>
      <c r="H51" s="9"/>
      <c r="I51" s="112"/>
      <c r="J51" s="112"/>
      <c r="K51" s="112"/>
      <c r="L51" s="112"/>
      <c r="M51" s="112"/>
      <c r="N51" s="112"/>
      <c r="O51" s="112"/>
    </row>
    <row r="52" spans="1:8" ht="15">
      <c r="A52" s="57" t="s">
        <v>155</v>
      </c>
      <c r="B52" s="71"/>
      <c r="C52" s="74"/>
      <c r="D52" s="12"/>
      <c r="E52" s="59" t="s">
        <v>156</v>
      </c>
      <c r="F52" s="67" t="s">
        <v>157</v>
      </c>
      <c r="G52" s="9"/>
      <c r="H52" s="9"/>
    </row>
    <row r="53" spans="1:8" ht="15">
      <c r="A53" s="57" t="s">
        <v>158</v>
      </c>
      <c r="B53" s="71" t="s">
        <v>159</v>
      </c>
      <c r="C53" s="8"/>
      <c r="D53" s="8"/>
      <c r="E53" s="59" t="s">
        <v>160</v>
      </c>
      <c r="F53" s="67" t="s">
        <v>161</v>
      </c>
      <c r="G53" s="9"/>
      <c r="H53" s="9"/>
    </row>
    <row r="54" spans="1:8" ht="15">
      <c r="A54" s="57" t="s">
        <v>162</v>
      </c>
      <c r="B54" s="71" t="s">
        <v>163</v>
      </c>
      <c r="C54" s="8"/>
      <c r="D54" s="8"/>
      <c r="E54" s="59" t="s">
        <v>164</v>
      </c>
      <c r="F54" s="67" t="s">
        <v>165</v>
      </c>
      <c r="G54" s="9"/>
      <c r="H54" s="9"/>
    </row>
    <row r="55" spans="1:18" ht="25.5">
      <c r="A55" s="91" t="s">
        <v>166</v>
      </c>
      <c r="B55" s="92" t="s">
        <v>167</v>
      </c>
      <c r="C55" s="12">
        <f>C19+C20+C21+C27+C32+C45+C51+C53+C54</f>
        <v>25825.010000000002</v>
      </c>
      <c r="D55" s="12">
        <f>D19+D20+D21+D27+D32+D45+D51+D53+D54</f>
        <v>27</v>
      </c>
      <c r="E55" s="59" t="s">
        <v>168</v>
      </c>
      <c r="F55" s="83" t="s">
        <v>169</v>
      </c>
      <c r="G55" s="11">
        <f>G49+G51+G52+G53+G54</f>
        <v>0</v>
      </c>
      <c r="H55" s="11">
        <f>H49+H51+H52+H53+H54</f>
        <v>0</v>
      </c>
      <c r="I55" s="112"/>
      <c r="J55" s="112"/>
      <c r="K55" s="112"/>
      <c r="L55" s="112"/>
      <c r="M55" s="113"/>
      <c r="N55" s="112"/>
      <c r="O55" s="112"/>
      <c r="P55" s="112"/>
      <c r="Q55" s="112"/>
      <c r="R55" s="112"/>
    </row>
    <row r="56" spans="1:8" ht="15">
      <c r="A56" s="122" t="s">
        <v>170</v>
      </c>
      <c r="B56" s="66"/>
      <c r="C56" s="74"/>
      <c r="D56" s="12"/>
      <c r="E56" s="59"/>
      <c r="F56" s="93"/>
      <c r="G56" s="74"/>
      <c r="H56" s="11"/>
    </row>
    <row r="57" spans="1:13" ht="15">
      <c r="A57" s="57" t="s">
        <v>171</v>
      </c>
      <c r="B57" s="63"/>
      <c r="C57" s="74"/>
      <c r="D57" s="12"/>
      <c r="E57" s="125" t="s">
        <v>172</v>
      </c>
      <c r="F57" s="93"/>
      <c r="G57" s="74"/>
      <c r="H57" s="11"/>
      <c r="M57" s="14"/>
    </row>
    <row r="58" spans="1:8" ht="15">
      <c r="A58" s="57" t="s">
        <v>173</v>
      </c>
      <c r="B58" s="63" t="s">
        <v>174</v>
      </c>
      <c r="C58" s="8"/>
      <c r="D58" s="8"/>
      <c r="E58" s="59" t="s">
        <v>123</v>
      </c>
      <c r="F58" s="94"/>
      <c r="G58" s="74"/>
      <c r="H58" s="11"/>
    </row>
    <row r="59" spans="1:13" ht="15">
      <c r="A59" s="57" t="s">
        <v>175</v>
      </c>
      <c r="B59" s="63" t="s">
        <v>176</v>
      </c>
      <c r="C59" s="8"/>
      <c r="D59" s="8"/>
      <c r="E59" s="73" t="s">
        <v>177</v>
      </c>
      <c r="F59" s="64" t="s">
        <v>178</v>
      </c>
      <c r="G59" s="9"/>
      <c r="H59" s="9"/>
      <c r="M59" s="14"/>
    </row>
    <row r="60" spans="1:8" ht="15">
      <c r="A60" s="57" t="s">
        <v>179</v>
      </c>
      <c r="B60" s="63" t="s">
        <v>180</v>
      </c>
      <c r="C60" s="8"/>
      <c r="D60" s="8"/>
      <c r="E60" s="59" t="s">
        <v>181</v>
      </c>
      <c r="F60" s="64" t="s">
        <v>182</v>
      </c>
      <c r="G60" s="9"/>
      <c r="H60" s="9"/>
    </row>
    <row r="61" spans="1:18" ht="15">
      <c r="A61" s="57" t="s">
        <v>183</v>
      </c>
      <c r="B61" s="66" t="s">
        <v>184</v>
      </c>
      <c r="C61" s="8"/>
      <c r="D61" s="8"/>
      <c r="E61" s="65" t="s">
        <v>185</v>
      </c>
      <c r="F61" s="94" t="s">
        <v>186</v>
      </c>
      <c r="G61" s="11">
        <f>SUM(G62:G68)</f>
        <v>1671.16</v>
      </c>
      <c r="H61" s="11">
        <f>SUM(H62:H68)</f>
        <v>2</v>
      </c>
      <c r="I61" s="112"/>
      <c r="J61" s="112"/>
      <c r="K61" s="112"/>
      <c r="L61" s="112"/>
      <c r="M61" s="113"/>
      <c r="N61" s="112"/>
      <c r="O61" s="112"/>
      <c r="P61" s="112"/>
      <c r="Q61" s="112"/>
      <c r="R61" s="112"/>
    </row>
    <row r="62" spans="1:8" ht="15">
      <c r="A62" s="57" t="s">
        <v>187</v>
      </c>
      <c r="B62" s="66" t="s">
        <v>188</v>
      </c>
      <c r="C62" s="8"/>
      <c r="D62" s="8"/>
      <c r="E62" s="65" t="s">
        <v>189</v>
      </c>
      <c r="F62" s="64" t="s">
        <v>190</v>
      </c>
      <c r="G62" s="9"/>
      <c r="H62" s="9"/>
    </row>
    <row r="63" spans="1:13" ht="15">
      <c r="A63" s="57" t="s">
        <v>191</v>
      </c>
      <c r="B63" s="63" t="s">
        <v>192</v>
      </c>
      <c r="C63" s="8"/>
      <c r="D63" s="8"/>
      <c r="E63" s="59" t="s">
        <v>193</v>
      </c>
      <c r="F63" s="64" t="s">
        <v>194</v>
      </c>
      <c r="G63" s="9"/>
      <c r="H63" s="9"/>
      <c r="M63" s="14"/>
    </row>
    <row r="64" spans="1:15" ht="15">
      <c r="A64" s="57" t="s">
        <v>47</v>
      </c>
      <c r="B64" s="71" t="s">
        <v>195</v>
      </c>
      <c r="C64" s="12">
        <f>SUM(C58:C63)</f>
        <v>0</v>
      </c>
      <c r="D64" s="12">
        <f>SUM(D58:D63)</f>
        <v>0</v>
      </c>
      <c r="E64" s="59" t="s">
        <v>196</v>
      </c>
      <c r="F64" s="64" t="s">
        <v>197</v>
      </c>
      <c r="G64" s="9">
        <f>1497.66+2.42</f>
        <v>1500.0800000000002</v>
      </c>
      <c r="H64" s="9">
        <v>2</v>
      </c>
      <c r="I64" s="112"/>
      <c r="J64" s="112"/>
      <c r="K64" s="112"/>
      <c r="L64" s="112"/>
      <c r="M64" s="112"/>
      <c r="N64" s="112"/>
      <c r="O64" s="112"/>
    </row>
    <row r="65" spans="1:8" ht="15">
      <c r="A65" s="57"/>
      <c r="B65" s="71"/>
      <c r="C65" s="74"/>
      <c r="D65" s="12"/>
      <c r="E65" s="59" t="s">
        <v>198</v>
      </c>
      <c r="F65" s="64" t="s">
        <v>199</v>
      </c>
      <c r="G65" s="9"/>
      <c r="H65" s="9"/>
    </row>
    <row r="66" spans="1:8" ht="15">
      <c r="A66" s="57" t="s">
        <v>200</v>
      </c>
      <c r="B66" s="63"/>
      <c r="C66" s="74"/>
      <c r="D66" s="12"/>
      <c r="E66" s="59" t="s">
        <v>201</v>
      </c>
      <c r="F66" s="64" t="s">
        <v>202</v>
      </c>
      <c r="G66" s="9">
        <v>141.98</v>
      </c>
      <c r="H66" s="9"/>
    </row>
    <row r="67" spans="1:8" ht="15">
      <c r="A67" s="57" t="s">
        <v>203</v>
      </c>
      <c r="B67" s="63" t="s">
        <v>204</v>
      </c>
      <c r="C67" s="8"/>
      <c r="D67" s="8"/>
      <c r="E67" s="59" t="s">
        <v>205</v>
      </c>
      <c r="F67" s="64" t="s">
        <v>206</v>
      </c>
      <c r="G67" s="9">
        <v>29.1</v>
      </c>
      <c r="H67" s="9"/>
    </row>
    <row r="68" spans="1:8" ht="15">
      <c r="A68" s="57" t="s">
        <v>207</v>
      </c>
      <c r="B68" s="63" t="s">
        <v>208</v>
      </c>
      <c r="C68" s="8">
        <v>2.42</v>
      </c>
      <c r="D68" s="8"/>
      <c r="E68" s="59" t="s">
        <v>209</v>
      </c>
      <c r="F68" s="64" t="s">
        <v>210</v>
      </c>
      <c r="G68" s="9"/>
      <c r="H68" s="9"/>
    </row>
    <row r="69" spans="1:8" ht="15">
      <c r="A69" s="57" t="s">
        <v>211</v>
      </c>
      <c r="B69" s="63" t="s">
        <v>212</v>
      </c>
      <c r="C69" s="8"/>
      <c r="D69" s="8"/>
      <c r="E69" s="73" t="s">
        <v>74</v>
      </c>
      <c r="F69" s="64" t="s">
        <v>213</v>
      </c>
      <c r="G69" s="9"/>
      <c r="H69" s="9"/>
    </row>
    <row r="70" spans="1:8" ht="15">
      <c r="A70" s="57" t="s">
        <v>214</v>
      </c>
      <c r="B70" s="63" t="s">
        <v>215</v>
      </c>
      <c r="C70" s="8"/>
      <c r="D70" s="8"/>
      <c r="E70" s="59" t="s">
        <v>216</v>
      </c>
      <c r="F70" s="64" t="s">
        <v>217</v>
      </c>
      <c r="G70" s="9"/>
      <c r="H70" s="9"/>
    </row>
    <row r="71" spans="1:18" ht="15">
      <c r="A71" s="57" t="s">
        <v>218</v>
      </c>
      <c r="B71" s="63" t="s">
        <v>219</v>
      </c>
      <c r="C71" s="8"/>
      <c r="D71" s="8"/>
      <c r="E71" s="75" t="s">
        <v>42</v>
      </c>
      <c r="F71" s="95" t="s">
        <v>220</v>
      </c>
      <c r="G71" s="18">
        <f>G59+G60+G61+G69+G70</f>
        <v>1671.16</v>
      </c>
      <c r="H71" s="18">
        <f>H59+H60+H61+H69+H70</f>
        <v>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</row>
    <row r="72" spans="1:8" ht="15">
      <c r="A72" s="57" t="s">
        <v>221</v>
      </c>
      <c r="B72" s="63" t="s">
        <v>222</v>
      </c>
      <c r="C72" s="8"/>
      <c r="D72" s="8"/>
      <c r="E72" s="65"/>
      <c r="F72" s="96"/>
      <c r="G72" s="97"/>
      <c r="H72" s="98"/>
    </row>
    <row r="73" spans="1:8" ht="15">
      <c r="A73" s="57" t="s">
        <v>223</v>
      </c>
      <c r="B73" s="63" t="s">
        <v>224</v>
      </c>
      <c r="C73" s="8"/>
      <c r="D73" s="8"/>
      <c r="E73" s="20"/>
      <c r="F73" s="99"/>
      <c r="G73" s="100"/>
      <c r="H73" s="101"/>
    </row>
    <row r="74" spans="1:8" ht="15">
      <c r="A74" s="57" t="s">
        <v>225</v>
      </c>
      <c r="B74" s="63" t="s">
        <v>226</v>
      </c>
      <c r="C74" s="8">
        <f>2385.98+615</f>
        <v>3000.98</v>
      </c>
      <c r="D74" s="8"/>
      <c r="E74" s="59" t="s">
        <v>227</v>
      </c>
      <c r="F74" s="102" t="s">
        <v>228</v>
      </c>
      <c r="G74" s="9"/>
      <c r="H74" s="9"/>
    </row>
    <row r="75" spans="1:15" ht="15">
      <c r="A75" s="57" t="s">
        <v>72</v>
      </c>
      <c r="B75" s="71" t="s">
        <v>229</v>
      </c>
      <c r="C75" s="12">
        <f>SUM(C67:C74)</f>
        <v>3003.4</v>
      </c>
      <c r="D75" s="12">
        <f>SUM(D67:D74)</f>
        <v>0</v>
      </c>
      <c r="E75" s="73" t="s">
        <v>156</v>
      </c>
      <c r="F75" s="67" t="s">
        <v>230</v>
      </c>
      <c r="G75" s="9"/>
      <c r="H75" s="9"/>
      <c r="I75" s="112"/>
      <c r="J75" s="112"/>
      <c r="K75" s="112"/>
      <c r="L75" s="112"/>
      <c r="M75" s="112"/>
      <c r="N75" s="112"/>
      <c r="O75" s="112"/>
    </row>
    <row r="76" spans="1:8" ht="15">
      <c r="A76" s="57"/>
      <c r="B76" s="63"/>
      <c r="C76" s="74"/>
      <c r="D76" s="12"/>
      <c r="E76" s="59" t="s">
        <v>231</v>
      </c>
      <c r="F76" s="67" t="s">
        <v>232</v>
      </c>
      <c r="G76" s="9"/>
      <c r="H76" s="9"/>
    </row>
    <row r="77" spans="1:13" ht="15">
      <c r="A77" s="57" t="s">
        <v>233</v>
      </c>
      <c r="B77" s="63"/>
      <c r="C77" s="74"/>
      <c r="D77" s="12"/>
      <c r="E77" s="59"/>
      <c r="F77" s="103"/>
      <c r="G77" s="104"/>
      <c r="H77" s="105"/>
      <c r="M77" s="14"/>
    </row>
    <row r="78" spans="1:14" ht="15">
      <c r="A78" s="57" t="s">
        <v>234</v>
      </c>
      <c r="B78" s="63" t="s">
        <v>235</v>
      </c>
      <c r="C78" s="12">
        <f>SUM(C79:C81)</f>
        <v>1467165.41</v>
      </c>
      <c r="D78" s="12">
        <f>SUM(D79:D81)</f>
        <v>1714</v>
      </c>
      <c r="E78" s="59"/>
      <c r="F78" s="104"/>
      <c r="G78" s="104"/>
      <c r="H78" s="105"/>
      <c r="I78" s="112"/>
      <c r="J78" s="112"/>
      <c r="K78" s="112"/>
      <c r="L78" s="112"/>
      <c r="M78" s="112"/>
      <c r="N78" s="112"/>
    </row>
    <row r="79" spans="1:18" ht="15">
      <c r="A79" s="57" t="s">
        <v>236</v>
      </c>
      <c r="B79" s="63" t="s">
        <v>237</v>
      </c>
      <c r="C79" s="8"/>
      <c r="D79" s="8"/>
      <c r="E79" s="73" t="s">
        <v>238</v>
      </c>
      <c r="F79" s="83" t="s">
        <v>239</v>
      </c>
      <c r="G79" s="19">
        <f>G71+G74+G75+G76</f>
        <v>1671.16</v>
      </c>
      <c r="H79" s="19">
        <f>H71+H74+H75+H76</f>
        <v>2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1:8" ht="15">
      <c r="A80" s="57" t="s">
        <v>240</v>
      </c>
      <c r="B80" s="63" t="s">
        <v>241</v>
      </c>
      <c r="C80" s="8"/>
      <c r="D80" s="8"/>
      <c r="E80" s="59"/>
      <c r="F80" s="106"/>
      <c r="G80" s="107"/>
      <c r="H80" s="108"/>
    </row>
    <row r="81" spans="1:8" ht="15">
      <c r="A81" s="57" t="s">
        <v>242</v>
      </c>
      <c r="B81" s="63" t="s">
        <v>243</v>
      </c>
      <c r="C81" s="8">
        <f>1372951.66+94213.75</f>
        <v>1467165.41</v>
      </c>
      <c r="D81" s="8">
        <v>1714</v>
      </c>
      <c r="E81" s="20"/>
      <c r="F81" s="107"/>
      <c r="G81" s="107"/>
      <c r="H81" s="108"/>
    </row>
    <row r="82" spans="1:8" ht="15">
      <c r="A82" s="57" t="s">
        <v>244</v>
      </c>
      <c r="B82" s="63" t="s">
        <v>245</v>
      </c>
      <c r="C82" s="8"/>
      <c r="D82" s="8"/>
      <c r="E82" s="85"/>
      <c r="F82" s="107"/>
      <c r="G82" s="107"/>
      <c r="H82" s="108"/>
    </row>
    <row r="83" spans="1:8" ht="15">
      <c r="A83" s="57" t="s">
        <v>128</v>
      </c>
      <c r="B83" s="63" t="s">
        <v>246</v>
      </c>
      <c r="C83" s="8"/>
      <c r="D83" s="8">
        <f>48+5</f>
        <v>53</v>
      </c>
      <c r="E83" s="20"/>
      <c r="F83" s="107"/>
      <c r="G83" s="107"/>
      <c r="H83" s="108"/>
    </row>
    <row r="84" spans="1:14" ht="15">
      <c r="A84" s="57" t="s">
        <v>247</v>
      </c>
      <c r="B84" s="71" t="s">
        <v>248</v>
      </c>
      <c r="C84" s="12">
        <f>C83+C82+C78</f>
        <v>1467165.41</v>
      </c>
      <c r="D84" s="12">
        <f>D83+D82+D78</f>
        <v>1767</v>
      </c>
      <c r="E84" s="85"/>
      <c r="F84" s="107"/>
      <c r="G84" s="107"/>
      <c r="H84" s="108"/>
      <c r="I84" s="112"/>
      <c r="J84" s="112"/>
      <c r="K84" s="112"/>
      <c r="L84" s="112"/>
      <c r="M84" s="112"/>
      <c r="N84" s="112"/>
    </row>
    <row r="85" spans="1:13" ht="15">
      <c r="A85" s="57"/>
      <c r="B85" s="71"/>
      <c r="C85" s="74"/>
      <c r="D85" s="12"/>
      <c r="E85" s="20"/>
      <c r="F85" s="107"/>
      <c r="G85" s="107"/>
      <c r="H85" s="108"/>
      <c r="M85" s="14"/>
    </row>
    <row r="86" spans="1:8" ht="15">
      <c r="A86" s="57" t="s">
        <v>249</v>
      </c>
      <c r="B86" s="63"/>
      <c r="C86" s="74"/>
      <c r="D86" s="12"/>
      <c r="E86" s="85"/>
      <c r="F86" s="107"/>
      <c r="G86" s="107"/>
      <c r="H86" s="108"/>
    </row>
    <row r="87" spans="1:13" ht="15">
      <c r="A87" s="57" t="s">
        <v>250</v>
      </c>
      <c r="B87" s="63" t="s">
        <v>251</v>
      </c>
      <c r="C87" s="8">
        <v>20268.46</v>
      </c>
      <c r="D87" s="8"/>
      <c r="E87" s="20"/>
      <c r="F87" s="107"/>
      <c r="G87" s="107"/>
      <c r="H87" s="108"/>
      <c r="M87" s="14"/>
    </row>
    <row r="88" spans="1:8" ht="15">
      <c r="A88" s="57" t="s">
        <v>252</v>
      </c>
      <c r="B88" s="63" t="s">
        <v>253</v>
      </c>
      <c r="C88" s="8">
        <f>3321.24+679.15</f>
        <v>4000.39</v>
      </c>
      <c r="D88" s="8">
        <v>19</v>
      </c>
      <c r="E88" s="85"/>
      <c r="F88" s="107"/>
      <c r="G88" s="107"/>
      <c r="H88" s="108"/>
    </row>
    <row r="89" spans="1:13" ht="15">
      <c r="A89" s="57" t="s">
        <v>254</v>
      </c>
      <c r="B89" s="63" t="s">
        <v>255</v>
      </c>
      <c r="C89" s="8">
        <v>626117.44</v>
      </c>
      <c r="D89" s="8">
        <v>875</v>
      </c>
      <c r="E89" s="85"/>
      <c r="F89" s="107"/>
      <c r="G89" s="107"/>
      <c r="H89" s="108"/>
      <c r="M89" s="14"/>
    </row>
    <row r="90" spans="1:8" ht="15">
      <c r="A90" s="57" t="s">
        <v>256</v>
      </c>
      <c r="B90" s="63" t="s">
        <v>257</v>
      </c>
      <c r="C90" s="8"/>
      <c r="D90" s="8"/>
      <c r="E90" s="85"/>
      <c r="F90" s="107"/>
      <c r="G90" s="107"/>
      <c r="H90" s="108"/>
    </row>
    <row r="91" spans="1:14" ht="15">
      <c r="A91" s="57" t="s">
        <v>258</v>
      </c>
      <c r="B91" s="71" t="s">
        <v>259</v>
      </c>
      <c r="C91" s="12">
        <f>SUM(C87:C90)</f>
        <v>650386.2899999999</v>
      </c>
      <c r="D91" s="12">
        <f>SUM(D87:D90)</f>
        <v>894</v>
      </c>
      <c r="E91" s="85"/>
      <c r="F91" s="107"/>
      <c r="G91" s="107"/>
      <c r="H91" s="108"/>
      <c r="I91" s="112"/>
      <c r="J91" s="112"/>
      <c r="K91" s="112"/>
      <c r="L91" s="112"/>
      <c r="M91" s="113"/>
      <c r="N91" s="112"/>
    </row>
    <row r="92" spans="1:8" ht="15">
      <c r="A92" s="57" t="s">
        <v>260</v>
      </c>
      <c r="B92" s="71" t="s">
        <v>261</v>
      </c>
      <c r="C92" s="8">
        <v>3608.72</v>
      </c>
      <c r="D92" s="8">
        <v>3</v>
      </c>
      <c r="E92" s="85"/>
      <c r="F92" s="107"/>
      <c r="G92" s="107"/>
      <c r="H92" s="108"/>
    </row>
    <row r="93" spans="1:14" ht="15">
      <c r="A93" s="57" t="s">
        <v>262</v>
      </c>
      <c r="B93" s="109" t="s">
        <v>263</v>
      </c>
      <c r="C93" s="12">
        <f>C64+C75+C84+C91+C92</f>
        <v>2124163.82</v>
      </c>
      <c r="D93" s="12">
        <f>D64+D75+D84+D91+D92</f>
        <v>2664</v>
      </c>
      <c r="E93" s="20"/>
      <c r="F93" s="107"/>
      <c r="G93" s="107"/>
      <c r="H93" s="108"/>
      <c r="I93" s="112"/>
      <c r="J93" s="112"/>
      <c r="K93" s="112"/>
      <c r="L93" s="112"/>
      <c r="M93" s="113"/>
      <c r="N93" s="112"/>
    </row>
    <row r="94" spans="1:18" ht="15.75" thickBot="1">
      <c r="A94" s="123" t="s">
        <v>264</v>
      </c>
      <c r="B94" s="110" t="s">
        <v>265</v>
      </c>
      <c r="C94" s="21">
        <f>C93+C55</f>
        <v>2149988.8299999996</v>
      </c>
      <c r="D94" s="21">
        <f>D93+D55</f>
        <v>2691</v>
      </c>
      <c r="E94" s="124" t="s">
        <v>266</v>
      </c>
      <c r="F94" s="111" t="s">
        <v>267</v>
      </c>
      <c r="G94" s="22">
        <f>G36+G39+G55+G79</f>
        <v>2149988.83</v>
      </c>
      <c r="H94" s="22">
        <f>H36+H39+H55+H79</f>
        <v>2691</v>
      </c>
      <c r="I94" s="112"/>
      <c r="J94" s="133"/>
      <c r="K94" s="112"/>
      <c r="L94" s="112"/>
      <c r="M94" s="112"/>
      <c r="N94" s="112"/>
      <c r="O94" s="112"/>
      <c r="P94" s="112"/>
      <c r="Q94" s="112"/>
      <c r="R94" s="112"/>
    </row>
    <row r="95" spans="1:13" ht="15">
      <c r="A95" s="23"/>
      <c r="B95" s="24"/>
      <c r="C95" s="23"/>
      <c r="D95" s="23"/>
      <c r="E95" s="25"/>
      <c r="F95" s="3"/>
      <c r="G95" s="4"/>
      <c r="H95" s="5"/>
      <c r="M95" s="14"/>
    </row>
    <row r="96" spans="1:13" ht="15">
      <c r="A96" s="116" t="s">
        <v>269</v>
      </c>
      <c r="B96" s="117"/>
      <c r="C96" s="7"/>
      <c r="D96" s="7"/>
      <c r="E96" s="118"/>
      <c r="F96" s="27"/>
      <c r="G96" s="28"/>
      <c r="H96" s="29"/>
      <c r="M96" s="14"/>
    </row>
    <row r="97" spans="1:13" ht="15">
      <c r="A97" s="116"/>
      <c r="B97" s="117"/>
      <c r="C97" s="7"/>
      <c r="D97" s="7"/>
      <c r="E97" s="118"/>
      <c r="F97" s="27"/>
      <c r="G97" s="28"/>
      <c r="H97" s="29"/>
      <c r="M97" s="14"/>
    </row>
    <row r="98" spans="1:13" ht="15">
      <c r="A98" s="2" t="s">
        <v>275</v>
      </c>
      <c r="B98" s="117"/>
      <c r="C98" s="134" t="s">
        <v>272</v>
      </c>
      <c r="D98" s="134"/>
      <c r="E98" s="134"/>
      <c r="F98" s="27"/>
      <c r="G98" s="28"/>
      <c r="H98" s="29"/>
      <c r="M98" s="14"/>
    </row>
    <row r="99" spans="3:8" ht="15">
      <c r="C99" s="2"/>
      <c r="D99" s="1"/>
      <c r="E99" s="2"/>
      <c r="F99" s="27"/>
      <c r="G99" s="28"/>
      <c r="H99" s="29"/>
    </row>
    <row r="100" spans="1:5" ht="15">
      <c r="A100" s="30"/>
      <c r="B100" s="30"/>
      <c r="C100" s="134" t="s">
        <v>273</v>
      </c>
      <c r="D100" s="135"/>
      <c r="E100" s="135"/>
    </row>
    <row r="102" ht="12.75">
      <c r="E102" s="33"/>
    </row>
    <row r="104" ht="12.75">
      <c r="M104" s="14"/>
    </row>
    <row r="106" ht="12.75">
      <c r="M106" s="14"/>
    </row>
    <row r="108" spans="5:13" ht="12.75">
      <c r="E108" s="33"/>
      <c r="M108" s="14"/>
    </row>
    <row r="110" spans="5:13" ht="12.75">
      <c r="E110" s="33"/>
      <c r="M110" s="14"/>
    </row>
    <row r="118" ht="12.75">
      <c r="E118" s="33"/>
    </row>
    <row r="120" spans="5:13" ht="12.75">
      <c r="E120" s="33"/>
      <c r="M120" s="14"/>
    </row>
    <row r="122" spans="5:13" ht="12.75">
      <c r="E122" s="33"/>
      <c r="M122" s="14"/>
    </row>
    <row r="124" ht="12.75">
      <c r="E124" s="33"/>
    </row>
    <row r="126" spans="5:13" ht="12.75">
      <c r="E126" s="33"/>
      <c r="M126" s="14"/>
    </row>
    <row r="128" spans="5:13" ht="12.75">
      <c r="E128" s="33"/>
      <c r="M128" s="14"/>
    </row>
    <row r="130" ht="12.75">
      <c r="M130" s="14"/>
    </row>
    <row r="132" ht="12.75">
      <c r="M132" s="14"/>
    </row>
    <row r="134" ht="12.75">
      <c r="M134" s="14"/>
    </row>
    <row r="136" spans="5:13" ht="12.75">
      <c r="E136" s="33"/>
      <c r="M136" s="14"/>
    </row>
    <row r="138" spans="5:13" ht="12.75">
      <c r="E138" s="33"/>
      <c r="M138" s="14"/>
    </row>
    <row r="140" spans="5:13" ht="12.75">
      <c r="E140" s="33"/>
      <c r="M140" s="14"/>
    </row>
    <row r="142" spans="5:13" ht="12.75">
      <c r="E142" s="33"/>
      <c r="M142" s="14"/>
    </row>
    <row r="144" ht="12.75">
      <c r="E144" s="33"/>
    </row>
    <row r="146" ht="12.75">
      <c r="E146" s="33"/>
    </row>
    <row r="148" ht="12.75">
      <c r="E148" s="33"/>
    </row>
    <row r="150" spans="5:13" ht="12.75">
      <c r="E150" s="33"/>
      <c r="M150" s="14"/>
    </row>
    <row r="152" ht="12.75">
      <c r="M152" s="14"/>
    </row>
    <row r="154" ht="12.75">
      <c r="M154" s="14"/>
    </row>
    <row r="160" ht="12.75">
      <c r="E160" s="33"/>
    </row>
    <row r="162" ht="12.75">
      <c r="E162" s="33"/>
    </row>
    <row r="164" ht="12.75">
      <c r="E164" s="33"/>
    </row>
    <row r="166" ht="12.75">
      <c r="E166" s="33"/>
    </row>
    <row r="168" ht="12.75">
      <c r="E168" s="33"/>
    </row>
    <row r="176" ht="12.75">
      <c r="E176" s="33"/>
    </row>
    <row r="178" ht="12.75">
      <c r="E178" s="33"/>
    </row>
    <row r="180" ht="12.75">
      <c r="E180" s="33"/>
    </row>
    <row r="182" ht="12.75">
      <c r="E182" s="33"/>
    </row>
    <row r="186" ht="12.75">
      <c r="E186" s="33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7" bottom="0.17" header="0.15748031496062992" footer="0.15748031496062992"/>
  <pageSetup fitToHeight="2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PC-8</cp:lastModifiedBy>
  <cp:lastPrinted>2008-05-08T09:51:40Z</cp:lastPrinted>
  <dcterms:created xsi:type="dcterms:W3CDTF">2000-06-29T12:02:40Z</dcterms:created>
  <dcterms:modified xsi:type="dcterms:W3CDTF">2008-05-08T09:52:50Z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