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<sst xmlns="http://schemas.openxmlformats.org/spreadsheetml/2006/main" count="1066" uniqueCount="901">
  <si>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</si>
  <si>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</si>
  <si>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</si>
  <si>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</si>
  <si>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</si>
  <si>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</si>
  <si>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</si>
  <si>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</si>
  <si>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</si>
  <si>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</si>
  <si>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</si>
  <si>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</si>
  <si>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</si>
  <si>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</si>
  <si>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</si>
  <si>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</si>
  <si>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</si>
  <si>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</si>
  <si>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</si>
  <si>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</si>
  <si>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</si>
  <si>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</si>
  <si>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</si>
  <si>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</si>
  <si>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</si>
  <si>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</si>
  <si>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</si>
  <si>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</si>
  <si>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</si>
  <si>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</si>
  <si>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</si>
  <si>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</si>
  <si>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</si>
  <si>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</si>
  <si>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</si>
  <si>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</si>
  <si>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</si>
  <si>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</si>
  <si>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</si>
  <si>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</si>
  <si>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</si>
  <si>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</si>
  <si>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</si>
  <si>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</si>
  <si>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</si>
  <si>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</si>
  <si>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</si>
  <si>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</si>
  <si>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</si>
  <si>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</si>
  <si>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</si>
  <si>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</si>
  <si>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</si>
  <si>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</si>
  <si>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</si>
  <si>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</si>
  <si>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</si>
  <si>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</si>
  <si>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</si>
  <si>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</si>
  <si>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</si>
  <si>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</si>
  <si>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</si>
  <si>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</si>
  <si>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</si>
  <si>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</si>
  <si>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</si>
  <si>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</si>
  <si>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</si>
  <si>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</si>
  <si>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</si>
  <si>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</si>
  <si>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</si>
  <si>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</si>
  <si>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</si>
  <si>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</si>
  <si>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</si>
  <si>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</si>
  <si>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</si>
  <si>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</si>
  <si>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</si>
  <si>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</si>
  <si>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</si>
  <si>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</si>
  <si>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</si>
  <si>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</si>
  <si>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</si>
  <si>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</si>
  <si>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</si>
  <si>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</si>
  <si>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</si>
  <si>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</si>
  <si>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</si>
  <si>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</si>
  <si>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</si>
  <si>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</si>
  <si>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</si>
  <si>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</si>
  <si>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</si>
  <si>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</si>
  <si>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</si>
  <si>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</si>
  <si>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</si>
  <si>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</si>
  <si>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</si>
  <si>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</si>
  <si>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</si>
  <si>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</si>
  <si>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</si>
  <si>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</si>
  <si>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</si>
  <si>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</si>
  <si>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</si>
  <si>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</si>
  <si>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</si>
  <si>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</si>
  <si>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</si>
  <si>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</si>
  <si>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</si>
  <si>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</si>
  <si>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</si>
  <si>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</si>
  <si>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</si>
  <si>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</si>
  <si>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</si>
  <si>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</si>
  <si>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</si>
  <si>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</si>
  <si>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</si>
  <si>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</si>
  <si>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</si>
  <si>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</si>
  <si>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</si>
  <si>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</si>
  <si>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</si>
  <si>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</si>
  <si>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</si>
  <si>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</si>
  <si>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</si>
  <si>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</si>
  <si>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</si>
  <si>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</si>
  <si>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</si>
  <si>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</si>
  <si>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</si>
  <si>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</si>
  <si>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</si>
  <si>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</si>
  <si>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</si>
  <si>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</si>
  <si>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</si>
  <si>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</si>
  <si>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</si>
  <si>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</si>
  <si>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</si>
  <si>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</si>
  <si>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</si>
  <si>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</si>
  <si>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</si>
  <si>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</si>
  <si>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</si>
  <si>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</si>
  <si>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</si>
  <si>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</si>
  <si>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</si>
  <si>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</si>
  <si>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</si>
  <si>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</si>
  <si>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</si>
  <si>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</si>
  <si>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</si>
  <si>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</si>
  <si>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</si>
  <si>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</si>
  <si>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</si>
  <si>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</si>
  <si>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</si>
  <si>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</si>
  <si>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</si>
  <si>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</si>
  <si>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</si>
  <si>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</si>
  <si>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</si>
  <si>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</si>
  <si>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</si>
  <si>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</si>
  <si>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</si>
  <si>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</si>
  <si>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</si>
  <si>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</si>
  <si>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</si>
  <si>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</si>
  <si>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</si>
  <si>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</si>
  <si>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</si>
  <si>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</si>
  <si>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</si>
  <si>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</si>
  <si>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</si>
  <si>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</si>
  <si>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</si>
  <si>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</si>
  <si>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</si>
  <si>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</si>
  <si>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</si>
  <si>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</si>
  <si>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</si>
  <si>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</si>
  <si>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</si>
  <si>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</si>
  <si>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</si>
  <si>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</si>
  <si>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</si>
  <si>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</si>
  <si>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</si>
  <si>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</si>
  <si>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</si>
  <si>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</si>
  <si>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</si>
  <si>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</si>
  <si>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</si>
  <si>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</si>
  <si>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</si>
  <si>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</si>
  <si>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</si>
  <si>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</si>
  <si>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</si>
  <si>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</si>
  <si>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</si>
  <si>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</si>
  <si>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</si>
  <si>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</si>
  <si>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</si>
  <si>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</si>
  <si>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</si>
  <si>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</si>
  <si>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</si>
  <si>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</si>
  <si>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</si>
  <si>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</si>
  <si>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</si>
  <si>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</si>
  <si>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</si>
  <si>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</si>
  <si>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</si>
  <si>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</si>
  <si>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</si>
  <si>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</si>
  <si>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</si>
  <si>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</si>
  <si>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</si>
  <si>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</si>
  <si>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</si>
  <si>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</si>
  <si>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</si>
  <si>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</si>
  <si>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</si>
  <si>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</si>
  <si>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</si>
  <si>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</si>
  <si>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</si>
  <si>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</si>
  <si>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</si>
  <si>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</si>
  <si>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</si>
  <si>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</si>
  <si>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</si>
  <si>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</si>
  <si>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</si>
  <si>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</si>
  <si>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</si>
  <si>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</si>
  <si>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</si>
  <si>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</si>
  <si>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</si>
  <si>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</si>
  <si>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</si>
  <si>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</si>
  <si>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</si>
  <si>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</si>
  <si>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</si>
  <si>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</si>
  <si>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</si>
  <si>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</si>
  <si>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</si>
  <si>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</si>
  <si>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</si>
  <si>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</si>
  <si>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</si>
  <si>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</si>
  <si>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</si>
  <si>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</si>
  <si>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</si>
  <si>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</si>
  <si>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</si>
  <si>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</si>
  <si>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</si>
  <si>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</si>
  <si>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</si>
  <si>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</si>
  <si>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</si>
  <si>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</si>
  <si>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</si>
  <si>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</si>
  <si>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</si>
  <si>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</si>
  <si>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</si>
  <si>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</si>
  <si>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</si>
  <si>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</si>
  <si>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</si>
  <si>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</si>
  <si>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</si>
  <si>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</si>
  <si>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</si>
  <si>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</si>
  <si>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</si>
  <si>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</si>
  <si>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</si>
  <si>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</si>
  <si>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</si>
  <si>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</si>
  <si>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</si>
  <si>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</si>
  <si>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</si>
  <si>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</si>
  <si>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</si>
  <si>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</si>
  <si>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</si>
  <si>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</si>
  <si>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</si>
  <si>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</si>
  <si>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</si>
  <si>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</si>
  <si>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</si>
  <si>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</si>
  <si>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</si>
  <si>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</si>
  <si>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</si>
  <si>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</si>
  <si>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</si>
  <si>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</si>
  <si>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</si>
  <si>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</si>
  <si>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</si>
  <si>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</si>
  <si>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</si>
  <si>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</si>
  <si>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</si>
  <si>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</si>
  <si>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</si>
  <si>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</si>
  <si>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</si>
  <si>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</si>
  <si>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</si>
  <si>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</si>
  <si>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</si>
  <si>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</si>
  <si>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</si>
  <si>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</si>
  <si>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</si>
  <si>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</si>
  <si>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</si>
  <si>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</si>
  <si>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</si>
  <si>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</si>
  <si>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</si>
  <si>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</si>
  <si>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</si>
  <si>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</si>
  <si>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</si>
  <si>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</si>
  <si>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</si>
  <si>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</si>
  <si>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</si>
  <si>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</si>
  <si>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</si>
  <si>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</si>
  <si>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</si>
  <si>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</si>
  <si>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</si>
  <si>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</si>
  <si>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</si>
  <si>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</si>
  <si>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</si>
  <si>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</si>
  <si>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</si>
  <si>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</si>
  <si>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</si>
  <si>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</si>
  <si>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</si>
  <si>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</si>
  <si>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</si>
  <si>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</si>
  <si>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</si>
  <si>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</si>
  <si>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</si>
  <si>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</si>
  <si>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</si>
  <si>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</si>
  <si>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</si>
  <si>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</si>
  <si>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</si>
  <si>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</si>
  <si>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</si>
  <si>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</si>
  <si>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</si>
  <si>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</si>
  <si>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</si>
  <si>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</si>
  <si>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</si>
  <si>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</si>
  <si>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</si>
  <si>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</si>
  <si>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</si>
  <si>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</si>
  <si>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</si>
  <si>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</si>
  <si>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</si>
  <si>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</si>
  <si>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</si>
  <si>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</si>
  <si>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</si>
  <si>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</si>
  <si>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</si>
  <si>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</si>
  <si>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</si>
  <si>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</si>
  <si>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</si>
  <si>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</si>
  <si>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</si>
  <si>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</si>
  <si>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</si>
  <si>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</si>
  <si>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</si>
  <si>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</si>
  <si>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</si>
  <si>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</si>
  <si>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</si>
  <si>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</si>
  <si>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</si>
  <si>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</si>
  <si>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</si>
  <si>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</si>
  <si>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</si>
  <si>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</si>
  <si>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</si>
  <si>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</si>
  <si>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</si>
  <si>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</si>
  <si>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</si>
  <si>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</si>
  <si>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</si>
  <si>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</si>
  <si>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</si>
  <si>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</si>
  <si>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</si>
  <si>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</si>
  <si>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</si>
  <si>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</si>
  <si>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</si>
  <si>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</si>
  <si>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</si>
  <si>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</si>
  <si>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</si>
  <si>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</si>
  <si>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</si>
  <si>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</si>
  <si>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</si>
  <si>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</si>
  <si>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</si>
  <si>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</si>
  <si>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</si>
  <si>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</si>
  <si>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</si>
  <si>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</si>
  <si>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</si>
  <si>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</si>
  <si>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</si>
  <si>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</si>
  <si>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</si>
  <si>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</si>
  <si>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</si>
  <si>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</si>
  <si>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</si>
  <si>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</si>
  <si>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</si>
  <si>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</si>
  <si>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</si>
  <si>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</si>
  <si>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</si>
  <si>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</si>
  <si>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</si>
  <si>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</si>
  <si>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</si>
  <si>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</si>
  <si>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</si>
  <si>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</si>
  <si>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</si>
  <si>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</si>
  <si>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</si>
  <si>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</si>
  <si>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</si>
  <si>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</si>
  <si>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</si>
  <si>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</si>
  <si>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</si>
  <si>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</si>
  <si>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</si>
  <si>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</si>
  <si>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</si>
  <si>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</si>
  <si>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</si>
  <si>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</si>
  <si>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</si>
  <si>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</si>
  <si>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</si>
  <si>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</si>
  <si>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</si>
  <si>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</si>
  <si>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</si>
  <si>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</si>
  <si>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</si>
  <si>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</si>
  <si>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</si>
  <si>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</si>
  <si>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</si>
  <si>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</si>
  <si>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</si>
  <si>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</si>
  <si>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</si>
  <si>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</si>
  <si>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</si>
  <si>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</si>
  <si>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</si>
  <si>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</si>
  <si>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</si>
  <si>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</si>
  <si>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</si>
  <si>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</si>
  <si>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</si>
  <si>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</si>
  <si>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</si>
  <si>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</si>
  <si>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</si>
  <si>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</si>
  <si>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</si>
  <si>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</si>
  <si>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</si>
  <si>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</si>
  <si>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</si>
  <si>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</si>
  <si>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</si>
  <si>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</si>
  <si>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</si>
  <si>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</si>
  <si>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</si>
  <si>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</si>
  <si>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</si>
  <si>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</si>
  <si>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</si>
  <si>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</si>
  <si>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</si>
  <si>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</si>
  <si>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</si>
  <si>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</si>
  <si>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</si>
  <si>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</si>
  <si>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</si>
  <si>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</si>
  <si>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</si>
  <si>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</si>
  <si>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</si>
  <si>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</si>
  <si>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</si>
  <si>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</si>
  <si>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</si>
  <si>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</si>
  <si>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</si>
  <si>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</si>
  <si>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</si>
  <si>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</si>
  <si>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</si>
  <si>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</si>
  <si>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</si>
  <si>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</si>
  <si>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</si>
  <si>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</si>
  <si>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</si>
  <si>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</si>
  <si>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</si>
  <si>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</si>
  <si>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</si>
  <si>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</si>
  <si>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</si>
  <si>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</si>
  <si>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</si>
  <si>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</si>
  <si>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</si>
  <si>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</si>
  <si>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</si>
  <si>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</si>
  <si>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</si>
  <si>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</si>
  <si>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</si>
  <si>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</si>
  <si>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</si>
  <si>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</si>
  <si>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</si>
  <si>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</si>
  <si>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</si>
  <si>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</si>
  <si>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</si>
  <si>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</si>
  <si>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</si>
  <si>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</si>
  <si>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</si>
  <si>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</si>
  <si>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</si>
  <si>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</si>
  <si>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</si>
  <si>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</si>
  <si>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</si>
  <si>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</si>
  <si>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</si>
  <si>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</si>
  <si>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</si>
  <si>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</si>
  <si>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</si>
  <si>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</si>
  <si>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</si>
  <si>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</si>
  <si>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</si>
  <si>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</si>
  <si>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</si>
  <si>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</si>
  <si>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</si>
  <si>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</si>
  <si>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</si>
  <si>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</si>
  <si>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</si>
  <si>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</si>
  <si>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</si>
  <si>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</si>
  <si>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</si>
  <si>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</si>
  <si>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</si>
  <si>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</si>
  <si>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</si>
  <si>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</si>
  <si>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</si>
  <si>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</si>
  <si>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</si>
  <si>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</si>
  <si>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</si>
  <si>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</si>
  <si>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</si>
  <si>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</si>
  <si>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</si>
  <si>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</si>
  <si>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</si>
  <si>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</si>
  <si>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</si>
  <si>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</si>
  <si>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</si>
  <si>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</si>
  <si>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</si>
  <si>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</si>
  <si>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</si>
  <si>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</si>
  <si>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</si>
  <si>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</si>
  <si>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</si>
  <si>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</si>
  <si>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</si>
  <si>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</si>
  <si>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</si>
  <si>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</si>
  <si>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</si>
  <si>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</si>
  <si>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</si>
  <si>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</si>
  <si>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</si>
  <si>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</si>
  <si>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</si>
  <si>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</si>
  <si>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</si>
  <si>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</si>
  <si>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</si>
  <si>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</si>
  <si>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</si>
  <si>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</si>
  <si>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</si>
  <si>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</si>
  <si>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</si>
  <si>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</si>
  <si>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</si>
  <si>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</si>
  <si>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</si>
  <si>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</si>
  <si>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</si>
  <si>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</si>
  <si>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</si>
  <si>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</si>
  <si>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</si>
  <si>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</si>
  <si>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</si>
  <si>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</si>
  <si>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</si>
  <si>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</si>
  <si>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</si>
  <si>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</si>
  <si>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</si>
  <si>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</si>
  <si>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</si>
  <si>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</si>
  <si>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</si>
  <si>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</si>
  <si>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</si>
  <si>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</si>
  <si>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</si>
  <si>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</si>
  <si>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</si>
  <si>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</si>
  <si>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</si>
  <si>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</si>
  <si>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</si>
  <si>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</si>
  <si>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</si>
  <si>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</si>
  <si>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</si>
  <si>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</si>
  <si>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</si>
  <si>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</si>
  <si>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</si>
  <si>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</si>
  <si>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</si>
  <si>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</si>
  <si>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</si>
  <si>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</si>
  <si>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</si>
  <si>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</si>
  <si>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</si>
  <si>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</si>
  <si>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</si>
  <si>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</si>
  <si>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</si>
  <si>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</si>
  <si>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</si>
  <si>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</si>
  <si>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</si>
  <si>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</si>
  <si>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</si>
  <si>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</si>
  <si>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</si>
  <si>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</si>
  <si>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</si>
  <si>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</si>
  <si>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</si>
  <si>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</si>
  <si>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</si>
  <si>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</si>
  <si>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</si>
  <si>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</si>
  <si>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</si>
  <si>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</si>
  <si>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</si>
  <si>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</si>
  <si>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</si>
  <si>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</si>
  <si>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</si>
  <si>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</si>
  <si>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</si>
  <si>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</si>
  <si>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</si>
  <si>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</si>
  <si>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</si>
  <si>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</si>
  <si>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</si>
  <si>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</si>
  <si>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</si>
  <si>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</si>
  <si>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</si>
  <si>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</si>
  <si>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</si>
  <si>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</si>
  <si>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</si>
  <si>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</si>
  <si>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</si>
  <si>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</si>
  <si>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</si>
  <si>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</si>
  <si>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</si>
  <si>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</si>
  <si>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</si>
  <si>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</si>
  <si>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</si>
  <si>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</si>
  <si>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</si>
  <si>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</si>
  <si>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</si>
  <si>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</si>
  <si>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</si>
  <si>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</si>
  <si>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</si>
  <si>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</si>
  <si>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</si>
  <si>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</si>
  <si>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</si>
  <si>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</si>
  <si>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</si>
  <si>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</si>
  <si>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</si>
  <si>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</si>
  <si>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</si>
  <si>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</si>
  <si>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</si>
  <si>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</si>
  <si>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</si>
  <si>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</si>
  <si>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</si>
  <si>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</si>
  <si>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</si>
  <si>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</si>
  <si>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</si>
  <si>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</si>
  <si>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</si>
  <si>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</si>
  <si>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</si>
  <si>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</si>
  <si>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</si>
  <si>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</si>
  <si>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</si>
  <si>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</si>
  <si>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</si>
  <si>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</si>
  <si>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</si>
  <si>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</si>
  <si>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</si>
  <si>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</si>
  <si>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</si>
  <si>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</si>
  <si>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</si>
  <si>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</si>
  <si>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</si>
  <si>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</si>
  <si>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</si>
  <si>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</si>
  <si>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</si>
  <si>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</si>
  <si>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</si>
  <si>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</si>
  <si>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</si>
  <si>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</si>
  <si>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</si>
  <si>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</si>
  <si>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</si>
  <si>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</si>
  <si>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</si>
  <si>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</si>
  <si>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</si>
  <si>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</si>
  <si>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</si>
  <si>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</si>
  <si>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</si>
  <si>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</si>
  <si>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</si>
  <si>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</si>
  <si>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</si>
  <si>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</si>
  <si>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</si>
  <si>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</si>
  <si>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</si>
  <si>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6.   КЛВК АД</t>
  </si>
  <si>
    <t>7  Хидро Пауър България АД</t>
  </si>
  <si>
    <t>9. Булярд АД</t>
  </si>
  <si>
    <t>1.Дунав Турс АД</t>
  </si>
  <si>
    <t>2. Одесос ПБМ АД</t>
  </si>
  <si>
    <t>3. ВИК -САНДВИК-ИХБ ДИЗАЙН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</si>
  <si>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</si>
  <si>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</si>
  <si>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</si>
  <si>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</t>
  </si>
  <si>
    <t>Вид на отчета: неконсолидиран</t>
  </si>
  <si>
    <t xml:space="preserve">Вид на отчета:неконсолидиран </t>
  </si>
  <si>
    <t>Към 31декември      2009г.</t>
  </si>
  <si>
    <t>Към  31 декември   2009</t>
  </si>
  <si>
    <t xml:space="preserve">За период ,приключващ на 31.12. 2009 г. </t>
  </si>
  <si>
    <t>Към 31 декември  2009г.</t>
  </si>
  <si>
    <t>Към  31 декември  2009 г</t>
  </si>
  <si>
    <t>към 31 декември 2009 г</t>
  </si>
  <si>
    <t>Отчетен период:31 декември 2009 год.</t>
  </si>
  <si>
    <t>4.РЕКОЛТА АД</t>
  </si>
  <si>
    <r>
      <t xml:space="preserve">Отчетен период: 31 декември 2009 год.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</si>
  <si>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26.03.2010г.</t>
  </si>
  <si>
    <t xml:space="preserve">Дата на съставяне:   26.03.2010 год.                                    </t>
  </si>
  <si>
    <t xml:space="preserve">Дата на съставяне:  26.03.2010год.                                   </t>
  </si>
  <si>
    <t xml:space="preserve">                Дата  на съставяне:26.03. 2010 г.                                                                                                                              </t>
  </si>
  <si>
    <t xml:space="preserve">Дата на съставяне: 26.03.2010 г.                       </t>
  </si>
  <si>
    <t>Дата на съставяне: 26.03.2010 год.</t>
  </si>
  <si>
    <r>
      <t xml:space="preserve">Дата на съставяне: </t>
    </r>
    <r>
      <rPr>
        <sz val="10"/>
        <rFont val="Times New Roman"/>
        <family val="1"/>
      </rPr>
      <t xml:space="preserve">  26. 03. 2010год.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</si>
</sst>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_-* #,##0.000\ _л_в_-;\-* #,##0.000\ _л_в_-;_-* &quot;-&quot;??\ _л_в_-;_-@_-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10" fontId="0" fillId="0" borderId="0" xfId="24" applyNumberFormat="1" applyFont="1" applyAlignment="1">
      <alignment horizontal="left" vertical="center" wrapText="1"/>
      <protection/>
    </xf>
    <xf numFmtId="10" fontId="4" fillId="0" borderId="0" xfId="24" applyNumberFormat="1" applyFont="1" applyAlignment="1">
      <alignment horizontal="centerContinuous" vertical="center" wrapText="1"/>
      <protection/>
    </xf>
    <xf numFmtId="10" fontId="4" fillId="0" borderId="0" xfId="24" applyNumberFormat="1" applyFont="1" applyAlignment="1">
      <alignment horizontal="center" vertical="center" wrapText="1"/>
      <protection/>
    </xf>
    <xf numFmtId="10" fontId="0" fillId="0" borderId="0" xfId="25" applyNumberFormat="1" applyFont="1" applyAlignment="1">
      <alignment horizontal="center"/>
      <protection/>
    </xf>
    <xf numFmtId="10" fontId="5" fillId="0" borderId="0" xfId="25" applyNumberFormat="1" applyFont="1" applyBorder="1" applyAlignment="1">
      <alignment vertical="justify"/>
      <protection/>
    </xf>
    <xf numFmtId="10" fontId="4" fillId="0" borderId="1" xfId="24" applyNumberFormat="1" applyFont="1" applyBorder="1" applyAlignment="1">
      <alignment horizontal="center" vertical="center" wrapText="1"/>
      <protection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24" applyNumberFormat="1" applyFont="1" applyBorder="1" applyAlignment="1">
      <alignment horizontal="left" vertical="center" wrapText="1"/>
      <protection/>
    </xf>
    <xf numFmtId="10" fontId="0" fillId="0" borderId="0" xfId="24" applyNumberFormat="1" applyFont="1">
      <alignment/>
      <protection/>
    </xf>
    <xf numFmtId="10" fontId="21" fillId="0" borderId="0" xfId="26" applyNumberFormat="1" applyFont="1">
      <alignment/>
      <protection/>
    </xf>
    <xf numFmtId="1" fontId="13" fillId="0" borderId="1" xfId="28" applyNumberFormat="1" applyFont="1" applyFill="1" applyBorder="1" applyAlignment="1" applyProtection="1">
      <alignment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 locked="0"/>
    </xf>
    <xf numFmtId="191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192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43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30" applyNumberFormat="1" applyFont="1" applyFill="1" applyBorder="1" applyAlignment="1" applyProtection="1">
      <alignment vertical="center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27" applyFont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4"/>
  <sheetViews>
    <sheetView tabSelected="1" workbookViewId="0" topLeftCell="D1">
      <selection activeCell="M72" sqref="M72"/>
    </sheetView>
  </sheetViews>
  <sheetFormatPr defaultColWidth="9.00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863</v>
      </c>
      <c r="B3" s="215"/>
      <c r="C3" s="286"/>
      <c r="D3" s="286"/>
      <c r="E3" s="286"/>
      <c r="F3" s="287" t="s">
        <v>879</v>
      </c>
      <c r="G3" s="237"/>
      <c r="H3" s="237"/>
    </row>
    <row r="4" spans="1:8" ht="15">
      <c r="A4" s="611" t="s">
        <v>883</v>
      </c>
      <c r="B4" s="612"/>
      <c r="C4" s="612"/>
      <c r="D4" s="612"/>
      <c r="E4" s="288"/>
      <c r="F4" s="235" t="s">
        <v>861</v>
      </c>
      <c r="G4" s="236"/>
      <c r="H4" s="237"/>
    </row>
    <row r="5" spans="1:8" ht="15">
      <c r="A5" s="215" t="s">
        <v>885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43756</v>
      </c>
      <c r="H11" s="217">
        <v>43756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3</v>
      </c>
      <c r="D13" s="216">
        <v>8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26</v>
      </c>
      <c r="D15" s="216">
        <v>37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3</v>
      </c>
      <c r="D16" s="216">
        <v>6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46</v>
      </c>
      <c r="D17" s="216">
        <v>18</v>
      </c>
      <c r="E17" s="315" t="s">
        <v>43</v>
      </c>
      <c r="F17" s="317" t="s">
        <v>44</v>
      </c>
      <c r="G17" s="219">
        <f>G11+G14+G15+G16</f>
        <v>43756</v>
      </c>
      <c r="H17" s="219">
        <f>H11+H14+H15+H16</f>
        <v>43756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/>
      <c r="D18" s="216">
        <v>1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78</v>
      </c>
      <c r="D19" s="220">
        <f>SUM(D11:D18)</f>
        <v>70</v>
      </c>
      <c r="E19" s="309" t="s">
        <v>50</v>
      </c>
      <c r="F19" s="314" t="s">
        <v>51</v>
      </c>
      <c r="G19" s="217">
        <v>24503</v>
      </c>
      <c r="H19" s="217">
        <v>24503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6297</v>
      </c>
      <c r="H21" s="221">
        <f>SUM(H22:H24)</f>
        <v>6297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4376</v>
      </c>
      <c r="H22" s="217">
        <v>4376</v>
      </c>
    </row>
    <row r="23" spans="1:13" ht="15">
      <c r="A23" s="307" t="s">
        <v>63</v>
      </c>
      <c r="B23" s="313" t="s">
        <v>64</v>
      </c>
      <c r="C23" s="216">
        <v>0</v>
      </c>
      <c r="D23" s="216">
        <v>1</v>
      </c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0</v>
      </c>
      <c r="D24" s="216">
        <v>1</v>
      </c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30800</v>
      </c>
      <c r="H25" s="219">
        <f>H19+H20+H21</f>
        <v>30800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6</v>
      </c>
      <c r="D26" s="216">
        <v>7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6</v>
      </c>
      <c r="D27" s="220">
        <f>SUM(D23:D26)</f>
        <v>9</v>
      </c>
      <c r="E27" s="325" t="s">
        <v>80</v>
      </c>
      <c r="F27" s="314" t="s">
        <v>81</v>
      </c>
      <c r="G27" s="219">
        <f>SUM(G28:G30)</f>
        <v>20537</v>
      </c>
      <c r="H27" s="219">
        <f>SUM(H28:H30)</f>
        <v>12147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20537</v>
      </c>
      <c r="H28" s="217">
        <v>12147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3584</v>
      </c>
      <c r="H31" s="217">
        <v>8390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24121</v>
      </c>
      <c r="H33" s="219">
        <f>H27+H31+H32</f>
        <v>20537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844</v>
      </c>
      <c r="B34" s="316" t="s">
        <v>102</v>
      </c>
      <c r="C34" s="220">
        <f>SUM(C35:C38)</f>
        <v>57200</v>
      </c>
      <c r="D34" s="220">
        <f>SUM(D35:D38)</f>
        <v>53504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52660</v>
      </c>
      <c r="D35" s="216">
        <v>49033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98677</v>
      </c>
      <c r="H36" s="219">
        <f>H25+H17+H33</f>
        <v>95093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4540</v>
      </c>
      <c r="D37" s="216">
        <v>4471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/>
      <c r="D38" s="216"/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0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57200</v>
      </c>
      <c r="D45" s="220">
        <f>D34+D39+D44</f>
        <v>53504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66136</v>
      </c>
      <c r="D47" s="216">
        <v>29810</v>
      </c>
      <c r="E47" s="323" t="s">
        <v>142</v>
      </c>
      <c r="F47" s="314" t="s">
        <v>143</v>
      </c>
      <c r="G47" s="217">
        <v>21650</v>
      </c>
      <c r="H47" s="217">
        <v>21650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3</v>
      </c>
      <c r="H48" s="217">
        <v>3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21653</v>
      </c>
      <c r="H49" s="219">
        <f>SUM(H43:H48)</f>
        <v>21653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0</v>
      </c>
      <c r="D50" s="216"/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66136</v>
      </c>
      <c r="D51" s="220">
        <f>SUM(D47:D50)</f>
        <v>29810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123420</v>
      </c>
      <c r="D55" s="220">
        <f>D19+D20+D21+D27+D32+D45+D51+D53+D54</f>
        <v>83393</v>
      </c>
      <c r="E55" s="309" t="s">
        <v>169</v>
      </c>
      <c r="F55" s="333" t="s">
        <v>170</v>
      </c>
      <c r="G55" s="219">
        <f>G49+G51+G52+G53+G54</f>
        <v>21653</v>
      </c>
      <c r="H55" s="219">
        <f>H49+H51+H52+H53+H54</f>
        <v>21653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304</v>
      </c>
      <c r="H60" s="217">
        <v>303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269</v>
      </c>
      <c r="H61" s="219">
        <f>SUM(H62:H68)</f>
        <v>69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52</v>
      </c>
      <c r="H62" s="217">
        <v>0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19</v>
      </c>
      <c r="H64" s="217">
        <v>19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/>
      <c r="H66" s="217">
        <v>3</v>
      </c>
    </row>
    <row r="67" spans="1:8" ht="15">
      <c r="A67" s="307" t="s">
        <v>204</v>
      </c>
      <c r="B67" s="313" t="s">
        <v>205</v>
      </c>
      <c r="C67" s="216">
        <v>16173</v>
      </c>
      <c r="D67" s="216">
        <v>12964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0</v>
      </c>
      <c r="D68" s="216">
        <v>70</v>
      </c>
      <c r="E68" s="309" t="s">
        <v>210</v>
      </c>
      <c r="F68" s="314" t="s">
        <v>211</v>
      </c>
      <c r="G68" s="217">
        <v>198</v>
      </c>
      <c r="H68" s="217">
        <v>47</v>
      </c>
    </row>
    <row r="69" spans="1:8" ht="15">
      <c r="A69" s="307" t="s">
        <v>212</v>
      </c>
      <c r="B69" s="313" t="s">
        <v>213</v>
      </c>
      <c r="C69" s="216">
        <v>0</v>
      </c>
      <c r="D69" s="216">
        <v>6</v>
      </c>
      <c r="E69" s="323" t="s">
        <v>75</v>
      </c>
      <c r="F69" s="314" t="s">
        <v>214</v>
      </c>
      <c r="G69" s="217">
        <v>19171</v>
      </c>
      <c r="H69" s="217">
        <v>19797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19744</v>
      </c>
      <c r="H71" s="226">
        <f>H59+H60+H61+H69+H70</f>
        <v>20169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1</v>
      </c>
      <c r="D72" s="216">
        <v>19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11</v>
      </c>
      <c r="D74" s="216">
        <v>158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16185</v>
      </c>
      <c r="D75" s="220">
        <f>SUM(D67:D74)</f>
        <v>13217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19744</v>
      </c>
      <c r="H79" s="227">
        <f>H71+H74+H75+H76</f>
        <v>20169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15</v>
      </c>
      <c r="D87" s="216">
        <v>13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439</v>
      </c>
      <c r="D88" s="216">
        <v>40276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454</v>
      </c>
      <c r="D91" s="220">
        <f>SUM(D87:D90)</f>
        <v>40289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>
        <v>12</v>
      </c>
      <c r="D92" s="216">
        <v>13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16654</v>
      </c>
      <c r="D93" s="220">
        <f>D64+D75+D84+D91+D92</f>
        <v>53522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140074</v>
      </c>
      <c r="D94" s="229">
        <f>D93+D55</f>
        <v>136915</v>
      </c>
      <c r="E94" s="362" t="s">
        <v>267</v>
      </c>
      <c r="F94" s="363" t="s">
        <v>268</v>
      </c>
      <c r="G94" s="230">
        <f>G36+G39+G55+G79</f>
        <v>140074</v>
      </c>
      <c r="H94" s="230">
        <f>H36+H39+H55+H79</f>
        <v>136915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894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851</v>
      </c>
      <c r="E98" s="239" t="s">
        <v>859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8">
      <selection activeCell="A46" sqref="A46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5">
      <c r="A2" s="8" t="s">
        <v>865</v>
      </c>
      <c r="B2" s="8"/>
      <c r="C2" s="371"/>
      <c r="D2" s="32"/>
      <c r="E2" s="372"/>
      <c r="F2" s="369"/>
      <c r="G2" s="373" t="s">
        <v>860</v>
      </c>
      <c r="H2" s="373"/>
    </row>
    <row r="3" spans="1:8" ht="15">
      <c r="A3" s="8" t="s">
        <v>884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886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22</v>
      </c>
      <c r="D9" s="91">
        <v>23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160</v>
      </c>
      <c r="D10" s="91">
        <v>303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23</v>
      </c>
      <c r="D11" s="91">
        <v>54</v>
      </c>
      <c r="E11" s="388" t="s">
        <v>289</v>
      </c>
      <c r="F11" s="387" t="s">
        <v>290</v>
      </c>
      <c r="G11" s="100">
        <v>653</v>
      </c>
      <c r="H11" s="100">
        <v>85</v>
      </c>
    </row>
    <row r="12" spans="1:8" ht="12">
      <c r="A12" s="385" t="s">
        <v>291</v>
      </c>
      <c r="B12" s="386" t="s">
        <v>292</v>
      </c>
      <c r="C12" s="91">
        <v>379</v>
      </c>
      <c r="D12" s="91">
        <v>314</v>
      </c>
      <c r="E12" s="388" t="s">
        <v>75</v>
      </c>
      <c r="F12" s="387" t="s">
        <v>293</v>
      </c>
      <c r="G12" s="100">
        <v>62</v>
      </c>
      <c r="H12" s="100"/>
    </row>
    <row r="13" spans="1:18" ht="12">
      <c r="A13" s="385" t="s">
        <v>294</v>
      </c>
      <c r="B13" s="386" t="s">
        <v>295</v>
      </c>
      <c r="C13" s="91">
        <v>54</v>
      </c>
      <c r="D13" s="91">
        <v>90</v>
      </c>
      <c r="E13" s="389" t="s">
        <v>48</v>
      </c>
      <c r="F13" s="390" t="s">
        <v>296</v>
      </c>
      <c r="G13" s="412">
        <f>G11+G12</f>
        <v>715</v>
      </c>
      <c r="H13" s="101">
        <f>SUM(H9:H12)</f>
        <v>85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12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/>
      <c r="H15" s="100"/>
    </row>
    <row r="16" spans="1:8" ht="12">
      <c r="A16" s="385" t="s">
        <v>303</v>
      </c>
      <c r="B16" s="386" t="s">
        <v>304</v>
      </c>
      <c r="C16" s="92">
        <v>102</v>
      </c>
      <c r="D16" s="92">
        <v>272</v>
      </c>
      <c r="E16" s="385" t="s">
        <v>305</v>
      </c>
      <c r="F16" s="391" t="s">
        <v>306</v>
      </c>
      <c r="G16" s="102"/>
      <c r="H16" s="102"/>
    </row>
    <row r="17" spans="1:8" ht="12">
      <c r="A17" s="393" t="s">
        <v>307</v>
      </c>
      <c r="B17" s="386" t="s">
        <v>308</v>
      </c>
      <c r="C17" s="93"/>
      <c r="D17" s="93">
        <v>0</v>
      </c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740</v>
      </c>
      <c r="D19" s="94">
        <f>SUM(D9:D15)+D16</f>
        <v>1056</v>
      </c>
      <c r="E19" s="395" t="s">
        <v>313</v>
      </c>
      <c r="F19" s="391" t="s">
        <v>314</v>
      </c>
      <c r="G19" s="100">
        <v>4601</v>
      </c>
      <c r="H19" s="100">
        <v>3465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738</v>
      </c>
      <c r="H20" s="100">
        <v>6307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>
        <v>370</v>
      </c>
      <c r="H21" s="100">
        <v>0</v>
      </c>
    </row>
    <row r="22" spans="1:8" ht="24">
      <c r="A22" s="382" t="s">
        <v>320</v>
      </c>
      <c r="B22" s="397" t="s">
        <v>321</v>
      </c>
      <c r="C22" s="91">
        <v>1732</v>
      </c>
      <c r="D22" s="91">
        <v>304</v>
      </c>
      <c r="E22" s="395" t="s">
        <v>322</v>
      </c>
      <c r="F22" s="391" t="s">
        <v>323</v>
      </c>
      <c r="G22" s="100">
        <v>240</v>
      </c>
      <c r="H22" s="100">
        <v>284</v>
      </c>
    </row>
    <row r="23" spans="1:8" ht="24">
      <c r="A23" s="385" t="s">
        <v>324</v>
      </c>
      <c r="B23" s="397" t="s">
        <v>325</v>
      </c>
      <c r="C23" s="91">
        <v>1</v>
      </c>
      <c r="D23" s="91"/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290</v>
      </c>
      <c r="D24" s="91">
        <v>214</v>
      </c>
      <c r="E24" s="389" t="s">
        <v>100</v>
      </c>
      <c r="F24" s="392" t="s">
        <v>330</v>
      </c>
      <c r="G24" s="101">
        <f>SUM(G19:G23)</f>
        <v>5949</v>
      </c>
      <c r="H24" s="101">
        <f>SUM(H19:H23)</f>
        <v>10056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>
        <v>2</v>
      </c>
      <c r="D25" s="91">
        <v>2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2025</v>
      </c>
      <c r="D26" s="94">
        <f>SUM(D22:D25)</f>
        <v>520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2765</v>
      </c>
      <c r="D28" s="95">
        <f>D26+D19</f>
        <v>1576</v>
      </c>
      <c r="E28" s="185" t="s">
        <v>335</v>
      </c>
      <c r="F28" s="392" t="s">
        <v>336</v>
      </c>
      <c r="G28" s="101">
        <f>G13+G15+G24</f>
        <v>6664</v>
      </c>
      <c r="H28" s="101">
        <f>H13+H15+H24</f>
        <v>10141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3899</v>
      </c>
      <c r="D30" s="95">
        <f>IF((H28-D28)&gt;0,H28-D28,0)</f>
        <v>8565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845</v>
      </c>
      <c r="B31" s="398" t="s">
        <v>341</v>
      </c>
      <c r="C31" s="91"/>
      <c r="D31" s="91"/>
      <c r="E31" s="383" t="s">
        <v>848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2765</v>
      </c>
      <c r="D33" s="94">
        <f>D28+D31+D32</f>
        <v>1576</v>
      </c>
      <c r="E33" s="185" t="s">
        <v>349</v>
      </c>
      <c r="F33" s="392" t="s">
        <v>350</v>
      </c>
      <c r="G33" s="103">
        <f>G32+G31+G28</f>
        <v>6664</v>
      </c>
      <c r="H33" s="103">
        <f>H32+H31+H28</f>
        <v>10141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3899</v>
      </c>
      <c r="D34" s="95">
        <f>IF((H33-D33)&gt;0,H33-D33,0)</f>
        <v>8565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315</v>
      </c>
      <c r="D35" s="94">
        <f>D36+D37</f>
        <v>175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315</v>
      </c>
      <c r="D36" s="91">
        <v>169</v>
      </c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>
        <v>0</v>
      </c>
      <c r="D37" s="578">
        <v>6</v>
      </c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3584</v>
      </c>
      <c r="D39" s="97">
        <f>D34-D35</f>
        <v>8390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3584</v>
      </c>
      <c r="D41" s="98">
        <f>IF(D39-D40&gt;0,D39-D40,0)</f>
        <v>8390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6664</v>
      </c>
      <c r="D42" s="99">
        <f>D33+D35+D39</f>
        <v>10141</v>
      </c>
      <c r="E42" s="188" t="s">
        <v>376</v>
      </c>
      <c r="F42" s="189" t="s">
        <v>377</v>
      </c>
      <c r="G42" s="103">
        <f>G39+G33</f>
        <v>6664</v>
      </c>
      <c r="H42" s="103">
        <f>H39+H33</f>
        <v>10141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895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851</v>
      </c>
      <c r="E45" s="570" t="s">
        <v>858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5">
      <selection activeCell="C10" sqref="C10"/>
    </sheetView>
  </sheetViews>
  <sheetFormatPr defaultColWidth="9.00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862</v>
      </c>
      <c r="B4" s="8"/>
      <c r="C4" s="419" t="s">
        <v>850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849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887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880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2358</v>
      </c>
      <c r="D10" s="605">
        <v>2661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-312</v>
      </c>
      <c r="D11" s="605">
        <v>-1005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-409</v>
      </c>
      <c r="D13" s="605">
        <v>-378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-56</v>
      </c>
      <c r="D14" s="605">
        <v>113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-164</v>
      </c>
      <c r="D15" s="605">
        <v>-78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>
        <v>919</v>
      </c>
      <c r="D16" s="605">
        <v>1222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>
        <v>-1</v>
      </c>
      <c r="D18" s="605">
        <v>52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2" t="s">
        <v>401</v>
      </c>
      <c r="B19" s="433"/>
      <c r="C19" s="605">
        <v>-39182</v>
      </c>
      <c r="D19" s="605">
        <v>-21424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7" t="s">
        <v>402</v>
      </c>
      <c r="B20" s="438" t="s">
        <v>403</v>
      </c>
      <c r="C20" s="105">
        <f>SUM(C10:C19)</f>
        <v>-36847</v>
      </c>
      <c r="D20" s="105">
        <f>SUM(D10:D19)</f>
        <v>-18837</v>
      </c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0" t="s">
        <v>404</v>
      </c>
      <c r="B21" s="439"/>
      <c r="C21" s="440"/>
      <c r="D21" s="440"/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405</v>
      </c>
      <c r="B22" s="433" t="s">
        <v>406</v>
      </c>
      <c r="C22" s="605">
        <v>-28</v>
      </c>
      <c r="D22" s="605">
        <v>-68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2" t="s">
        <v>407</v>
      </c>
      <c r="B23" s="433" t="s">
        <v>408</v>
      </c>
      <c r="C23" s="605">
        <v>45</v>
      </c>
      <c r="D23" s="605"/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2" t="s">
        <v>409</v>
      </c>
      <c r="B24" s="433" t="s">
        <v>410</v>
      </c>
      <c r="C24" s="605"/>
      <c r="D24" s="605">
        <v>0</v>
      </c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3.5" customHeight="1">
      <c r="A25" s="432" t="s">
        <v>411</v>
      </c>
      <c r="B25" s="433" t="s">
        <v>412</v>
      </c>
      <c r="C25" s="605"/>
      <c r="D25" s="605">
        <v>0</v>
      </c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413</v>
      </c>
      <c r="B26" s="433" t="s">
        <v>414</v>
      </c>
      <c r="C26" s="605"/>
      <c r="D26" s="605"/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415</v>
      </c>
      <c r="B27" s="433" t="s">
        <v>416</v>
      </c>
      <c r="C27" s="605">
        <v>-4018</v>
      </c>
      <c r="D27" s="605">
        <v>-9425</v>
      </c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2">
      <c r="A28" s="432" t="s">
        <v>417</v>
      </c>
      <c r="B28" s="433" t="s">
        <v>418</v>
      </c>
      <c r="C28" s="605">
        <v>743</v>
      </c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419</v>
      </c>
      <c r="B29" s="433" t="s">
        <v>420</v>
      </c>
      <c r="C29" s="605">
        <v>2003</v>
      </c>
      <c r="D29" s="605">
        <v>5043</v>
      </c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399</v>
      </c>
      <c r="B30" s="433" t="s">
        <v>421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422</v>
      </c>
      <c r="B31" s="433" t="s">
        <v>423</v>
      </c>
      <c r="C31" s="605">
        <v>0</v>
      </c>
      <c r="D31" s="605">
        <v>0</v>
      </c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7" t="s">
        <v>424</v>
      </c>
      <c r="B32" s="438" t="s">
        <v>425</v>
      </c>
      <c r="C32" s="105">
        <f>SUM(C22:C31)</f>
        <v>-1255</v>
      </c>
      <c r="D32" s="105">
        <f>SUM(D22:D31)</f>
        <v>-4450</v>
      </c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7" ht="12">
      <c r="A33" s="430" t="s">
        <v>426</v>
      </c>
      <c r="B33" s="439"/>
      <c r="C33" s="440"/>
      <c r="D33" s="440"/>
      <c r="E33" s="192"/>
      <c r="F33" s="192"/>
      <c r="G33" s="193"/>
    </row>
    <row r="34" spans="1:7" ht="12">
      <c r="A34" s="432" t="s">
        <v>427</v>
      </c>
      <c r="B34" s="433" t="s">
        <v>428</v>
      </c>
      <c r="C34" s="605">
        <v>0</v>
      </c>
      <c r="D34" s="605">
        <v>21650</v>
      </c>
      <c r="E34" s="192"/>
      <c r="F34" s="192"/>
      <c r="G34" s="193"/>
    </row>
    <row r="35" spans="1:7" ht="12">
      <c r="A35" s="434" t="s">
        <v>429</v>
      </c>
      <c r="B35" s="433" t="s">
        <v>430</v>
      </c>
      <c r="C35" s="605"/>
      <c r="D35" s="605"/>
      <c r="E35" s="192"/>
      <c r="F35" s="192"/>
      <c r="G35" s="193"/>
    </row>
    <row r="36" spans="1:7" ht="12">
      <c r="A36" s="432" t="s">
        <v>431</v>
      </c>
      <c r="B36" s="433" t="s">
        <v>432</v>
      </c>
      <c r="C36" s="605"/>
      <c r="D36" s="605">
        <v>0</v>
      </c>
      <c r="E36" s="192"/>
      <c r="F36" s="192"/>
      <c r="G36" s="193"/>
    </row>
    <row r="37" spans="1:7" ht="12">
      <c r="A37" s="432" t="s">
        <v>433</v>
      </c>
      <c r="B37" s="433" t="s">
        <v>434</v>
      </c>
      <c r="C37" s="605">
        <v>0</v>
      </c>
      <c r="D37" s="605">
        <v>-217</v>
      </c>
      <c r="E37" s="192"/>
      <c r="F37" s="192"/>
      <c r="G37" s="193"/>
    </row>
    <row r="38" spans="1:7" ht="12">
      <c r="A38" s="432" t="s">
        <v>435</v>
      </c>
      <c r="B38" s="433" t="s">
        <v>436</v>
      </c>
      <c r="C38" s="605"/>
      <c r="D38" s="605"/>
      <c r="E38" s="192"/>
      <c r="F38" s="192"/>
      <c r="G38" s="193"/>
    </row>
    <row r="39" spans="1:7" ht="12">
      <c r="A39" s="432" t="s">
        <v>437</v>
      </c>
      <c r="B39" s="433" t="s">
        <v>438</v>
      </c>
      <c r="C39" s="605">
        <v>-1731</v>
      </c>
      <c r="D39" s="605">
        <v>-2</v>
      </c>
      <c r="E39" s="192"/>
      <c r="F39" s="192"/>
      <c r="G39" s="193"/>
    </row>
    <row r="40" spans="1:7" ht="12">
      <c r="A40" s="432" t="s">
        <v>439</v>
      </c>
      <c r="B40" s="433" t="s">
        <v>440</v>
      </c>
      <c r="C40" s="605"/>
      <c r="D40" s="605"/>
      <c r="E40" s="192"/>
      <c r="F40" s="192"/>
      <c r="G40" s="193"/>
    </row>
    <row r="41" spans="1:8" ht="12">
      <c r="A41" s="432" t="s">
        <v>441</v>
      </c>
      <c r="B41" s="433" t="s">
        <v>442</v>
      </c>
      <c r="C41" s="605">
        <v>-2</v>
      </c>
      <c r="D41" s="605">
        <v>-1</v>
      </c>
      <c r="E41" s="192"/>
      <c r="F41" s="192"/>
      <c r="G41" s="195"/>
      <c r="H41" s="196"/>
    </row>
    <row r="42" spans="1:8" ht="12">
      <c r="A42" s="437" t="s">
        <v>443</v>
      </c>
      <c r="B42" s="438" t="s">
        <v>444</v>
      </c>
      <c r="C42" s="105">
        <f>SUM(C34:C41)</f>
        <v>-1733</v>
      </c>
      <c r="D42" s="105">
        <f>SUM(D34:D41)</f>
        <v>21430</v>
      </c>
      <c r="E42" s="192"/>
      <c r="F42" s="192"/>
      <c r="G42" s="195"/>
      <c r="H42" s="196"/>
    </row>
    <row r="43" spans="1:8" ht="12">
      <c r="A43" s="441" t="s">
        <v>445</v>
      </c>
      <c r="B43" s="438" t="s">
        <v>446</v>
      </c>
      <c r="C43" s="105">
        <f>C42+C32+C20</f>
        <v>-39835</v>
      </c>
      <c r="D43" s="105">
        <f>D20+D32+D42</f>
        <v>-1857</v>
      </c>
      <c r="E43" s="192"/>
      <c r="F43" s="192"/>
      <c r="G43" s="195"/>
      <c r="H43" s="196"/>
    </row>
    <row r="44" spans="1:8" ht="12">
      <c r="A44" s="430" t="s">
        <v>447</v>
      </c>
      <c r="B44" s="439" t="s">
        <v>448</v>
      </c>
      <c r="C44" s="105">
        <v>40289</v>
      </c>
      <c r="D44" s="605">
        <v>42146</v>
      </c>
      <c r="E44" s="192"/>
      <c r="F44" s="192"/>
      <c r="G44" s="195"/>
      <c r="H44" s="196"/>
    </row>
    <row r="45" spans="1:8" ht="12">
      <c r="A45" s="430" t="s">
        <v>449</v>
      </c>
      <c r="B45" s="439" t="s">
        <v>450</v>
      </c>
      <c r="C45" s="105">
        <f>C44+C43</f>
        <v>454</v>
      </c>
      <c r="D45" s="105">
        <f>D44+D43</f>
        <v>40289</v>
      </c>
      <c r="E45" s="192"/>
      <c r="F45" s="192"/>
      <c r="G45" s="195"/>
      <c r="H45" s="196"/>
    </row>
    <row r="46" spans="1:8" ht="12">
      <c r="A46" s="432" t="s">
        <v>451</v>
      </c>
      <c r="B46" s="439" t="s">
        <v>452</v>
      </c>
      <c r="C46" s="605">
        <v>0</v>
      </c>
      <c r="D46" s="605">
        <v>0</v>
      </c>
      <c r="E46" s="192"/>
      <c r="F46" s="192"/>
      <c r="G46" s="195"/>
      <c r="H46" s="196"/>
    </row>
    <row r="47" spans="1:8" ht="12">
      <c r="A47" s="432" t="s">
        <v>453</v>
      </c>
      <c r="B47" s="439" t="s">
        <v>454</v>
      </c>
      <c r="C47" s="605"/>
      <c r="D47" s="605"/>
      <c r="E47" s="193"/>
      <c r="F47" s="193"/>
      <c r="G47" s="195"/>
      <c r="H47" s="196"/>
    </row>
    <row r="48" spans="1:8" ht="12">
      <c r="A48" s="192"/>
      <c r="B48" s="442"/>
      <c r="C48" s="443"/>
      <c r="D48" s="443"/>
      <c r="E48" s="193"/>
      <c r="F48" s="193"/>
      <c r="G48" s="195"/>
      <c r="H48" s="196"/>
    </row>
    <row r="49" spans="1:8" ht="12">
      <c r="A49" s="584" t="s">
        <v>896</v>
      </c>
      <c r="B49" s="585"/>
      <c r="C49" s="583"/>
      <c r="D49" s="586"/>
      <c r="E49" s="445"/>
      <c r="F49" s="193"/>
      <c r="G49" s="195"/>
      <c r="H49" s="196"/>
    </row>
    <row r="50" spans="1:8" ht="12">
      <c r="A50" s="587"/>
      <c r="B50" s="585" t="s">
        <v>378</v>
      </c>
      <c r="C50" s="583"/>
      <c r="D50" s="583" t="s">
        <v>851</v>
      </c>
      <c r="G50" s="196"/>
      <c r="H50" s="196"/>
    </row>
    <row r="51" spans="1:8" ht="36">
      <c r="A51" s="587" t="s">
        <v>882</v>
      </c>
      <c r="B51" s="587"/>
      <c r="C51" s="583"/>
      <c r="D51" s="583"/>
      <c r="G51" s="196"/>
      <c r="H51" s="196"/>
    </row>
    <row r="52" spans="1:8" ht="24">
      <c r="A52" s="587" t="s">
        <v>881</v>
      </c>
      <c r="B52" s="585" t="s">
        <v>777</v>
      </c>
      <c r="C52" s="583"/>
      <c r="D52" s="583" t="s">
        <v>853</v>
      </c>
      <c r="G52" s="196"/>
      <c r="H52" s="196"/>
    </row>
    <row r="53" spans="1:8" ht="12">
      <c r="A53" s="587"/>
      <c r="B53" s="587"/>
      <c r="C53" s="583"/>
      <c r="D53" s="583"/>
      <c r="G53" s="196"/>
      <c r="H53" s="196"/>
    </row>
    <row r="54" spans="7:8" ht="12">
      <c r="G54" s="196"/>
      <c r="H54" s="196"/>
    </row>
    <row r="55" spans="7:8" ht="12">
      <c r="G55" s="196"/>
      <c r="H55" s="196"/>
    </row>
    <row r="56" spans="7:8" ht="12"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</sheetData>
  <sheetProtection/>
  <autoFilter ref="A8:D47"/>
  <dataValidations count="5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 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5">
      <selection activeCell="N31" sqref="N31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455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864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850</v>
      </c>
      <c r="M3" s="373"/>
      <c r="N3" s="5"/>
    </row>
    <row r="4" spans="1:15" s="7" customFormat="1" ht="13.5" customHeight="1">
      <c r="A4" s="8" t="s">
        <v>849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888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456</v>
      </c>
      <c r="E6" s="16"/>
      <c r="F6" s="16"/>
      <c r="G6" s="16"/>
      <c r="H6" s="16"/>
      <c r="I6" s="16" t="s">
        <v>457</v>
      </c>
      <c r="J6" s="266"/>
      <c r="K6" s="252"/>
      <c r="L6" s="243"/>
      <c r="M6" s="246"/>
      <c r="N6" s="199"/>
    </row>
    <row r="7" spans="1:14" s="18" customFormat="1" ht="60">
      <c r="A7" s="275" t="s">
        <v>458</v>
      </c>
      <c r="B7" s="279" t="s">
        <v>459</v>
      </c>
      <c r="C7" s="244" t="s">
        <v>460</v>
      </c>
      <c r="D7" s="276" t="s">
        <v>461</v>
      </c>
      <c r="E7" s="243" t="s">
        <v>462</v>
      </c>
      <c r="F7" s="16" t="s">
        <v>463</v>
      </c>
      <c r="G7" s="16"/>
      <c r="H7" s="16"/>
      <c r="I7" s="243" t="s">
        <v>464</v>
      </c>
      <c r="J7" s="268" t="s">
        <v>465</v>
      </c>
      <c r="K7" s="244" t="s">
        <v>466</v>
      </c>
      <c r="L7" s="244" t="s">
        <v>467</v>
      </c>
      <c r="M7" s="273" t="s">
        <v>468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469</v>
      </c>
      <c r="G8" s="15" t="s">
        <v>470</v>
      </c>
      <c r="H8" s="15" t="s">
        <v>471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472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473</v>
      </c>
      <c r="L10" s="19" t="s">
        <v>108</v>
      </c>
      <c r="M10" s="20" t="s">
        <v>116</v>
      </c>
      <c r="N10" s="17"/>
    </row>
    <row r="11" spans="1:23" ht="15.75" customHeight="1">
      <c r="A11" s="21" t="s">
        <v>474</v>
      </c>
      <c r="B11" s="41" t="s">
        <v>475</v>
      </c>
      <c r="C11" s="107">
        <f>'справка №1-БАЛАНС'!H17</f>
        <v>43756</v>
      </c>
      <c r="D11" s="107">
        <f>'справка №1-БАЛАНС'!H19</f>
        <v>24503</v>
      </c>
      <c r="E11" s="107">
        <f>'справка №1-БАЛАНС'!H20</f>
        <v>0</v>
      </c>
      <c r="F11" s="107">
        <f>'справка №1-БАЛАНС'!H22</f>
        <v>4376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20537</v>
      </c>
      <c r="J11" s="107">
        <f>'справка №1-БАЛАНС'!H29+'справка №1-БАЛАНС'!H32</f>
        <v>0</v>
      </c>
      <c r="K11" s="109"/>
      <c r="L11" s="446">
        <f>SUM(C11:K11)</f>
        <v>95093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476</v>
      </c>
      <c r="B12" s="41" t="s">
        <v>477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478</v>
      </c>
      <c r="B13" s="19" t="s">
        <v>479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480</v>
      </c>
      <c r="B14" s="19" t="s">
        <v>481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482</v>
      </c>
      <c r="B15" s="41" t="s">
        <v>483</v>
      </c>
      <c r="C15" s="110">
        <f>C11+C12</f>
        <v>43756</v>
      </c>
      <c r="D15" s="110">
        <f aca="true" t="shared" si="2" ref="D15:M15">D11+D12</f>
        <v>24503</v>
      </c>
      <c r="E15" s="110">
        <f t="shared" si="2"/>
        <v>0</v>
      </c>
      <c r="F15" s="110">
        <f t="shared" si="2"/>
        <v>4376</v>
      </c>
      <c r="G15" s="110">
        <f t="shared" si="2"/>
        <v>0</v>
      </c>
      <c r="H15" s="110">
        <f t="shared" si="2"/>
        <v>1921</v>
      </c>
      <c r="I15" s="110">
        <f t="shared" si="2"/>
        <v>20537</v>
      </c>
      <c r="J15" s="110">
        <f t="shared" si="2"/>
        <v>0</v>
      </c>
      <c r="K15" s="110">
        <f t="shared" si="2"/>
        <v>0</v>
      </c>
      <c r="L15" s="446">
        <f t="shared" si="1"/>
        <v>95093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484</v>
      </c>
      <c r="B16" s="49" t="s">
        <v>485</v>
      </c>
      <c r="C16" s="248"/>
      <c r="D16" s="249"/>
      <c r="E16" s="249"/>
      <c r="F16" s="249"/>
      <c r="G16" s="249"/>
      <c r="H16" s="250"/>
      <c r="I16" s="264">
        <f>+'справка №1-БАЛАНС'!G31</f>
        <v>3584</v>
      </c>
      <c r="J16" s="447">
        <f>+'справка №1-БАЛАНС'!G32</f>
        <v>0</v>
      </c>
      <c r="K16" s="109"/>
      <c r="L16" s="446">
        <f t="shared" si="1"/>
        <v>3584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486</v>
      </c>
      <c r="B17" s="19" t="s">
        <v>487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11">
        <f t="shared" si="3"/>
        <v>0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488</v>
      </c>
      <c r="B18" s="44" t="s">
        <v>489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490</v>
      </c>
      <c r="B19" s="44" t="s">
        <v>491</v>
      </c>
      <c r="C19" s="109"/>
      <c r="D19" s="109"/>
      <c r="E19" s="109"/>
      <c r="F19" s="109">
        <v>0</v>
      </c>
      <c r="G19" s="109"/>
      <c r="H19" s="109"/>
      <c r="I19" s="109"/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492</v>
      </c>
      <c r="B20" s="19" t="s">
        <v>493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494</v>
      </c>
      <c r="B21" s="19" t="s">
        <v>495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496</v>
      </c>
      <c r="B22" s="19" t="s">
        <v>497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498</v>
      </c>
      <c r="B23" s="19" t="s">
        <v>499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500</v>
      </c>
      <c r="B24" s="19" t="s">
        <v>501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496</v>
      </c>
      <c r="B25" s="19" t="s">
        <v>502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498</v>
      </c>
      <c r="B26" s="19" t="s">
        <v>503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504</v>
      </c>
      <c r="B27" s="19" t="s">
        <v>505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506</v>
      </c>
      <c r="B28" s="19" t="s">
        <v>507</v>
      </c>
      <c r="C28" s="109"/>
      <c r="D28" s="109"/>
      <c r="E28" s="109"/>
      <c r="F28" s="109"/>
      <c r="G28" s="109"/>
      <c r="H28" s="109"/>
      <c r="I28" s="109">
        <v>0</v>
      </c>
      <c r="J28" s="109"/>
      <c r="K28" s="109"/>
      <c r="L28" s="446">
        <f t="shared" si="1"/>
        <v>0</v>
      </c>
      <c r="M28" s="109"/>
      <c r="N28" s="22"/>
    </row>
    <row r="29" spans="1:23" ht="14.25" customHeight="1">
      <c r="A29" s="21" t="s">
        <v>508</v>
      </c>
      <c r="B29" s="41" t="s">
        <v>509</v>
      </c>
      <c r="C29" s="108">
        <f>C11+C17+C20+C21+C24+C28+C27+C16</f>
        <v>43756</v>
      </c>
      <c r="D29" s="108">
        <f aca="true" t="shared" si="6" ref="D29:K29">D11+D17+D20+D21+D24+D28+D27+D16</f>
        <v>24503</v>
      </c>
      <c r="E29" s="108">
        <f t="shared" si="6"/>
        <v>0</v>
      </c>
      <c r="F29" s="108">
        <f t="shared" si="6"/>
        <v>4376</v>
      </c>
      <c r="G29" s="108">
        <f t="shared" si="6"/>
        <v>0</v>
      </c>
      <c r="H29" s="108">
        <f t="shared" si="6"/>
        <v>1921</v>
      </c>
      <c r="I29" s="108">
        <f t="shared" si="6"/>
        <v>24121</v>
      </c>
      <c r="J29" s="108">
        <f>J11+J17+J20+J21+J24+J28+J27+J16</f>
        <v>0</v>
      </c>
      <c r="K29" s="108">
        <f t="shared" si="6"/>
        <v>0</v>
      </c>
      <c r="L29" s="446">
        <f t="shared" si="1"/>
        <v>98677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510</v>
      </c>
      <c r="B30" s="19" t="s">
        <v>511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512</v>
      </c>
      <c r="B31" s="19" t="s">
        <v>513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514</v>
      </c>
      <c r="B32" s="41" t="s">
        <v>515</v>
      </c>
      <c r="C32" s="108">
        <f aca="true" t="shared" si="7" ref="C32:K32">C29+C30+C31</f>
        <v>43756</v>
      </c>
      <c r="D32" s="108">
        <f t="shared" si="7"/>
        <v>24503</v>
      </c>
      <c r="E32" s="108">
        <f t="shared" si="7"/>
        <v>0</v>
      </c>
      <c r="F32" s="108">
        <f t="shared" si="7"/>
        <v>4376</v>
      </c>
      <c r="G32" s="108">
        <f t="shared" si="7"/>
        <v>0</v>
      </c>
      <c r="H32" s="108">
        <f t="shared" si="7"/>
        <v>1921</v>
      </c>
      <c r="I32" s="108">
        <f t="shared" si="7"/>
        <v>24121</v>
      </c>
      <c r="J32" s="108">
        <f t="shared" si="7"/>
        <v>0</v>
      </c>
      <c r="K32" s="108">
        <f t="shared" si="7"/>
        <v>0</v>
      </c>
      <c r="L32" s="446">
        <f t="shared" si="1"/>
        <v>98677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897</v>
      </c>
      <c r="B35" s="45"/>
      <c r="C35" s="28"/>
      <c r="D35" s="28"/>
      <c r="E35" s="28"/>
      <c r="F35" s="28" t="s">
        <v>516</v>
      </c>
      <c r="G35" s="28"/>
      <c r="H35" s="28"/>
      <c r="I35" s="28"/>
      <c r="J35" s="28" t="s">
        <v>517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851</v>
      </c>
      <c r="H36" s="454"/>
      <c r="I36" s="454"/>
      <c r="J36" s="454"/>
      <c r="K36" s="454" t="s">
        <v>853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1"/>
  <sheetViews>
    <sheetView workbookViewId="0" topLeftCell="A13">
      <selection activeCell="D47" sqref="D47"/>
    </sheetView>
  </sheetViews>
  <sheetFormatPr defaultColWidth="9.00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518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864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857</v>
      </c>
      <c r="R2" s="373"/>
    </row>
    <row r="3" spans="1:18" ht="15">
      <c r="A3" s="458"/>
      <c r="B3" s="464" t="s">
        <v>889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519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520</v>
      </c>
      <c r="R4" s="461"/>
    </row>
    <row r="5" spans="1:18" s="52" customFormat="1" ht="63.75" customHeight="1">
      <c r="A5" s="471" t="s">
        <v>458</v>
      </c>
      <c r="B5" s="471"/>
      <c r="C5" s="472"/>
      <c r="D5" s="471" t="s">
        <v>521</v>
      </c>
      <c r="E5" s="471"/>
      <c r="F5" s="471"/>
      <c r="G5" s="471"/>
      <c r="H5" s="471" t="s">
        <v>522</v>
      </c>
      <c r="I5" s="471"/>
      <c r="J5" s="471" t="s">
        <v>523</v>
      </c>
      <c r="K5" s="471" t="s">
        <v>524</v>
      </c>
      <c r="L5" s="471"/>
      <c r="M5" s="471"/>
      <c r="N5" s="471"/>
      <c r="O5" s="471" t="s">
        <v>522</v>
      </c>
      <c r="P5" s="471"/>
      <c r="Q5" s="471" t="s">
        <v>525</v>
      </c>
      <c r="R5" s="471" t="s">
        <v>526</v>
      </c>
    </row>
    <row r="6" spans="1:18" s="52" customFormat="1" ht="48">
      <c r="A6" s="471"/>
      <c r="B6" s="471"/>
      <c r="C6" s="473" t="s">
        <v>5</v>
      </c>
      <c r="D6" s="472" t="s">
        <v>527</v>
      </c>
      <c r="E6" s="472" t="s">
        <v>528</v>
      </c>
      <c r="F6" s="472" t="s">
        <v>529</v>
      </c>
      <c r="G6" s="472" t="s">
        <v>530</v>
      </c>
      <c r="H6" s="472" t="s">
        <v>531</v>
      </c>
      <c r="I6" s="472" t="s">
        <v>532</v>
      </c>
      <c r="J6" s="471"/>
      <c r="K6" s="472" t="s">
        <v>527</v>
      </c>
      <c r="L6" s="472" t="s">
        <v>533</v>
      </c>
      <c r="M6" s="472" t="s">
        <v>534</v>
      </c>
      <c r="N6" s="472" t="s">
        <v>535</v>
      </c>
      <c r="O6" s="472" t="s">
        <v>531</v>
      </c>
      <c r="P6" s="472" t="s">
        <v>532</v>
      </c>
      <c r="Q6" s="471"/>
      <c r="R6" s="471"/>
    </row>
    <row r="7" spans="1:18" s="52" customFormat="1" ht="12">
      <c r="A7" s="474" t="s">
        <v>536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537</v>
      </c>
      <c r="B8" s="477" t="s">
        <v>538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539</v>
      </c>
      <c r="B9" s="480" t="s">
        <v>540</v>
      </c>
      <c r="C9" s="481" t="s">
        <v>541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542</v>
      </c>
      <c r="B10" s="480" t="s">
        <v>543</v>
      </c>
      <c r="C10" s="481" t="s">
        <v>544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545</v>
      </c>
      <c r="B11" s="480" t="s">
        <v>546</v>
      </c>
      <c r="C11" s="481" t="s">
        <v>547</v>
      </c>
      <c r="D11" s="255">
        <v>85</v>
      </c>
      <c r="E11" s="255">
        <v>3</v>
      </c>
      <c r="F11" s="255"/>
      <c r="G11" s="124">
        <f t="shared" si="2"/>
        <v>88</v>
      </c>
      <c r="H11" s="114"/>
      <c r="I11" s="114"/>
      <c r="J11" s="124">
        <f t="shared" si="3"/>
        <v>88</v>
      </c>
      <c r="K11" s="114">
        <v>77</v>
      </c>
      <c r="L11" s="114">
        <v>8</v>
      </c>
      <c r="M11" s="114"/>
      <c r="N11" s="124">
        <f t="shared" si="4"/>
        <v>85</v>
      </c>
      <c r="O11" s="114"/>
      <c r="P11" s="114"/>
      <c r="Q11" s="124">
        <f t="shared" si="0"/>
        <v>85</v>
      </c>
      <c r="R11" s="124">
        <f t="shared" si="1"/>
        <v>3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548</v>
      </c>
      <c r="B12" s="480" t="s">
        <v>549</v>
      </c>
      <c r="C12" s="481" t="s">
        <v>550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551</v>
      </c>
      <c r="B13" s="480" t="s">
        <v>552</v>
      </c>
      <c r="C13" s="481" t="s">
        <v>553</v>
      </c>
      <c r="D13" s="255">
        <v>178</v>
      </c>
      <c r="E13" s="255">
        <v>0</v>
      </c>
      <c r="F13" s="255">
        <v>140</v>
      </c>
      <c r="G13" s="124">
        <f t="shared" si="2"/>
        <v>38</v>
      </c>
      <c r="H13" s="114"/>
      <c r="I13" s="114"/>
      <c r="J13" s="124">
        <f t="shared" si="3"/>
        <v>38</v>
      </c>
      <c r="K13" s="114">
        <v>141</v>
      </c>
      <c r="L13" s="114">
        <v>10</v>
      </c>
      <c r="M13" s="114">
        <v>139</v>
      </c>
      <c r="N13" s="124">
        <f t="shared" si="4"/>
        <v>12</v>
      </c>
      <c r="O13" s="114"/>
      <c r="P13" s="114"/>
      <c r="Q13" s="124">
        <f t="shared" si="0"/>
        <v>12</v>
      </c>
      <c r="R13" s="124">
        <f t="shared" si="1"/>
        <v>26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554</v>
      </c>
      <c r="B14" s="480" t="s">
        <v>555</v>
      </c>
      <c r="C14" s="481" t="s">
        <v>556</v>
      </c>
      <c r="D14" s="255">
        <v>63</v>
      </c>
      <c r="E14" s="255"/>
      <c r="F14" s="255"/>
      <c r="G14" s="124">
        <f t="shared" si="2"/>
        <v>63</v>
      </c>
      <c r="H14" s="114"/>
      <c r="I14" s="114"/>
      <c r="J14" s="124">
        <f t="shared" si="3"/>
        <v>63</v>
      </c>
      <c r="K14" s="114">
        <v>57</v>
      </c>
      <c r="L14" s="114">
        <v>3</v>
      </c>
      <c r="M14" s="114"/>
      <c r="N14" s="124">
        <f t="shared" si="4"/>
        <v>60</v>
      </c>
      <c r="O14" s="114"/>
      <c r="P14" s="114"/>
      <c r="Q14" s="124">
        <f t="shared" si="0"/>
        <v>60</v>
      </c>
      <c r="R14" s="124">
        <f t="shared" si="1"/>
        <v>3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557</v>
      </c>
      <c r="B15" s="259" t="s">
        <v>558</v>
      </c>
      <c r="C15" s="481" t="s">
        <v>559</v>
      </c>
      <c r="D15" s="255">
        <v>21</v>
      </c>
      <c r="E15" s="255">
        <v>26</v>
      </c>
      <c r="F15" s="255"/>
      <c r="G15" s="124">
        <f t="shared" si="2"/>
        <v>47</v>
      </c>
      <c r="H15" s="114"/>
      <c r="I15" s="114"/>
      <c r="J15" s="124">
        <f t="shared" si="3"/>
        <v>47</v>
      </c>
      <c r="K15" s="114">
        <v>1</v>
      </c>
      <c r="L15" s="114"/>
      <c r="M15" s="114"/>
      <c r="N15" s="124">
        <f t="shared" si="4"/>
        <v>1</v>
      </c>
      <c r="O15" s="114"/>
      <c r="P15" s="114"/>
      <c r="Q15" s="124">
        <f aca="true" t="shared" si="5" ref="Q15:Q24">N15+O15-P15</f>
        <v>1</v>
      </c>
      <c r="R15" s="124">
        <f aca="true" t="shared" si="6" ref="R15:R24">J15-Q15</f>
        <v>46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560</v>
      </c>
      <c r="C16" s="483" t="s">
        <v>561</v>
      </c>
      <c r="D16" s="260">
        <f>SUM(D9:D15)</f>
        <v>347</v>
      </c>
      <c r="E16" s="260">
        <f>SUM(E9:E15)</f>
        <v>29</v>
      </c>
      <c r="F16" s="260">
        <f>SUM(F9:F15)</f>
        <v>140</v>
      </c>
      <c r="G16" s="124">
        <f t="shared" si="2"/>
        <v>236</v>
      </c>
      <c r="H16" s="125">
        <f>SUM(H9:H15)</f>
        <v>0</v>
      </c>
      <c r="I16" s="125">
        <f>SUM(I9:I15)</f>
        <v>0</v>
      </c>
      <c r="J16" s="124">
        <f t="shared" si="3"/>
        <v>236</v>
      </c>
      <c r="K16" s="125">
        <f>SUM(K9:K15)</f>
        <v>276</v>
      </c>
      <c r="L16" s="125">
        <f>SUM(L9:L15)</f>
        <v>21</v>
      </c>
      <c r="M16" s="125">
        <f>SUM(M9:M15)</f>
        <v>139</v>
      </c>
      <c r="N16" s="124">
        <f t="shared" si="4"/>
        <v>158</v>
      </c>
      <c r="O16" s="125">
        <f>SUM(O9:O15)</f>
        <v>0</v>
      </c>
      <c r="P16" s="125">
        <f>SUM(P9:P15)</f>
        <v>0</v>
      </c>
      <c r="Q16" s="124">
        <f t="shared" si="5"/>
        <v>158</v>
      </c>
      <c r="R16" s="124">
        <f t="shared" si="6"/>
        <v>78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562</v>
      </c>
      <c r="B17" s="485" t="s">
        <v>563</v>
      </c>
      <c r="C17" s="483" t="s">
        <v>564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565</v>
      </c>
      <c r="B18" s="485" t="s">
        <v>566</v>
      </c>
      <c r="C18" s="483" t="s">
        <v>567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568</v>
      </c>
      <c r="B19" s="477" t="s">
        <v>569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539</v>
      </c>
      <c r="B20" s="480" t="s">
        <v>570</v>
      </c>
      <c r="C20" s="481" t="s">
        <v>571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542</v>
      </c>
      <c r="B21" s="480" t="s">
        <v>572</v>
      </c>
      <c r="C21" s="481" t="s">
        <v>573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19</v>
      </c>
      <c r="L21" s="114">
        <v>1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545</v>
      </c>
      <c r="B22" s="488" t="s">
        <v>574</v>
      </c>
      <c r="C22" s="481" t="s">
        <v>575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548</v>
      </c>
      <c r="B23" s="489" t="s">
        <v>558</v>
      </c>
      <c r="C23" s="481" t="s">
        <v>576</v>
      </c>
      <c r="D23" s="255">
        <v>10</v>
      </c>
      <c r="E23" s="255"/>
      <c r="F23" s="255"/>
      <c r="G23" s="124">
        <f t="shared" si="2"/>
        <v>10</v>
      </c>
      <c r="H23" s="114"/>
      <c r="I23" s="114"/>
      <c r="J23" s="124">
        <f t="shared" si="3"/>
        <v>10</v>
      </c>
      <c r="K23" s="114">
        <v>3</v>
      </c>
      <c r="L23" s="114">
        <v>1</v>
      </c>
      <c r="M23" s="114"/>
      <c r="N23" s="124">
        <f t="shared" si="4"/>
        <v>4</v>
      </c>
      <c r="O23" s="114"/>
      <c r="P23" s="114"/>
      <c r="Q23" s="124">
        <f t="shared" si="5"/>
        <v>4</v>
      </c>
      <c r="R23" s="124">
        <f t="shared" si="6"/>
        <v>6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831</v>
      </c>
      <c r="C24" s="490" t="s">
        <v>578</v>
      </c>
      <c r="D24" s="256">
        <f>SUM(D20:D23)</f>
        <v>38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38</v>
      </c>
      <c r="H24" s="115">
        <f t="shared" si="7"/>
        <v>0</v>
      </c>
      <c r="I24" s="115">
        <f t="shared" si="7"/>
        <v>0</v>
      </c>
      <c r="J24" s="116">
        <f t="shared" si="3"/>
        <v>38</v>
      </c>
      <c r="K24" s="115">
        <f t="shared" si="7"/>
        <v>30</v>
      </c>
      <c r="L24" s="115">
        <f t="shared" si="7"/>
        <v>2</v>
      </c>
      <c r="M24" s="115">
        <f t="shared" si="7"/>
        <v>0</v>
      </c>
      <c r="N24" s="116">
        <f t="shared" si="4"/>
        <v>32</v>
      </c>
      <c r="O24" s="115">
        <f t="shared" si="7"/>
        <v>0</v>
      </c>
      <c r="P24" s="115">
        <f t="shared" si="7"/>
        <v>0</v>
      </c>
      <c r="Q24" s="116">
        <f t="shared" si="5"/>
        <v>32</v>
      </c>
      <c r="R24" s="116">
        <f t="shared" si="6"/>
        <v>6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579</v>
      </c>
      <c r="B25" s="491" t="s">
        <v>580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539</v>
      </c>
      <c r="B26" s="493" t="s">
        <v>846</v>
      </c>
      <c r="C26" s="494" t="s">
        <v>581</v>
      </c>
      <c r="D26" s="258">
        <f>SUM(D27:D30)</f>
        <v>53504</v>
      </c>
      <c r="E26" s="258">
        <f aca="true" t="shared" si="8" ref="E26:P26">SUM(E27:E30)</f>
        <v>4070</v>
      </c>
      <c r="F26" s="258">
        <f t="shared" si="8"/>
        <v>374</v>
      </c>
      <c r="G26" s="121">
        <f t="shared" si="2"/>
        <v>57200</v>
      </c>
      <c r="H26" s="120">
        <f t="shared" si="8"/>
        <v>0</v>
      </c>
      <c r="I26" s="120">
        <f t="shared" si="8"/>
        <v>0</v>
      </c>
      <c r="J26" s="121">
        <f t="shared" si="3"/>
        <v>57200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57200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582</v>
      </c>
      <c r="D27" s="255">
        <v>49033</v>
      </c>
      <c r="E27" s="255">
        <v>4000</v>
      </c>
      <c r="F27" s="255">
        <v>373</v>
      </c>
      <c r="G27" s="124">
        <f t="shared" si="2"/>
        <v>52660</v>
      </c>
      <c r="H27" s="114"/>
      <c r="I27" s="114"/>
      <c r="J27" s="124">
        <f t="shared" si="3"/>
        <v>52660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52660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583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584</v>
      </c>
      <c r="D29" s="255">
        <v>4471</v>
      </c>
      <c r="E29" s="255">
        <v>70</v>
      </c>
      <c r="F29" s="255">
        <v>1</v>
      </c>
      <c r="G29" s="124">
        <f t="shared" si="2"/>
        <v>4540</v>
      </c>
      <c r="H29" s="122"/>
      <c r="I29" s="122"/>
      <c r="J29" s="124">
        <f t="shared" si="3"/>
        <v>4540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4540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585</v>
      </c>
      <c r="D30" s="255"/>
      <c r="E30" s="255"/>
      <c r="F30" s="255"/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542</v>
      </c>
      <c r="B31" s="493" t="s">
        <v>586</v>
      </c>
      <c r="C31" s="481" t="s">
        <v>587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588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589</v>
      </c>
      <c r="C33" s="481" t="s">
        <v>590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591</v>
      </c>
      <c r="C34" s="481" t="s">
        <v>592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593</v>
      </c>
      <c r="C35" s="481" t="s">
        <v>594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545</v>
      </c>
      <c r="B36" s="495" t="s">
        <v>558</v>
      </c>
      <c r="C36" s="481" t="s">
        <v>595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847</v>
      </c>
      <c r="C37" s="483" t="s">
        <v>597</v>
      </c>
      <c r="D37" s="260">
        <f>D26+D31+D36</f>
        <v>53504</v>
      </c>
      <c r="E37" s="260">
        <f aca="true" t="shared" si="12" ref="E37:P37">E26+E31+E36</f>
        <v>4070</v>
      </c>
      <c r="F37" s="260">
        <f t="shared" si="12"/>
        <v>374</v>
      </c>
      <c r="G37" s="124">
        <f t="shared" si="2"/>
        <v>57200</v>
      </c>
      <c r="H37" s="125">
        <f t="shared" si="12"/>
        <v>0</v>
      </c>
      <c r="I37" s="125">
        <f t="shared" si="12"/>
        <v>0</v>
      </c>
      <c r="J37" s="124">
        <f t="shared" si="3"/>
        <v>57200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57200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598</v>
      </c>
      <c r="B38" s="484" t="s">
        <v>599</v>
      </c>
      <c r="C38" s="483" t="s">
        <v>600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601</v>
      </c>
      <c r="C39" s="473" t="s">
        <v>602</v>
      </c>
      <c r="D39" s="588">
        <f>D16+D17+D18+D24+D37+D38</f>
        <v>53889</v>
      </c>
      <c r="E39" s="588">
        <f>E16+E17+E18+E24+E37+E38</f>
        <v>4099</v>
      </c>
      <c r="F39" s="588">
        <f aca="true" t="shared" si="13" ref="F39:R39">F16+F17+F18+F24+F37+F38</f>
        <v>514</v>
      </c>
      <c r="G39" s="588">
        <f t="shared" si="13"/>
        <v>57474</v>
      </c>
      <c r="H39" s="588">
        <f t="shared" si="13"/>
        <v>0</v>
      </c>
      <c r="I39" s="588">
        <f t="shared" si="13"/>
        <v>0</v>
      </c>
      <c r="J39" s="588">
        <f t="shared" si="13"/>
        <v>57474</v>
      </c>
      <c r="K39" s="588">
        <f t="shared" si="13"/>
        <v>306</v>
      </c>
      <c r="L39" s="588">
        <f t="shared" si="13"/>
        <v>23</v>
      </c>
      <c r="M39" s="588">
        <f t="shared" si="13"/>
        <v>139</v>
      </c>
      <c r="N39" s="588">
        <f t="shared" si="13"/>
        <v>190</v>
      </c>
      <c r="O39" s="588">
        <f t="shared" si="13"/>
        <v>0</v>
      </c>
      <c r="P39" s="588">
        <f t="shared" si="13"/>
        <v>0</v>
      </c>
      <c r="Q39" s="588">
        <f t="shared" si="13"/>
        <v>190</v>
      </c>
      <c r="R39" s="588">
        <f t="shared" si="13"/>
        <v>57284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898</v>
      </c>
      <c r="C43" s="467"/>
      <c r="D43" s="468"/>
      <c r="E43" s="468"/>
      <c r="F43" s="468"/>
      <c r="G43" s="458"/>
      <c r="H43" s="469" t="s">
        <v>603</v>
      </c>
      <c r="I43" s="469"/>
      <c r="J43" s="469"/>
      <c r="K43" s="458"/>
      <c r="L43" s="458"/>
      <c r="M43" s="458"/>
      <c r="N43" s="458"/>
      <c r="O43" s="458"/>
      <c r="P43" s="457" t="s">
        <v>604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851</v>
      </c>
      <c r="J45" s="459"/>
      <c r="K45" s="459"/>
      <c r="L45" s="459"/>
      <c r="M45" s="459"/>
      <c r="N45" s="459"/>
      <c r="O45" s="459"/>
      <c r="P45" s="459"/>
      <c r="Q45" s="459" t="s">
        <v>853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5">
      <selection activeCell="D31" sqref="D31"/>
    </sheetView>
  </sheetViews>
  <sheetFormatPr defaultColWidth="9.00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605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856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864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890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606</v>
      </c>
      <c r="B5" s="545"/>
      <c r="C5" s="546"/>
      <c r="D5" s="546"/>
      <c r="E5" s="547" t="s">
        <v>607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458</v>
      </c>
      <c r="B6" s="507" t="s">
        <v>5</v>
      </c>
      <c r="C6" s="508" t="s">
        <v>608</v>
      </c>
      <c r="D6" s="203" t="s">
        <v>609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610</v>
      </c>
      <c r="E7" s="182" t="s">
        <v>611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612</v>
      </c>
      <c r="B9" s="511" t="s">
        <v>613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614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615</v>
      </c>
      <c r="B11" s="514" t="s">
        <v>616</v>
      </c>
      <c r="C11" s="176">
        <f>SUM(C12:C14)</f>
        <v>66136</v>
      </c>
      <c r="D11" s="176">
        <f>SUM(D12:D14)</f>
        <v>0</v>
      </c>
      <c r="E11" s="176">
        <f>SUM(E12:E14)</f>
        <v>66136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617</v>
      </c>
      <c r="B12" s="514" t="s">
        <v>618</v>
      </c>
      <c r="C12" s="164">
        <v>66136</v>
      </c>
      <c r="D12" s="164"/>
      <c r="E12" s="177">
        <f aca="true" t="shared" si="0" ref="E12:E42">C12-D12</f>
        <v>66136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619</v>
      </c>
      <c r="B13" s="514" t="s">
        <v>620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621</v>
      </c>
      <c r="B14" s="514" t="s">
        <v>622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623</v>
      </c>
      <c r="B15" s="514" t="s">
        <v>624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625</v>
      </c>
      <c r="B16" s="514" t="s">
        <v>626</v>
      </c>
      <c r="C16" s="176">
        <f>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627</v>
      </c>
      <c r="B17" s="514" t="s">
        <v>628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621</v>
      </c>
      <c r="B18" s="514" t="s">
        <v>629</v>
      </c>
      <c r="C18" s="164">
        <v>0</v>
      </c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630</v>
      </c>
      <c r="B19" s="511" t="s">
        <v>631</v>
      </c>
      <c r="C19" s="160">
        <f>C11+C15+C16</f>
        <v>66136</v>
      </c>
      <c r="D19" s="160">
        <f>D11+D15+D16</f>
        <v>0</v>
      </c>
      <c r="E19" s="160">
        <f>E11+E15+E16</f>
        <v>66136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632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633</v>
      </c>
      <c r="B21" s="511" t="s">
        <v>634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635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636</v>
      </c>
      <c r="B24" s="514" t="s">
        <v>637</v>
      </c>
      <c r="C24" s="176">
        <f>SUM(C25:C27)</f>
        <v>16173</v>
      </c>
      <c r="D24" s="176">
        <f>SUM(D25:D27)</f>
        <v>16173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638</v>
      </c>
      <c r="B25" s="514" t="s">
        <v>639</v>
      </c>
      <c r="C25" s="164">
        <v>16001</v>
      </c>
      <c r="D25" s="164">
        <f>C25</f>
        <v>16001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640</v>
      </c>
      <c r="B26" s="514" t="s">
        <v>641</v>
      </c>
      <c r="C26" s="164">
        <v>168</v>
      </c>
      <c r="D26" s="164">
        <v>168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642</v>
      </c>
      <c r="B27" s="514" t="s">
        <v>643</v>
      </c>
      <c r="C27" s="164">
        <v>4</v>
      </c>
      <c r="D27" s="164">
        <v>4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644</v>
      </c>
      <c r="B28" s="514" t="s">
        <v>645</v>
      </c>
      <c r="C28" s="164">
        <v>0</v>
      </c>
      <c r="D28" s="164">
        <f>C28</f>
        <v>0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646</v>
      </c>
      <c r="B29" s="514" t="s">
        <v>647</v>
      </c>
      <c r="C29" s="164">
        <v>1</v>
      </c>
      <c r="D29" s="164">
        <v>0</v>
      </c>
      <c r="E29" s="177">
        <f t="shared" si="0"/>
        <v>1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648</v>
      </c>
      <c r="B30" s="514" t="s">
        <v>649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650</v>
      </c>
      <c r="B31" s="514" t="s">
        <v>651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652</v>
      </c>
      <c r="B32" s="514" t="s">
        <v>653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654</v>
      </c>
      <c r="B33" s="514" t="s">
        <v>655</v>
      </c>
      <c r="C33" s="161">
        <f>SUM(C34:C37)</f>
        <v>1</v>
      </c>
      <c r="D33" s="161">
        <f>SUM(D34:D37)</f>
        <v>1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656</v>
      </c>
      <c r="B34" s="514" t="s">
        <v>657</v>
      </c>
      <c r="C34" s="164">
        <v>0</v>
      </c>
      <c r="D34" s="164">
        <v>0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658</v>
      </c>
      <c r="B35" s="514" t="s">
        <v>659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660</v>
      </c>
      <c r="B36" s="514" t="s">
        <v>661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662</v>
      </c>
      <c r="B37" s="514" t="s">
        <v>663</v>
      </c>
      <c r="C37" s="164">
        <v>1</v>
      </c>
      <c r="D37" s="164">
        <v>1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664</v>
      </c>
      <c r="B38" s="514" t="s">
        <v>665</v>
      </c>
      <c r="C38" s="176">
        <f>SUM(C39:C42)</f>
        <v>10</v>
      </c>
      <c r="D38" s="176">
        <f>SUM(D39:D42)</f>
        <v>10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666</v>
      </c>
      <c r="B39" s="514" t="s">
        <v>667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668</v>
      </c>
      <c r="B40" s="514" t="s">
        <v>669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670</v>
      </c>
      <c r="B41" s="514" t="s">
        <v>671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672</v>
      </c>
      <c r="B42" s="514" t="s">
        <v>673</v>
      </c>
      <c r="C42" s="164">
        <v>10</v>
      </c>
      <c r="D42" s="164">
        <f>C42</f>
        <v>10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674</v>
      </c>
      <c r="B43" s="511" t="s">
        <v>675</v>
      </c>
      <c r="C43" s="160">
        <f>C24+C28+C29+C31+C30+C32+C33+C38</f>
        <v>16185</v>
      </c>
      <c r="D43" s="160">
        <f>D24+D28+D29+D31+D30+D32+D33+D38</f>
        <v>16184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676</v>
      </c>
      <c r="B44" s="512" t="s">
        <v>677</v>
      </c>
      <c r="C44" s="159">
        <f>C43+C21+C19+C9</f>
        <v>82321</v>
      </c>
      <c r="D44" s="159">
        <f>D43+D21+D19+D9</f>
        <v>16184</v>
      </c>
      <c r="E44" s="175">
        <f>E19+E21+E43</f>
        <v>66136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678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458</v>
      </c>
      <c r="B48" s="507" t="s">
        <v>5</v>
      </c>
      <c r="C48" s="521" t="s">
        <v>679</v>
      </c>
      <c r="D48" s="203" t="s">
        <v>680</v>
      </c>
      <c r="E48" s="203"/>
      <c r="F48" s="203" t="s">
        <v>681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610</v>
      </c>
      <c r="E49" s="510" t="s">
        <v>611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682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683</v>
      </c>
      <c r="B52" s="514" t="s">
        <v>684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685</v>
      </c>
      <c r="B53" s="514" t="s">
        <v>686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687</v>
      </c>
      <c r="B54" s="514" t="s">
        <v>688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672</v>
      </c>
      <c r="B55" s="514" t="s">
        <v>689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690</v>
      </c>
      <c r="B56" s="514" t="s">
        <v>691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692</v>
      </c>
      <c r="B57" s="514" t="s">
        <v>693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694</v>
      </c>
      <c r="B58" s="514" t="s">
        <v>695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696</v>
      </c>
      <c r="B59" s="514" t="s">
        <v>697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694</v>
      </c>
      <c r="B60" s="514" t="s">
        <v>698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699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700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701</v>
      </c>
      <c r="B63" s="514" t="s">
        <v>702</v>
      </c>
      <c r="C63" s="164">
        <v>21650</v>
      </c>
      <c r="D63" s="164"/>
      <c r="E63" s="176">
        <v>21650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703</v>
      </c>
      <c r="B64" s="514" t="s">
        <v>704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705</v>
      </c>
      <c r="B65" s="514" t="s">
        <v>706</v>
      </c>
      <c r="C65" s="165"/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707</v>
      </c>
      <c r="B66" s="511" t="s">
        <v>708</v>
      </c>
      <c r="C66" s="159">
        <f>C52+C56+C61+C62+C63+C64</f>
        <v>21650</v>
      </c>
      <c r="D66" s="159">
        <f>D52+D56+D61+D62+D63+D64</f>
        <v>0</v>
      </c>
      <c r="E66" s="176">
        <f t="shared" si="1"/>
        <v>21650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709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710</v>
      </c>
      <c r="B68" s="524" t="s">
        <v>711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712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683</v>
      </c>
      <c r="B71" s="514" t="s">
        <v>713</v>
      </c>
      <c r="C71" s="161">
        <f>SUM(C72:C74)</f>
        <v>54</v>
      </c>
      <c r="D71" s="161">
        <f>SUM(D72:D74)</f>
        <v>0</v>
      </c>
      <c r="E71" s="161">
        <f>SUM(E72:E74)</f>
        <v>54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714</v>
      </c>
      <c r="B72" s="514" t="s">
        <v>715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716</v>
      </c>
      <c r="B73" s="514" t="s">
        <v>717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718</v>
      </c>
      <c r="B74" s="514" t="s">
        <v>719</v>
      </c>
      <c r="C74" s="164">
        <v>54</v>
      </c>
      <c r="D74" s="164">
        <v>0</v>
      </c>
      <c r="E74" s="176">
        <f t="shared" si="1"/>
        <v>54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690</v>
      </c>
      <c r="B75" s="514" t="s">
        <v>720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721</v>
      </c>
      <c r="B76" s="514" t="s">
        <v>722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723</v>
      </c>
      <c r="B77" s="514" t="s">
        <v>724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725</v>
      </c>
      <c r="B78" s="514" t="s">
        <v>726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694</v>
      </c>
      <c r="B79" s="514" t="s">
        <v>727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728</v>
      </c>
      <c r="B80" s="514" t="s">
        <v>729</v>
      </c>
      <c r="C80" s="159">
        <f>SUM(C81:C84)</f>
        <v>304</v>
      </c>
      <c r="D80" s="159">
        <f>SUM(D81:D84)</f>
        <v>304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730</v>
      </c>
      <c r="B81" s="514" t="s">
        <v>731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732</v>
      </c>
      <c r="B82" s="514" t="s">
        <v>733</v>
      </c>
      <c r="C82" s="164">
        <v>304</v>
      </c>
      <c r="D82" s="164">
        <v>304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734</v>
      </c>
      <c r="B83" s="514" t="s">
        <v>735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736</v>
      </c>
      <c r="B84" s="514" t="s">
        <v>737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738</v>
      </c>
      <c r="B85" s="514" t="s">
        <v>739</v>
      </c>
      <c r="C85" s="160">
        <f>SUM(C86:C90)+C94</f>
        <v>217</v>
      </c>
      <c r="D85" s="160">
        <f>SUM(D86:D90)+D94</f>
        <v>217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740</v>
      </c>
      <c r="B86" s="514" t="s">
        <v>741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742</v>
      </c>
      <c r="B87" s="514" t="s">
        <v>743</v>
      </c>
      <c r="C87" s="164">
        <v>19</v>
      </c>
      <c r="D87" s="164">
        <v>19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744</v>
      </c>
      <c r="B88" s="514" t="s">
        <v>745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746</v>
      </c>
      <c r="B89" s="514" t="s">
        <v>747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748</v>
      </c>
      <c r="B90" s="514" t="s">
        <v>749</v>
      </c>
      <c r="C90" s="159">
        <f>SUM(C91:C93)</f>
        <v>198</v>
      </c>
      <c r="D90" s="159">
        <f>SUM(D91:D93)</f>
        <v>198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750</v>
      </c>
      <c r="B91" s="514" t="s">
        <v>751</v>
      </c>
      <c r="C91" s="164">
        <v>198</v>
      </c>
      <c r="D91" s="164">
        <v>198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658</v>
      </c>
      <c r="B92" s="514" t="s">
        <v>752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662</v>
      </c>
      <c r="B93" s="514" t="s">
        <v>753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754</v>
      </c>
      <c r="B94" s="514" t="s">
        <v>755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756</v>
      </c>
      <c r="B95" s="514" t="s">
        <v>757</v>
      </c>
      <c r="C95" s="164">
        <v>19171</v>
      </c>
      <c r="D95" s="164">
        <v>19171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758</v>
      </c>
      <c r="B96" s="524" t="s">
        <v>759</v>
      </c>
      <c r="C96" s="160">
        <f>C85+C80+C75+C71+C95</f>
        <v>19746</v>
      </c>
      <c r="D96" s="160">
        <f>D85+D80+D75+D71+D95</f>
        <v>19692</v>
      </c>
      <c r="E96" s="160">
        <f>E85+E80+E75+E71+E95</f>
        <v>54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760</v>
      </c>
      <c r="B97" s="512" t="s">
        <v>761</v>
      </c>
      <c r="C97" s="160">
        <f>C96+C68+C66</f>
        <v>41396</v>
      </c>
      <c r="D97" s="160">
        <f>D96+D68+D66</f>
        <v>19692</v>
      </c>
      <c r="E97" s="160">
        <f>E96+E68+E66</f>
        <v>21704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762</v>
      </c>
      <c r="B99" s="527"/>
      <c r="C99" s="169"/>
      <c r="D99" s="169"/>
      <c r="E99" s="169"/>
      <c r="F99" s="528" t="s">
        <v>520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458</v>
      </c>
      <c r="B100" s="512" t="s">
        <v>459</v>
      </c>
      <c r="C100" s="171" t="s">
        <v>763</v>
      </c>
      <c r="D100" s="171" t="s">
        <v>764</v>
      </c>
      <c r="E100" s="171" t="s">
        <v>765</v>
      </c>
      <c r="F100" s="171" t="s">
        <v>766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767</v>
      </c>
      <c r="B102" s="514" t="s">
        <v>768</v>
      </c>
      <c r="C102" s="164">
        <v>3</v>
      </c>
      <c r="D102" s="164">
        <v>0</v>
      </c>
      <c r="E102" s="164">
        <v>0</v>
      </c>
      <c r="F102" s="183">
        <f>C102+D102-E102</f>
        <v>3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769</v>
      </c>
      <c r="B103" s="514" t="s">
        <v>770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771</v>
      </c>
      <c r="B104" s="514" t="s">
        <v>772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773</v>
      </c>
      <c r="B105" s="512" t="s">
        <v>774</v>
      </c>
      <c r="C105" s="159">
        <f>SUM(C102:C104)</f>
        <v>3</v>
      </c>
      <c r="D105" s="159">
        <f>SUM(D102:D104)</f>
        <v>0</v>
      </c>
      <c r="E105" s="159">
        <f>SUM(E102:E104)</f>
        <v>0</v>
      </c>
      <c r="F105" s="159">
        <f>SUM(F102:F104)</f>
        <v>3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775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776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899</v>
      </c>
      <c r="B109" s="500"/>
      <c r="C109" s="501" t="s">
        <v>378</v>
      </c>
      <c r="D109" s="501"/>
      <c r="E109" s="501" t="s">
        <v>777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851</v>
      </c>
      <c r="E110" s="502"/>
      <c r="F110" s="504" t="s">
        <v>852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7" sqref="A37"/>
    </sheetView>
  </sheetViews>
  <sheetFormatPr defaultColWidth="9.00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778</v>
      </c>
      <c r="F2" s="550"/>
      <c r="G2" s="550"/>
      <c r="H2" s="548"/>
      <c r="I2" s="548"/>
    </row>
    <row r="3" spans="1:9" ht="12">
      <c r="A3" s="548"/>
      <c r="B3" s="549"/>
      <c r="C3" s="552" t="s">
        <v>779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866</v>
      </c>
      <c r="B4" s="540"/>
      <c r="C4" s="556"/>
      <c r="D4" s="556"/>
      <c r="E4" s="556"/>
      <c r="F4" s="556"/>
      <c r="G4" s="613" t="s">
        <v>855</v>
      </c>
      <c r="H4" s="613"/>
      <c r="I4" s="613"/>
    </row>
    <row r="5" spans="1:9" ht="15">
      <c r="A5" s="557" t="s">
        <v>891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780</v>
      </c>
    </row>
    <row r="7" spans="1:9" s="133" customFormat="1" ht="12">
      <c r="A7" s="205" t="s">
        <v>458</v>
      </c>
      <c r="B7" s="131"/>
      <c r="C7" s="205" t="s">
        <v>781</v>
      </c>
      <c r="D7" s="206"/>
      <c r="E7" s="207"/>
      <c r="F7" s="208" t="s">
        <v>782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783</v>
      </c>
      <c r="D8" s="135" t="s">
        <v>784</v>
      </c>
      <c r="E8" s="135" t="s">
        <v>785</v>
      </c>
      <c r="F8" s="207" t="s">
        <v>786</v>
      </c>
      <c r="G8" s="209" t="s">
        <v>787</v>
      </c>
      <c r="H8" s="209"/>
      <c r="I8" s="209" t="s">
        <v>788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531</v>
      </c>
      <c r="H9" s="132" t="s">
        <v>532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789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790</v>
      </c>
      <c r="B12" s="143" t="s">
        <v>791</v>
      </c>
      <c r="C12" s="589">
        <v>41417539</v>
      </c>
      <c r="D12" s="152"/>
      <c r="E12" s="152"/>
      <c r="F12" s="152">
        <v>57200</v>
      </c>
      <c r="G12" s="152"/>
      <c r="H12" s="152"/>
      <c r="I12" s="582">
        <f>F12+G12-H12</f>
        <v>57200</v>
      </c>
    </row>
    <row r="13" spans="1:9" s="126" customFormat="1" ht="12">
      <c r="A13" s="128" t="s">
        <v>792</v>
      </c>
      <c r="B13" s="143" t="s">
        <v>793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591</v>
      </c>
      <c r="B14" s="143" t="s">
        <v>794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795</v>
      </c>
      <c r="B15" s="143" t="s">
        <v>796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797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560</v>
      </c>
      <c r="B17" s="145" t="s">
        <v>798</v>
      </c>
      <c r="C17" s="582">
        <f>SUM(C12:C16)</f>
        <v>41417539</v>
      </c>
      <c r="D17" s="138">
        <f>D12+D13+D15+D16</f>
        <v>0</v>
      </c>
      <c r="E17" s="138">
        <f>E12+E13+E15+E16</f>
        <v>0</v>
      </c>
      <c r="F17" s="138">
        <f>F12+F13+F15+F16</f>
        <v>57200</v>
      </c>
      <c r="G17" s="138">
        <f>G12+G13+G15+G16</f>
        <v>0</v>
      </c>
      <c r="H17" s="138">
        <f>H12+H13+H15+H16</f>
        <v>0</v>
      </c>
      <c r="I17" s="582">
        <f t="shared" si="0"/>
        <v>57200</v>
      </c>
    </row>
    <row r="18" spans="1:9" s="126" customFormat="1" ht="12">
      <c r="A18" s="141" t="s">
        <v>799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790</v>
      </c>
      <c r="B19" s="143" t="s">
        <v>800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801</v>
      </c>
      <c r="B20" s="143" t="s">
        <v>802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803</v>
      </c>
      <c r="B21" s="143" t="s">
        <v>804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805</v>
      </c>
      <c r="B22" s="143" t="s">
        <v>806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807</v>
      </c>
      <c r="B23" s="143" t="s">
        <v>808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809</v>
      </c>
      <c r="B24" s="143" t="s">
        <v>810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811</v>
      </c>
      <c r="B25" s="148" t="s">
        <v>812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577</v>
      </c>
      <c r="B26" s="145" t="s">
        <v>813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899</v>
      </c>
      <c r="B30" s="551"/>
      <c r="C30" s="550"/>
      <c r="D30" s="552" t="s">
        <v>814</v>
      </c>
      <c r="E30" s="563"/>
      <c r="F30" s="564"/>
      <c r="G30" s="565"/>
      <c r="H30" s="553" t="s">
        <v>777</v>
      </c>
      <c r="I30" s="564"/>
    </row>
    <row r="31" spans="1:9" s="126" customFormat="1" ht="12">
      <c r="A31" s="459"/>
      <c r="B31" s="554"/>
      <c r="C31" s="459"/>
      <c r="D31" s="539"/>
      <c r="E31" s="539" t="s">
        <v>851</v>
      </c>
      <c r="F31" s="539"/>
      <c r="G31" s="539"/>
      <c r="H31" s="539"/>
      <c r="I31" s="539" t="s">
        <v>853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6">
      <selection activeCell="E40" sqref="E40"/>
    </sheetView>
  </sheetViews>
  <sheetFormatPr defaultColWidth="9.00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815</v>
      </c>
      <c r="B2" s="210"/>
      <c r="C2" s="210"/>
      <c r="D2" s="595"/>
      <c r="E2" s="210"/>
      <c r="F2" s="210"/>
    </row>
    <row r="3" spans="1:6" ht="12.75" customHeight="1">
      <c r="A3" s="210" t="s">
        <v>816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867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893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817</v>
      </c>
      <c r="B8" s="70" t="s">
        <v>5</v>
      </c>
      <c r="C8" s="71" t="s">
        <v>818</v>
      </c>
      <c r="D8" s="599" t="s">
        <v>819</v>
      </c>
      <c r="E8" s="71" t="s">
        <v>820</v>
      </c>
      <c r="F8" s="71" t="s">
        <v>821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822</v>
      </c>
      <c r="B10" s="75"/>
      <c r="C10" s="577"/>
      <c r="D10" s="600"/>
      <c r="E10" s="577"/>
      <c r="F10" s="577"/>
    </row>
    <row r="11" spans="1:6" ht="18" customHeight="1">
      <c r="A11" s="76" t="s">
        <v>823</v>
      </c>
      <c r="B11" s="77"/>
      <c r="C11" s="577"/>
      <c r="D11" s="600"/>
      <c r="E11" s="577"/>
      <c r="F11" s="577"/>
    </row>
    <row r="12" spans="1:6" ht="14.25" customHeight="1">
      <c r="A12" s="76" t="s">
        <v>868</v>
      </c>
      <c r="B12" s="77"/>
      <c r="C12" s="591">
        <v>7885</v>
      </c>
      <c r="D12" s="608">
        <v>99.998</v>
      </c>
      <c r="E12" s="591"/>
      <c r="F12" s="593">
        <f>C12-E12</f>
        <v>7885</v>
      </c>
    </row>
    <row r="13" spans="1:6" ht="12.75">
      <c r="A13" s="76" t="s">
        <v>869</v>
      </c>
      <c r="B13" s="77"/>
      <c r="C13" s="591">
        <v>10477</v>
      </c>
      <c r="D13" s="608">
        <v>88.83</v>
      </c>
      <c r="E13" s="591"/>
      <c r="F13" s="593">
        <f aca="true" t="shared" si="0" ref="F13:F19">C13-E13</f>
        <v>10477</v>
      </c>
    </row>
    <row r="14" spans="1:6" ht="12.75">
      <c r="A14" s="76" t="s">
        <v>870</v>
      </c>
      <c r="B14" s="77"/>
      <c r="C14" s="591">
        <v>2276</v>
      </c>
      <c r="D14" s="609">
        <v>98.24</v>
      </c>
      <c r="E14" s="591"/>
      <c r="F14" s="593">
        <f t="shared" si="0"/>
        <v>2276</v>
      </c>
    </row>
    <row r="15" spans="1:6" ht="12.75">
      <c r="A15" s="76" t="s">
        <v>871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872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873</v>
      </c>
      <c r="B17" s="77"/>
      <c r="C17" s="591">
        <v>5044</v>
      </c>
      <c r="D17" s="609">
        <v>71.83</v>
      </c>
      <c r="E17" s="591"/>
      <c r="F17" s="593">
        <f t="shared" si="0"/>
        <v>5044</v>
      </c>
    </row>
    <row r="18" spans="1:6" ht="12.75">
      <c r="A18" s="76" t="s">
        <v>874</v>
      </c>
      <c r="B18" s="77"/>
      <c r="C18" s="591">
        <v>34</v>
      </c>
      <c r="D18" s="607">
        <v>67</v>
      </c>
      <c r="E18" s="591"/>
      <c r="F18" s="593">
        <f t="shared" si="0"/>
        <v>34</v>
      </c>
    </row>
    <row r="19" spans="1:6" ht="12.75">
      <c r="A19" s="76" t="s">
        <v>875</v>
      </c>
      <c r="B19" s="77"/>
      <c r="C19" s="591">
        <v>25591</v>
      </c>
      <c r="D19" s="609">
        <v>61.5</v>
      </c>
      <c r="E19" s="591"/>
      <c r="F19" s="593">
        <f t="shared" si="0"/>
        <v>25591</v>
      </c>
    </row>
    <row r="20" spans="1:16" ht="11.25" customHeight="1">
      <c r="A20" s="78" t="s">
        <v>560</v>
      </c>
      <c r="B20" s="79" t="s">
        <v>825</v>
      </c>
      <c r="C20" s="577">
        <f>SUM(C12:C19)</f>
        <v>52530</v>
      </c>
      <c r="D20" s="600"/>
      <c r="E20" s="577">
        <f>SUM(E12:E19)</f>
        <v>0</v>
      </c>
      <c r="F20" s="592">
        <f>SUM(F12:F19)</f>
        <v>52530</v>
      </c>
      <c r="G20" s="566"/>
      <c r="H20" s="566"/>
      <c r="I20" s="566"/>
      <c r="J20" s="566"/>
      <c r="K20" s="566"/>
      <c r="L20" s="566"/>
      <c r="M20" s="566"/>
      <c r="N20" s="566"/>
      <c r="O20" s="566"/>
      <c r="P20" s="566"/>
    </row>
    <row r="21" spans="1:6" ht="15" customHeight="1">
      <c r="A21" s="76" t="s">
        <v>826</v>
      </c>
      <c r="B21" s="80"/>
      <c r="C21" s="577"/>
      <c r="D21" s="600"/>
      <c r="E21" s="577"/>
      <c r="F21" s="592"/>
    </row>
    <row r="22" spans="1:6" ht="12.75" hidden="1">
      <c r="A22" s="76" t="s">
        <v>539</v>
      </c>
      <c r="B22" s="80"/>
      <c r="C22" s="591"/>
      <c r="D22" s="601"/>
      <c r="E22" s="591"/>
      <c r="F22" s="593">
        <f>C22-E22</f>
        <v>0</v>
      </c>
    </row>
    <row r="23" spans="1:6" ht="12.75" hidden="1">
      <c r="A23" s="76" t="s">
        <v>542</v>
      </c>
      <c r="B23" s="80"/>
      <c r="C23" s="591"/>
      <c r="D23" s="601"/>
      <c r="E23" s="591"/>
      <c r="F23" s="593">
        <f aca="true" t="shared" si="1" ref="F23:F36">C23-E23</f>
        <v>0</v>
      </c>
    </row>
    <row r="24" spans="1:6" ht="12.75" hidden="1">
      <c r="A24" s="76" t="s">
        <v>545</v>
      </c>
      <c r="B24" s="80"/>
      <c r="C24" s="591"/>
      <c r="D24" s="601"/>
      <c r="E24" s="591"/>
      <c r="F24" s="593">
        <f t="shared" si="1"/>
        <v>0</v>
      </c>
    </row>
    <row r="25" spans="1:6" ht="12.75" hidden="1">
      <c r="A25" s="76" t="s">
        <v>548</v>
      </c>
      <c r="B25" s="80"/>
      <c r="C25" s="591"/>
      <c r="D25" s="601"/>
      <c r="E25" s="591"/>
      <c r="F25" s="593">
        <f t="shared" si="1"/>
        <v>0</v>
      </c>
    </row>
    <row r="26" spans="1:6" ht="12.75" hidden="1">
      <c r="A26" s="76">
        <v>5</v>
      </c>
      <c r="B26" s="77"/>
      <c r="C26" s="591"/>
      <c r="D26" s="601"/>
      <c r="E26" s="591"/>
      <c r="F26" s="593">
        <f t="shared" si="1"/>
        <v>0</v>
      </c>
    </row>
    <row r="27" spans="1:6" ht="12.75" hidden="1">
      <c r="A27" s="76">
        <v>6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7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8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9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10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11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12</v>
      </c>
      <c r="B33" s="77"/>
      <c r="C33" s="591"/>
      <c r="D33" s="601"/>
      <c r="E33" s="591"/>
      <c r="F33" s="593">
        <f t="shared" si="1"/>
        <v>0</v>
      </c>
    </row>
    <row r="34" spans="1:6" ht="12.75" hidden="1">
      <c r="A34" s="76">
        <v>13</v>
      </c>
      <c r="B34" s="77"/>
      <c r="C34" s="591"/>
      <c r="D34" s="601"/>
      <c r="E34" s="591"/>
      <c r="F34" s="593">
        <f t="shared" si="1"/>
        <v>0</v>
      </c>
    </row>
    <row r="35" spans="1:6" ht="12" customHeight="1" hidden="1">
      <c r="A35" s="76">
        <v>14</v>
      </c>
      <c r="B35" s="77"/>
      <c r="C35" s="591"/>
      <c r="D35" s="601"/>
      <c r="E35" s="591"/>
      <c r="F35" s="593">
        <f t="shared" si="1"/>
        <v>0</v>
      </c>
    </row>
    <row r="36" spans="1:6" ht="12.75" hidden="1">
      <c r="A36" s="76">
        <v>15</v>
      </c>
      <c r="B36" s="77"/>
      <c r="C36" s="591"/>
      <c r="D36" s="601"/>
      <c r="E36" s="591"/>
      <c r="F36" s="593">
        <f t="shared" si="1"/>
        <v>0</v>
      </c>
    </row>
    <row r="37" spans="1:16" ht="15" customHeight="1">
      <c r="A37" s="78" t="s">
        <v>577</v>
      </c>
      <c r="B37" s="79" t="s">
        <v>827</v>
      </c>
      <c r="C37" s="577">
        <f>SUM(C22:C36)</f>
        <v>0</v>
      </c>
      <c r="D37" s="600"/>
      <c r="E37" s="577">
        <f>SUM(E22:E36)</f>
        <v>0</v>
      </c>
      <c r="F37" s="592">
        <f>SUM(F22:F36)</f>
        <v>0</v>
      </c>
      <c r="G37" s="566"/>
      <c r="H37" s="566"/>
      <c r="I37" s="566"/>
      <c r="J37" s="566"/>
      <c r="K37" s="566"/>
      <c r="L37" s="566"/>
      <c r="M37" s="566"/>
      <c r="N37" s="566"/>
      <c r="O37" s="566"/>
      <c r="P37" s="566"/>
    </row>
    <row r="38" spans="1:6" ht="12.75" customHeight="1">
      <c r="A38" s="76" t="s">
        <v>828</v>
      </c>
      <c r="B38" s="80"/>
      <c r="C38" s="577"/>
      <c r="D38" s="600"/>
      <c r="E38" s="577"/>
      <c r="F38" s="592"/>
    </row>
    <row r="39" spans="1:6" ht="12.75">
      <c r="A39" s="76"/>
      <c r="B39" s="77"/>
      <c r="C39" s="591"/>
      <c r="D39" s="601"/>
      <c r="E39" s="591"/>
      <c r="F39" s="593">
        <f>C39-E39</f>
        <v>0</v>
      </c>
    </row>
    <row r="40" spans="1:6" ht="12.75">
      <c r="A40" s="76"/>
      <c r="B40" s="80"/>
      <c r="C40" s="591"/>
      <c r="D40" s="601"/>
      <c r="E40" s="591"/>
      <c r="F40" s="593">
        <f aca="true" t="shared" si="2" ref="F40:F53">C40-E40</f>
        <v>0</v>
      </c>
    </row>
    <row r="41" spans="1:6" ht="12.75">
      <c r="A41" s="76"/>
      <c r="B41" s="80"/>
      <c r="C41" s="591"/>
      <c r="D41" s="601"/>
      <c r="E41" s="591"/>
      <c r="F41" s="593">
        <f t="shared" si="2"/>
        <v>0</v>
      </c>
    </row>
    <row r="42" spans="1:6" ht="12.75">
      <c r="A42" s="76"/>
      <c r="B42" s="80"/>
      <c r="C42" s="591"/>
      <c r="D42" s="601"/>
      <c r="E42" s="591"/>
      <c r="F42" s="593">
        <f t="shared" si="2"/>
        <v>0</v>
      </c>
    </row>
    <row r="43" spans="1:6" ht="12.75" hidden="1">
      <c r="A43" s="76">
        <v>5</v>
      </c>
      <c r="B43" s="77"/>
      <c r="C43" s="591"/>
      <c r="D43" s="601"/>
      <c r="E43" s="591"/>
      <c r="F43" s="593">
        <f t="shared" si="2"/>
        <v>0</v>
      </c>
    </row>
    <row r="44" spans="1:6" ht="12.75" hidden="1">
      <c r="A44" s="76">
        <v>6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7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8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9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10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11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12</v>
      </c>
      <c r="B50" s="77"/>
      <c r="C50" s="591"/>
      <c r="D50" s="601"/>
      <c r="E50" s="591"/>
      <c r="F50" s="593">
        <f t="shared" si="2"/>
        <v>0</v>
      </c>
    </row>
    <row r="51" spans="1:6" ht="12.75" hidden="1">
      <c r="A51" s="76">
        <v>13</v>
      </c>
      <c r="B51" s="77"/>
      <c r="C51" s="591"/>
      <c r="D51" s="601"/>
      <c r="E51" s="591"/>
      <c r="F51" s="593">
        <f t="shared" si="2"/>
        <v>0</v>
      </c>
    </row>
    <row r="52" spans="1:6" ht="12" customHeight="1" hidden="1">
      <c r="A52" s="76">
        <v>14</v>
      </c>
      <c r="B52" s="77"/>
      <c r="C52" s="591"/>
      <c r="D52" s="601"/>
      <c r="E52" s="591"/>
      <c r="F52" s="593">
        <f t="shared" si="2"/>
        <v>0</v>
      </c>
    </row>
    <row r="53" spans="1:6" ht="12.75" hidden="1">
      <c r="A53" s="76">
        <v>15</v>
      </c>
      <c r="B53" s="77"/>
      <c r="C53" s="591"/>
      <c r="D53" s="601"/>
      <c r="E53" s="591"/>
      <c r="F53" s="593">
        <f t="shared" si="2"/>
        <v>0</v>
      </c>
    </row>
    <row r="54" spans="1:16" ht="12" customHeight="1">
      <c r="A54" s="78" t="s">
        <v>596</v>
      </c>
      <c r="B54" s="79" t="s">
        <v>829</v>
      </c>
      <c r="C54" s="577">
        <f>SUM(C39:C53)</f>
        <v>0</v>
      </c>
      <c r="D54" s="600"/>
      <c r="E54" s="577">
        <f>SUM(E39:E53)</f>
        <v>0</v>
      </c>
      <c r="F54" s="592">
        <f>SUM(F39:F53)</f>
        <v>0</v>
      </c>
      <c r="G54" s="566"/>
      <c r="H54" s="566"/>
      <c r="I54" s="566"/>
      <c r="J54" s="566"/>
      <c r="K54" s="566"/>
      <c r="L54" s="566"/>
      <c r="M54" s="566"/>
      <c r="N54" s="566"/>
      <c r="O54" s="566"/>
      <c r="P54" s="566"/>
    </row>
    <row r="55" spans="1:6" ht="18.75" customHeight="1">
      <c r="A55" s="76" t="s">
        <v>830</v>
      </c>
      <c r="B55" s="80"/>
      <c r="C55" s="577"/>
      <c r="D55" s="600"/>
      <c r="E55" s="577"/>
      <c r="F55" s="592"/>
    </row>
    <row r="56" spans="1:6" ht="12.75">
      <c r="A56" s="76" t="s">
        <v>876</v>
      </c>
      <c r="B56" s="80"/>
      <c r="C56" s="591">
        <v>2761</v>
      </c>
      <c r="D56" s="609">
        <v>48.45</v>
      </c>
      <c r="E56" s="591"/>
      <c r="F56" s="593">
        <f>C56-E56</f>
        <v>2761</v>
      </c>
    </row>
    <row r="57" spans="1:6" ht="12.75">
      <c r="A57" s="76" t="s">
        <v>877</v>
      </c>
      <c r="B57" s="80"/>
      <c r="C57" s="591">
        <v>1584</v>
      </c>
      <c r="D57" s="607">
        <v>30</v>
      </c>
      <c r="E57" s="591"/>
      <c r="F57" s="593">
        <f aca="true" t="shared" si="3" ref="F57:F70">C57-E57</f>
        <v>1584</v>
      </c>
    </row>
    <row r="58" spans="1:6" ht="12.75">
      <c r="A58" s="76" t="s">
        <v>878</v>
      </c>
      <c r="B58" s="80"/>
      <c r="C58" s="591">
        <v>125</v>
      </c>
      <c r="D58" s="607">
        <v>50</v>
      </c>
      <c r="E58" s="591"/>
      <c r="F58" s="593">
        <f>C58-E58</f>
        <v>125</v>
      </c>
    </row>
    <row r="59" spans="1:6" ht="12.75">
      <c r="A59" s="76" t="s">
        <v>892</v>
      </c>
      <c r="B59" s="77"/>
      <c r="C59" s="591">
        <v>70</v>
      </c>
      <c r="D59" s="601">
        <v>0.5</v>
      </c>
      <c r="E59" s="591"/>
      <c r="F59" s="593">
        <f>C59-E59</f>
        <v>70</v>
      </c>
    </row>
    <row r="60" spans="1:6" ht="0.75" customHeight="1">
      <c r="A60" s="76"/>
      <c r="B60" s="77"/>
      <c r="C60" s="591"/>
      <c r="D60" s="601"/>
      <c r="E60" s="591"/>
      <c r="F60" s="593"/>
    </row>
    <row r="61" spans="1:6" ht="12.75" hidden="1">
      <c r="A61" s="76">
        <v>6</v>
      </c>
      <c r="B61" s="77"/>
      <c r="C61" s="591"/>
      <c r="D61" s="601"/>
      <c r="E61" s="591"/>
      <c r="F61" s="593">
        <f t="shared" si="3"/>
        <v>0</v>
      </c>
    </row>
    <row r="62" spans="1:6" ht="12.75" hidden="1">
      <c r="A62" s="76">
        <v>7</v>
      </c>
      <c r="B62" s="77"/>
      <c r="C62" s="591"/>
      <c r="D62" s="601"/>
      <c r="E62" s="591"/>
      <c r="F62" s="593">
        <f t="shared" si="3"/>
        <v>0</v>
      </c>
    </row>
    <row r="63" spans="1:6" ht="12.75" hidden="1">
      <c r="A63" s="76">
        <v>8</v>
      </c>
      <c r="B63" s="77"/>
      <c r="C63" s="591"/>
      <c r="D63" s="601"/>
      <c r="E63" s="591"/>
      <c r="F63" s="593">
        <f t="shared" si="3"/>
        <v>0</v>
      </c>
    </row>
    <row r="64" spans="1:6" ht="12.75" hidden="1">
      <c r="A64" s="76">
        <v>9</v>
      </c>
      <c r="B64" s="77"/>
      <c r="C64" s="591"/>
      <c r="D64" s="601"/>
      <c r="E64" s="591"/>
      <c r="F64" s="593">
        <f t="shared" si="3"/>
        <v>0</v>
      </c>
    </row>
    <row r="65" spans="1:6" ht="12.75" hidden="1">
      <c r="A65" s="76">
        <v>10</v>
      </c>
      <c r="B65" s="77"/>
      <c r="C65" s="591"/>
      <c r="D65" s="601"/>
      <c r="E65" s="591"/>
      <c r="F65" s="593">
        <f t="shared" si="3"/>
        <v>0</v>
      </c>
    </row>
    <row r="66" spans="1:6" ht="12.75" hidden="1">
      <c r="A66" s="76">
        <v>11</v>
      </c>
      <c r="B66" s="77"/>
      <c r="C66" s="591"/>
      <c r="D66" s="601"/>
      <c r="E66" s="591"/>
      <c r="F66" s="593">
        <f t="shared" si="3"/>
        <v>0</v>
      </c>
    </row>
    <row r="67" spans="1:6" ht="12.75" hidden="1">
      <c r="A67" s="76">
        <v>12</v>
      </c>
      <c r="B67" s="77"/>
      <c r="C67" s="591"/>
      <c r="D67" s="601"/>
      <c r="E67" s="591"/>
      <c r="F67" s="593">
        <f t="shared" si="3"/>
        <v>0</v>
      </c>
    </row>
    <row r="68" spans="1:6" ht="12.75" hidden="1">
      <c r="A68" s="76">
        <v>13</v>
      </c>
      <c r="B68" s="77"/>
      <c r="C68" s="591"/>
      <c r="D68" s="601"/>
      <c r="E68" s="591"/>
      <c r="F68" s="593">
        <f t="shared" si="3"/>
        <v>0</v>
      </c>
    </row>
    <row r="69" spans="1:6" ht="12" customHeight="1" hidden="1">
      <c r="A69" s="76">
        <v>14</v>
      </c>
      <c r="B69" s="77"/>
      <c r="C69" s="591"/>
      <c r="D69" s="601"/>
      <c r="E69" s="591"/>
      <c r="F69" s="593">
        <f t="shared" si="3"/>
        <v>0</v>
      </c>
    </row>
    <row r="70" spans="1:6" ht="12.75" hidden="1">
      <c r="A70" s="76">
        <v>15</v>
      </c>
      <c r="B70" s="77"/>
      <c r="C70" s="591"/>
      <c r="D70" s="601"/>
      <c r="E70" s="591"/>
      <c r="F70" s="593">
        <f t="shared" si="3"/>
        <v>0</v>
      </c>
    </row>
    <row r="71" spans="1:16" ht="14.25" customHeight="1">
      <c r="A71" s="78" t="s">
        <v>831</v>
      </c>
      <c r="B71" s="79" t="s">
        <v>832</v>
      </c>
      <c r="C71" s="577">
        <f>SUM(C56:C70)</f>
        <v>4540</v>
      </c>
      <c r="D71" s="600"/>
      <c r="E71" s="577">
        <f>SUM(E56:E70)</f>
        <v>0</v>
      </c>
      <c r="F71" s="592">
        <f>SUM(F56:F70)</f>
        <v>4540</v>
      </c>
      <c r="G71" s="566"/>
      <c r="H71" s="566"/>
      <c r="I71" s="566"/>
      <c r="J71" s="566"/>
      <c r="K71" s="566"/>
      <c r="L71" s="566"/>
      <c r="M71" s="566"/>
      <c r="N71" s="566"/>
      <c r="O71" s="566"/>
      <c r="P71" s="566"/>
    </row>
    <row r="72" spans="1:16" ht="20.25" customHeight="1">
      <c r="A72" s="81" t="s">
        <v>833</v>
      </c>
      <c r="B72" s="79" t="s">
        <v>834</v>
      </c>
      <c r="C72" s="577">
        <f>C71+C54+C37+C20</f>
        <v>57070</v>
      </c>
      <c r="D72" s="600"/>
      <c r="E72" s="577">
        <f>E71+E54+E37+E20</f>
        <v>0</v>
      </c>
      <c r="F72" s="592">
        <f>F71+F54+F37+F20</f>
        <v>57070</v>
      </c>
      <c r="G72" s="566"/>
      <c r="H72" s="566"/>
      <c r="I72" s="566"/>
      <c r="J72" s="566"/>
      <c r="K72" s="566"/>
      <c r="L72" s="566"/>
      <c r="M72" s="566"/>
      <c r="N72" s="566"/>
      <c r="O72" s="566"/>
      <c r="P72" s="566"/>
    </row>
    <row r="73" spans="1:6" ht="15" customHeight="1">
      <c r="A73" s="74" t="s">
        <v>835</v>
      </c>
      <c r="B73" s="79"/>
      <c r="C73" s="577"/>
      <c r="D73" s="600"/>
      <c r="E73" s="577"/>
      <c r="F73" s="592"/>
    </row>
    <row r="74" spans="1:6" ht="14.25" customHeight="1">
      <c r="A74" s="76" t="s">
        <v>823</v>
      </c>
      <c r="B74" s="80"/>
      <c r="C74" s="577"/>
      <c r="D74" s="600"/>
      <c r="E74" s="577"/>
      <c r="F74" s="592"/>
    </row>
    <row r="75" spans="1:6" ht="25.5">
      <c r="A75" s="76" t="s">
        <v>854</v>
      </c>
      <c r="B75" s="80"/>
      <c r="C75" s="591">
        <v>130</v>
      </c>
      <c r="D75" s="607">
        <v>100</v>
      </c>
      <c r="E75" s="591"/>
      <c r="F75" s="593">
        <f>C75-E75</f>
        <v>130</v>
      </c>
    </row>
    <row r="76" spans="1:6" ht="12.75">
      <c r="A76" s="76" t="s">
        <v>824</v>
      </c>
      <c r="B76" s="80"/>
      <c r="C76" s="591"/>
      <c r="D76" s="601"/>
      <c r="E76" s="591"/>
      <c r="F76" s="593">
        <f aca="true" t="shared" si="4" ref="F76:F89">C76-E76</f>
        <v>0</v>
      </c>
    </row>
    <row r="77" spans="1:6" ht="1.5" customHeight="1">
      <c r="A77" s="76" t="s">
        <v>545</v>
      </c>
      <c r="B77" s="80"/>
      <c r="C77" s="591"/>
      <c r="D77" s="601"/>
      <c r="E77" s="591"/>
      <c r="F77" s="593">
        <f t="shared" si="4"/>
        <v>0</v>
      </c>
    </row>
    <row r="78" spans="1:6" ht="12.75" hidden="1">
      <c r="A78" s="76" t="s">
        <v>548</v>
      </c>
      <c r="B78" s="80"/>
      <c r="C78" s="591"/>
      <c r="D78" s="601"/>
      <c r="E78" s="591"/>
      <c r="F78" s="593">
        <f t="shared" si="4"/>
        <v>0</v>
      </c>
    </row>
    <row r="79" spans="1:6" ht="12.75" hidden="1">
      <c r="A79" s="76">
        <v>5</v>
      </c>
      <c r="B79" s="77"/>
      <c r="C79" s="591"/>
      <c r="D79" s="601"/>
      <c r="E79" s="591"/>
      <c r="F79" s="593">
        <f t="shared" si="4"/>
        <v>0</v>
      </c>
    </row>
    <row r="80" spans="1:6" ht="12.75" hidden="1">
      <c r="A80" s="76">
        <v>6</v>
      </c>
      <c r="B80" s="77"/>
      <c r="C80" s="591"/>
      <c r="D80" s="601"/>
      <c r="E80" s="591"/>
      <c r="F80" s="593">
        <f t="shared" si="4"/>
        <v>0</v>
      </c>
    </row>
    <row r="81" spans="1:6" ht="12.75" hidden="1">
      <c r="A81" s="76">
        <v>7</v>
      </c>
      <c r="B81" s="77"/>
      <c r="C81" s="591"/>
      <c r="D81" s="601"/>
      <c r="E81" s="591"/>
      <c r="F81" s="593">
        <f t="shared" si="4"/>
        <v>0</v>
      </c>
    </row>
    <row r="82" spans="1:6" ht="12.75" hidden="1">
      <c r="A82" s="76">
        <v>8</v>
      </c>
      <c r="B82" s="77"/>
      <c r="C82" s="591"/>
      <c r="D82" s="601"/>
      <c r="E82" s="591"/>
      <c r="F82" s="593">
        <f t="shared" si="4"/>
        <v>0</v>
      </c>
    </row>
    <row r="83" spans="1:6" ht="12" customHeight="1" hidden="1">
      <c r="A83" s="76">
        <v>9</v>
      </c>
      <c r="B83" s="77"/>
      <c r="C83" s="591"/>
      <c r="D83" s="601"/>
      <c r="E83" s="591"/>
      <c r="F83" s="593">
        <f t="shared" si="4"/>
        <v>0</v>
      </c>
    </row>
    <row r="84" spans="1:6" ht="12.75" hidden="1">
      <c r="A84" s="76">
        <v>10</v>
      </c>
      <c r="B84" s="77"/>
      <c r="C84" s="591"/>
      <c r="D84" s="601"/>
      <c r="E84" s="591"/>
      <c r="F84" s="593">
        <f t="shared" si="4"/>
        <v>0</v>
      </c>
    </row>
    <row r="85" spans="1:6" ht="12.75" hidden="1">
      <c r="A85" s="76">
        <v>11</v>
      </c>
      <c r="B85" s="77"/>
      <c r="C85" s="591"/>
      <c r="D85" s="601"/>
      <c r="E85" s="591"/>
      <c r="F85" s="593">
        <f t="shared" si="4"/>
        <v>0</v>
      </c>
    </row>
    <row r="86" spans="1:6" ht="12.75" hidden="1">
      <c r="A86" s="76">
        <v>12</v>
      </c>
      <c r="B86" s="77"/>
      <c r="C86" s="591"/>
      <c r="D86" s="601"/>
      <c r="E86" s="591"/>
      <c r="F86" s="593">
        <f t="shared" si="4"/>
        <v>0</v>
      </c>
    </row>
    <row r="87" spans="1:6" ht="12.75" hidden="1">
      <c r="A87" s="76">
        <v>13</v>
      </c>
      <c r="B87" s="77"/>
      <c r="C87" s="591"/>
      <c r="D87" s="601"/>
      <c r="E87" s="591"/>
      <c r="F87" s="593">
        <f t="shared" si="4"/>
        <v>0</v>
      </c>
    </row>
    <row r="88" spans="1:6" ht="12" customHeight="1" hidden="1">
      <c r="A88" s="76">
        <v>14</v>
      </c>
      <c r="B88" s="77"/>
      <c r="C88" s="591"/>
      <c r="D88" s="601"/>
      <c r="E88" s="591"/>
      <c r="F88" s="593">
        <f t="shared" si="4"/>
        <v>0</v>
      </c>
    </row>
    <row r="89" spans="1:6" ht="12.75" hidden="1">
      <c r="A89" s="76">
        <v>15</v>
      </c>
      <c r="B89" s="77"/>
      <c r="C89" s="591"/>
      <c r="D89" s="601"/>
      <c r="E89" s="591"/>
      <c r="F89" s="593">
        <f t="shared" si="4"/>
        <v>0</v>
      </c>
    </row>
    <row r="90" spans="1:16" ht="15" customHeight="1">
      <c r="A90" s="78" t="s">
        <v>560</v>
      </c>
      <c r="B90" s="79" t="s">
        <v>836</v>
      </c>
      <c r="C90" s="577">
        <f>SUM(C75:C89)</f>
        <v>130</v>
      </c>
      <c r="D90" s="600"/>
      <c r="E90" s="577">
        <f>SUM(E75:E89)</f>
        <v>0</v>
      </c>
      <c r="F90" s="592">
        <f>SUM(F75:F89)</f>
        <v>130</v>
      </c>
      <c r="G90" s="566"/>
      <c r="H90" s="566"/>
      <c r="I90" s="566"/>
      <c r="J90" s="566"/>
      <c r="K90" s="566"/>
      <c r="L90" s="566"/>
      <c r="M90" s="566"/>
      <c r="N90" s="566"/>
      <c r="O90" s="566"/>
      <c r="P90" s="566"/>
    </row>
    <row r="91" spans="1:6" ht="15.75" customHeight="1">
      <c r="A91" s="76" t="s">
        <v>826</v>
      </c>
      <c r="B91" s="80"/>
      <c r="C91" s="577"/>
      <c r="D91" s="600"/>
      <c r="E91" s="577"/>
      <c r="F91" s="592"/>
    </row>
    <row r="92" spans="1:6" ht="12" customHeight="1">
      <c r="A92" s="76" t="s">
        <v>539</v>
      </c>
      <c r="B92" s="80"/>
      <c r="C92" s="591"/>
      <c r="D92" s="601"/>
      <c r="E92" s="591"/>
      <c r="F92" s="593">
        <f>C92-E92</f>
        <v>0</v>
      </c>
    </row>
    <row r="93" spans="1:6" ht="12.75" hidden="1">
      <c r="A93" s="76" t="s">
        <v>542</v>
      </c>
      <c r="B93" s="80"/>
      <c r="C93" s="591"/>
      <c r="D93" s="601"/>
      <c r="E93" s="591"/>
      <c r="F93" s="593">
        <f aca="true" t="shared" si="5" ref="F93:F106">C93-E93</f>
        <v>0</v>
      </c>
    </row>
    <row r="94" spans="1:6" ht="12.75" hidden="1">
      <c r="A94" s="76" t="s">
        <v>545</v>
      </c>
      <c r="B94" s="80"/>
      <c r="C94" s="591"/>
      <c r="D94" s="601"/>
      <c r="E94" s="591"/>
      <c r="F94" s="593">
        <f t="shared" si="5"/>
        <v>0</v>
      </c>
    </row>
    <row r="95" spans="1:6" ht="12.75" hidden="1">
      <c r="A95" s="76" t="s">
        <v>548</v>
      </c>
      <c r="B95" s="80"/>
      <c r="C95" s="591"/>
      <c r="D95" s="601"/>
      <c r="E95" s="591"/>
      <c r="F95" s="593">
        <f t="shared" si="5"/>
        <v>0</v>
      </c>
    </row>
    <row r="96" spans="1:6" ht="12.75" hidden="1">
      <c r="A96" s="76">
        <v>5</v>
      </c>
      <c r="B96" s="77"/>
      <c r="C96" s="591"/>
      <c r="D96" s="601"/>
      <c r="E96" s="591"/>
      <c r="F96" s="593">
        <f t="shared" si="5"/>
        <v>0</v>
      </c>
    </row>
    <row r="97" spans="1:6" ht="12.75" hidden="1">
      <c r="A97" s="76">
        <v>6</v>
      </c>
      <c r="B97" s="77"/>
      <c r="C97" s="591"/>
      <c r="D97" s="601"/>
      <c r="E97" s="591"/>
      <c r="F97" s="593">
        <f t="shared" si="5"/>
        <v>0</v>
      </c>
    </row>
    <row r="98" spans="1:6" ht="12.75" hidden="1">
      <c r="A98" s="76">
        <v>7</v>
      </c>
      <c r="B98" s="77"/>
      <c r="C98" s="591"/>
      <c r="D98" s="601"/>
      <c r="E98" s="591"/>
      <c r="F98" s="593">
        <f t="shared" si="5"/>
        <v>0</v>
      </c>
    </row>
    <row r="99" spans="1:6" ht="12.75" hidden="1">
      <c r="A99" s="76">
        <v>8</v>
      </c>
      <c r="B99" s="77"/>
      <c r="C99" s="591"/>
      <c r="D99" s="601"/>
      <c r="E99" s="591"/>
      <c r="F99" s="593">
        <f t="shared" si="5"/>
        <v>0</v>
      </c>
    </row>
    <row r="100" spans="1:6" ht="12" customHeight="1" hidden="1">
      <c r="A100" s="76">
        <v>9</v>
      </c>
      <c r="B100" s="77"/>
      <c r="C100" s="591"/>
      <c r="D100" s="601"/>
      <c r="E100" s="591"/>
      <c r="F100" s="593">
        <f t="shared" si="5"/>
        <v>0</v>
      </c>
    </row>
    <row r="101" spans="1:6" ht="12.75" hidden="1">
      <c r="A101" s="76">
        <v>10</v>
      </c>
      <c r="B101" s="77"/>
      <c r="C101" s="591"/>
      <c r="D101" s="601"/>
      <c r="E101" s="591"/>
      <c r="F101" s="593">
        <f t="shared" si="5"/>
        <v>0</v>
      </c>
    </row>
    <row r="102" spans="1:6" ht="12.75" hidden="1">
      <c r="A102" s="76">
        <v>11</v>
      </c>
      <c r="B102" s="77"/>
      <c r="C102" s="591"/>
      <c r="D102" s="601"/>
      <c r="E102" s="591"/>
      <c r="F102" s="593">
        <f t="shared" si="5"/>
        <v>0</v>
      </c>
    </row>
    <row r="103" spans="1:6" ht="12.75" hidden="1">
      <c r="A103" s="76">
        <v>12</v>
      </c>
      <c r="B103" s="77"/>
      <c r="C103" s="591"/>
      <c r="D103" s="601"/>
      <c r="E103" s="591"/>
      <c r="F103" s="593">
        <f t="shared" si="5"/>
        <v>0</v>
      </c>
    </row>
    <row r="104" spans="1:6" ht="12.75" hidden="1">
      <c r="A104" s="76">
        <v>13</v>
      </c>
      <c r="B104" s="77"/>
      <c r="C104" s="591"/>
      <c r="D104" s="601"/>
      <c r="E104" s="591"/>
      <c r="F104" s="593">
        <f t="shared" si="5"/>
        <v>0</v>
      </c>
    </row>
    <row r="105" spans="1:6" ht="12" customHeight="1" hidden="1">
      <c r="A105" s="76">
        <v>14</v>
      </c>
      <c r="B105" s="77"/>
      <c r="C105" s="591"/>
      <c r="D105" s="601"/>
      <c r="E105" s="591"/>
      <c r="F105" s="593">
        <f t="shared" si="5"/>
        <v>0</v>
      </c>
    </row>
    <row r="106" spans="1:6" ht="12.75" hidden="1">
      <c r="A106" s="76">
        <v>15</v>
      </c>
      <c r="B106" s="77"/>
      <c r="C106" s="591"/>
      <c r="D106" s="601"/>
      <c r="E106" s="591"/>
      <c r="F106" s="593">
        <f t="shared" si="5"/>
        <v>0</v>
      </c>
    </row>
    <row r="107" spans="1:16" ht="11.25" customHeight="1">
      <c r="A107" s="78" t="s">
        <v>577</v>
      </c>
      <c r="B107" s="79" t="s">
        <v>837</v>
      </c>
      <c r="C107" s="577">
        <f>SUM(C92:C106)</f>
        <v>0</v>
      </c>
      <c r="D107" s="600"/>
      <c r="E107" s="577">
        <f>SUM(E92:E106)</f>
        <v>0</v>
      </c>
      <c r="F107" s="592">
        <f>SUM(F92:F106)</f>
        <v>0</v>
      </c>
      <c r="G107" s="566"/>
      <c r="H107" s="566"/>
      <c r="I107" s="566"/>
      <c r="J107" s="566"/>
      <c r="K107" s="566"/>
      <c r="L107" s="566"/>
      <c r="M107" s="566"/>
      <c r="N107" s="566"/>
      <c r="O107" s="566"/>
      <c r="P107" s="566"/>
    </row>
    <row r="108" spans="1:6" ht="15" customHeight="1">
      <c r="A108" s="76" t="s">
        <v>828</v>
      </c>
      <c r="B108" s="80"/>
      <c r="C108" s="577"/>
      <c r="D108" s="600"/>
      <c r="E108" s="577"/>
      <c r="F108" s="592"/>
    </row>
    <row r="109" spans="1:6" ht="0.75" customHeight="1">
      <c r="A109" s="76" t="s">
        <v>539</v>
      </c>
      <c r="B109" s="80"/>
      <c r="C109" s="591"/>
      <c r="D109" s="601"/>
      <c r="E109" s="591"/>
      <c r="F109" s="593">
        <f>C109-E109</f>
        <v>0</v>
      </c>
    </row>
    <row r="110" spans="1:6" ht="12.75" hidden="1">
      <c r="A110" s="76" t="s">
        <v>542</v>
      </c>
      <c r="B110" s="80"/>
      <c r="C110" s="591"/>
      <c r="D110" s="601"/>
      <c r="E110" s="591"/>
      <c r="F110" s="593">
        <f aca="true" t="shared" si="6" ref="F110:F123">C110-E110</f>
        <v>0</v>
      </c>
    </row>
    <row r="111" spans="1:6" ht="12.75" hidden="1">
      <c r="A111" s="76" t="s">
        <v>545</v>
      </c>
      <c r="B111" s="80"/>
      <c r="C111" s="591"/>
      <c r="D111" s="601"/>
      <c r="E111" s="591"/>
      <c r="F111" s="593">
        <f t="shared" si="6"/>
        <v>0</v>
      </c>
    </row>
    <row r="112" spans="1:6" ht="12.75" hidden="1">
      <c r="A112" s="76" t="s">
        <v>548</v>
      </c>
      <c r="B112" s="80"/>
      <c r="C112" s="591"/>
      <c r="D112" s="601"/>
      <c r="E112" s="591"/>
      <c r="F112" s="593">
        <f t="shared" si="6"/>
        <v>0</v>
      </c>
    </row>
    <row r="113" spans="1:6" ht="12.75" hidden="1">
      <c r="A113" s="76">
        <v>5</v>
      </c>
      <c r="B113" s="77"/>
      <c r="C113" s="591"/>
      <c r="D113" s="601"/>
      <c r="E113" s="591"/>
      <c r="F113" s="593">
        <f t="shared" si="6"/>
        <v>0</v>
      </c>
    </row>
    <row r="114" spans="1:6" ht="12.75" hidden="1">
      <c r="A114" s="76">
        <v>6</v>
      </c>
      <c r="B114" s="77"/>
      <c r="C114" s="591"/>
      <c r="D114" s="601"/>
      <c r="E114" s="591"/>
      <c r="F114" s="593">
        <f t="shared" si="6"/>
        <v>0</v>
      </c>
    </row>
    <row r="115" spans="1:6" ht="12.75" hidden="1">
      <c r="A115" s="76">
        <v>7</v>
      </c>
      <c r="B115" s="77"/>
      <c r="C115" s="591"/>
      <c r="D115" s="601"/>
      <c r="E115" s="591"/>
      <c r="F115" s="593">
        <f t="shared" si="6"/>
        <v>0</v>
      </c>
    </row>
    <row r="116" spans="1:6" ht="12.75" hidden="1">
      <c r="A116" s="76">
        <v>8</v>
      </c>
      <c r="B116" s="77"/>
      <c r="C116" s="591"/>
      <c r="D116" s="601"/>
      <c r="E116" s="591"/>
      <c r="F116" s="593">
        <f t="shared" si="6"/>
        <v>0</v>
      </c>
    </row>
    <row r="117" spans="1:6" ht="12" customHeight="1" hidden="1">
      <c r="A117" s="76">
        <v>9</v>
      </c>
      <c r="B117" s="77"/>
      <c r="C117" s="591"/>
      <c r="D117" s="601"/>
      <c r="E117" s="591"/>
      <c r="F117" s="593">
        <f t="shared" si="6"/>
        <v>0</v>
      </c>
    </row>
    <row r="118" spans="1:6" ht="12.75" hidden="1">
      <c r="A118" s="76">
        <v>10</v>
      </c>
      <c r="B118" s="77"/>
      <c r="C118" s="591"/>
      <c r="D118" s="601"/>
      <c r="E118" s="591"/>
      <c r="F118" s="593">
        <f t="shared" si="6"/>
        <v>0</v>
      </c>
    </row>
    <row r="119" spans="1:6" ht="12.75" hidden="1">
      <c r="A119" s="76">
        <v>11</v>
      </c>
      <c r="B119" s="77"/>
      <c r="C119" s="591"/>
      <c r="D119" s="601"/>
      <c r="E119" s="591"/>
      <c r="F119" s="593">
        <f t="shared" si="6"/>
        <v>0</v>
      </c>
    </row>
    <row r="120" spans="1:6" ht="12.75" hidden="1">
      <c r="A120" s="76">
        <v>12</v>
      </c>
      <c r="B120" s="77"/>
      <c r="C120" s="591"/>
      <c r="D120" s="601"/>
      <c r="E120" s="591"/>
      <c r="F120" s="593">
        <f t="shared" si="6"/>
        <v>0</v>
      </c>
    </row>
    <row r="121" spans="1:6" ht="12.75" hidden="1">
      <c r="A121" s="76">
        <v>13</v>
      </c>
      <c r="B121" s="77"/>
      <c r="C121" s="591"/>
      <c r="D121" s="601"/>
      <c r="E121" s="591"/>
      <c r="F121" s="593">
        <f t="shared" si="6"/>
        <v>0</v>
      </c>
    </row>
    <row r="122" spans="1:6" ht="12" customHeight="1" hidden="1">
      <c r="A122" s="76">
        <v>14</v>
      </c>
      <c r="B122" s="77"/>
      <c r="C122" s="591"/>
      <c r="D122" s="601"/>
      <c r="E122" s="591"/>
      <c r="F122" s="593">
        <f t="shared" si="6"/>
        <v>0</v>
      </c>
    </row>
    <row r="123" spans="1:6" ht="12.75" hidden="1">
      <c r="A123" s="76">
        <v>15</v>
      </c>
      <c r="B123" s="77"/>
      <c r="C123" s="591"/>
      <c r="D123" s="601"/>
      <c r="E123" s="591"/>
      <c r="F123" s="593">
        <f t="shared" si="6"/>
        <v>0</v>
      </c>
    </row>
    <row r="124" spans="1:16" ht="15.75" customHeight="1">
      <c r="A124" s="78" t="s">
        <v>596</v>
      </c>
      <c r="B124" s="79" t="s">
        <v>838</v>
      </c>
      <c r="C124" s="577">
        <f>SUM(C109:C123)</f>
        <v>0</v>
      </c>
      <c r="D124" s="600"/>
      <c r="E124" s="577">
        <f>SUM(E109:E123)</f>
        <v>0</v>
      </c>
      <c r="F124" s="592">
        <f>SUM(F109:F123)</f>
        <v>0</v>
      </c>
      <c r="G124" s="566"/>
      <c r="H124" s="566"/>
      <c r="I124" s="566"/>
      <c r="J124" s="566"/>
      <c r="K124" s="566"/>
      <c r="L124" s="566"/>
      <c r="M124" s="566"/>
      <c r="N124" s="566"/>
      <c r="O124" s="566"/>
      <c r="P124" s="566"/>
    </row>
    <row r="125" spans="1:6" ht="12.75" customHeight="1">
      <c r="A125" s="76" t="s">
        <v>830</v>
      </c>
      <c r="B125" s="80"/>
      <c r="C125" s="577"/>
      <c r="D125" s="600"/>
      <c r="E125" s="577"/>
      <c r="F125" s="592"/>
    </row>
    <row r="126" spans="1:6" ht="12.75" hidden="1">
      <c r="A126" s="76" t="s">
        <v>539</v>
      </c>
      <c r="B126" s="80"/>
      <c r="C126" s="591"/>
      <c r="D126" s="601"/>
      <c r="E126" s="591"/>
      <c r="F126" s="593">
        <f>C126-E126</f>
        <v>0</v>
      </c>
    </row>
    <row r="127" spans="1:6" ht="12.75" hidden="1">
      <c r="A127" s="76" t="s">
        <v>542</v>
      </c>
      <c r="B127" s="80"/>
      <c r="C127" s="591"/>
      <c r="D127" s="601"/>
      <c r="E127" s="591"/>
      <c r="F127" s="593">
        <f aca="true" t="shared" si="7" ref="F127:F140">C127-E127</f>
        <v>0</v>
      </c>
    </row>
    <row r="128" spans="1:6" ht="12.75" hidden="1">
      <c r="A128" s="76" t="s">
        <v>545</v>
      </c>
      <c r="B128" s="80"/>
      <c r="C128" s="591"/>
      <c r="D128" s="601"/>
      <c r="E128" s="591"/>
      <c r="F128" s="593">
        <f t="shared" si="7"/>
        <v>0</v>
      </c>
    </row>
    <row r="129" spans="1:6" ht="12.75" hidden="1">
      <c r="A129" s="76" t="s">
        <v>548</v>
      </c>
      <c r="B129" s="80"/>
      <c r="C129" s="591"/>
      <c r="D129" s="601"/>
      <c r="E129" s="591"/>
      <c r="F129" s="593">
        <f t="shared" si="7"/>
        <v>0</v>
      </c>
    </row>
    <row r="130" spans="1:6" ht="12.75" hidden="1">
      <c r="A130" s="76">
        <v>5</v>
      </c>
      <c r="B130" s="77"/>
      <c r="C130" s="591"/>
      <c r="D130" s="601"/>
      <c r="E130" s="591"/>
      <c r="F130" s="593">
        <f t="shared" si="7"/>
        <v>0</v>
      </c>
    </row>
    <row r="131" spans="1:6" ht="12.75" hidden="1">
      <c r="A131" s="76">
        <v>6</v>
      </c>
      <c r="B131" s="77"/>
      <c r="C131" s="591"/>
      <c r="D131" s="601"/>
      <c r="E131" s="591"/>
      <c r="F131" s="593">
        <f t="shared" si="7"/>
        <v>0</v>
      </c>
    </row>
    <row r="132" spans="1:6" ht="12.75" hidden="1">
      <c r="A132" s="76">
        <v>7</v>
      </c>
      <c r="B132" s="77"/>
      <c r="C132" s="591"/>
      <c r="D132" s="601"/>
      <c r="E132" s="591"/>
      <c r="F132" s="593">
        <f t="shared" si="7"/>
        <v>0</v>
      </c>
    </row>
    <row r="133" spans="1:6" ht="12.75" hidden="1">
      <c r="A133" s="76">
        <v>8</v>
      </c>
      <c r="B133" s="77"/>
      <c r="C133" s="591"/>
      <c r="D133" s="601"/>
      <c r="E133" s="591"/>
      <c r="F133" s="593">
        <f t="shared" si="7"/>
        <v>0</v>
      </c>
    </row>
    <row r="134" spans="1:6" ht="12" customHeight="1" hidden="1">
      <c r="A134" s="76">
        <v>9</v>
      </c>
      <c r="B134" s="77"/>
      <c r="C134" s="591"/>
      <c r="D134" s="601"/>
      <c r="E134" s="591"/>
      <c r="F134" s="593">
        <f t="shared" si="7"/>
        <v>0</v>
      </c>
    </row>
    <row r="135" spans="1:6" ht="12.75" hidden="1">
      <c r="A135" s="76">
        <v>10</v>
      </c>
      <c r="B135" s="77"/>
      <c r="C135" s="591"/>
      <c r="D135" s="601"/>
      <c r="E135" s="591"/>
      <c r="F135" s="593">
        <f t="shared" si="7"/>
        <v>0</v>
      </c>
    </row>
    <row r="136" spans="1:6" ht="12.75" hidden="1">
      <c r="A136" s="76">
        <v>11</v>
      </c>
      <c r="B136" s="77"/>
      <c r="C136" s="591"/>
      <c r="D136" s="601"/>
      <c r="E136" s="591"/>
      <c r="F136" s="593">
        <f t="shared" si="7"/>
        <v>0</v>
      </c>
    </row>
    <row r="137" spans="1:6" ht="12.75" hidden="1">
      <c r="A137" s="76">
        <v>12</v>
      </c>
      <c r="B137" s="77"/>
      <c r="C137" s="591"/>
      <c r="D137" s="601"/>
      <c r="E137" s="591"/>
      <c r="F137" s="593">
        <f t="shared" si="7"/>
        <v>0</v>
      </c>
    </row>
    <row r="138" spans="1:6" ht="12.75" hidden="1">
      <c r="A138" s="76">
        <v>13</v>
      </c>
      <c r="B138" s="77"/>
      <c r="C138" s="591"/>
      <c r="D138" s="601"/>
      <c r="E138" s="591"/>
      <c r="F138" s="593">
        <f t="shared" si="7"/>
        <v>0</v>
      </c>
    </row>
    <row r="139" spans="1:6" ht="12" customHeight="1" hidden="1">
      <c r="A139" s="76">
        <v>14</v>
      </c>
      <c r="B139" s="77"/>
      <c r="C139" s="591"/>
      <c r="D139" s="601"/>
      <c r="E139" s="591"/>
      <c r="F139" s="593">
        <f t="shared" si="7"/>
        <v>0</v>
      </c>
    </row>
    <row r="140" spans="1:6" ht="12.75" hidden="1">
      <c r="A140" s="76">
        <v>15</v>
      </c>
      <c r="B140" s="77"/>
      <c r="C140" s="591"/>
      <c r="D140" s="601"/>
      <c r="E140" s="591"/>
      <c r="F140" s="593">
        <f t="shared" si="7"/>
        <v>0</v>
      </c>
    </row>
    <row r="141" spans="1:16" ht="17.25" customHeight="1">
      <c r="A141" s="78" t="s">
        <v>831</v>
      </c>
      <c r="B141" s="79" t="s">
        <v>839</v>
      </c>
      <c r="C141" s="577">
        <f>SUM(C126:C140)</f>
        <v>0</v>
      </c>
      <c r="D141" s="600"/>
      <c r="E141" s="577">
        <f>SUM(E126:E140)</f>
        <v>0</v>
      </c>
      <c r="F141" s="592">
        <f>SUM(F126:F140)</f>
        <v>0</v>
      </c>
      <c r="G141" s="566"/>
      <c r="H141" s="566"/>
      <c r="I141" s="566"/>
      <c r="J141" s="566"/>
      <c r="K141" s="566"/>
      <c r="L141" s="566"/>
      <c r="M141" s="566"/>
      <c r="N141" s="566"/>
      <c r="O141" s="566"/>
      <c r="P141" s="566"/>
    </row>
    <row r="142" spans="1:16" ht="19.5" customHeight="1">
      <c r="A142" s="81" t="s">
        <v>840</v>
      </c>
      <c r="B142" s="79" t="s">
        <v>841</v>
      </c>
      <c r="C142" s="577">
        <f>C141+C124+C107+C90</f>
        <v>130</v>
      </c>
      <c r="D142" s="600"/>
      <c r="E142" s="577">
        <f>E141+E124+E107+E90</f>
        <v>0</v>
      </c>
      <c r="F142" s="592">
        <f>F141+F124+F107+F90</f>
        <v>130</v>
      </c>
      <c r="G142" s="566"/>
      <c r="H142" s="566"/>
      <c r="I142" s="566"/>
      <c r="J142" s="566"/>
      <c r="K142" s="566"/>
      <c r="L142" s="566"/>
      <c r="M142" s="566"/>
      <c r="N142" s="566"/>
      <c r="O142" s="566"/>
      <c r="P142" s="566"/>
    </row>
    <row r="143" spans="1:6" ht="19.5" customHeight="1">
      <c r="A143" s="82"/>
      <c r="B143" s="83"/>
      <c r="C143" s="84"/>
      <c r="D143" s="602"/>
      <c r="E143" s="84"/>
      <c r="F143" s="84"/>
    </row>
    <row r="144" spans="1:6" ht="12.75">
      <c r="A144" s="85" t="s">
        <v>900</v>
      </c>
      <c r="B144" s="86"/>
      <c r="C144" s="85" t="s">
        <v>842</v>
      </c>
      <c r="D144" s="603"/>
      <c r="E144" s="85" t="s">
        <v>843</v>
      </c>
      <c r="F144" s="87"/>
    </row>
    <row r="145" spans="1:6" ht="12.75">
      <c r="A145" s="87"/>
      <c r="B145" s="88"/>
      <c r="C145" s="87"/>
      <c r="D145" s="603"/>
      <c r="E145" s="87"/>
      <c r="F145" s="87"/>
    </row>
    <row r="146" spans="1:6" ht="12.75">
      <c r="A146" s="87"/>
      <c r="B146" s="88"/>
      <c r="C146" s="87"/>
      <c r="D146" s="603" t="s">
        <v>851</v>
      </c>
      <c r="E146" s="87"/>
      <c r="F146" s="87" t="s">
        <v>853</v>
      </c>
    </row>
    <row r="147" spans="3:5" ht="12.75">
      <c r="C147" s="87"/>
      <c r="E147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53 C22:F36 C56:F70 C75:F89 C92:F106 C109:F123 C126:F140 C12:F1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2010-03-25T15:02:04Z</cp:lastPrinted>
  <dcterms:created xsi:type="dcterms:W3CDTF">2000-06-29T12:02:40Z</dcterms:created>
  <dcterms:modified xsi:type="dcterms:W3CDTF">2010-03-26T15:09:06Z</dcterms:modified>
  <cp:category/>
  <cp:version/>
  <cp:contentType/>
  <cp:contentStatus/>
</cp:coreProperties>
</file>