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6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<sst xmlns="http://schemas.openxmlformats.org/spreadsheetml/2006/main" count="1061" uniqueCount="873">
  <si>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</si>
  <si>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</si>
  <si>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</si>
  <si>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</si>
  <si>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</si>
  <si>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</si>
  <si>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</si>
  <si>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</si>
  <si>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</si>
  <si>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</si>
  <si>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</si>
  <si>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</si>
  <si>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</si>
  <si>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</si>
  <si>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</si>
  <si>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</si>
  <si>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</si>
  <si>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</si>
  <si>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</si>
  <si>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</si>
  <si>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</si>
  <si>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</si>
  <si>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</si>
  <si>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</si>
  <si>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</si>
  <si>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</si>
  <si>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</si>
  <si>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</si>
  <si>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</si>
  <si>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</si>
  <si>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</si>
  <si>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</si>
  <si>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</si>
  <si>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</si>
  <si>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</si>
  <si>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</si>
  <si>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</si>
  <si>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</si>
  <si>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</si>
  <si>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</si>
  <si>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</si>
  <si>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</si>
  <si>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</si>
  <si>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</si>
  <si>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</si>
  <si>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</si>
  <si>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</si>
  <si>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</si>
  <si>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</si>
  <si>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</si>
  <si>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</si>
  <si>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</si>
  <si>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</si>
  <si>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</si>
  <si>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</si>
  <si>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</si>
  <si>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</si>
  <si>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</si>
  <si>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</si>
  <si>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</si>
  <si>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</si>
  <si>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</si>
  <si>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</si>
  <si>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</si>
  <si>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</si>
  <si>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</si>
  <si>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</si>
  <si>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</si>
  <si>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</si>
  <si>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</si>
  <si>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</si>
  <si>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</si>
  <si>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</si>
  <si>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</si>
  <si>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</si>
  <si>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</si>
  <si>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</si>
  <si>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</si>
  <si>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</si>
  <si>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</si>
  <si>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</si>
  <si>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</si>
  <si>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</si>
  <si>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</si>
  <si>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</si>
  <si>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</si>
  <si>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</si>
  <si>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</si>
  <si>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</si>
  <si>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</si>
  <si>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</si>
  <si>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</si>
  <si>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</si>
  <si>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</si>
  <si>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</si>
  <si>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</si>
  <si>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</si>
  <si>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</si>
  <si>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</si>
  <si>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</si>
  <si>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</si>
  <si>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</si>
  <si>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</si>
  <si>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</si>
  <si>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</si>
  <si>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</si>
  <si>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</si>
  <si>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</si>
  <si>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</si>
  <si>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</si>
  <si>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</si>
  <si>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</si>
  <si>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</si>
  <si>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</si>
  <si>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</si>
  <si>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</si>
  <si>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</si>
  <si>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</si>
  <si>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</si>
  <si>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</si>
  <si>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</si>
  <si>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</si>
  <si>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</si>
  <si>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</si>
  <si>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</si>
  <si>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</si>
  <si>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</si>
  <si>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</si>
  <si>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</si>
  <si>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</si>
  <si>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</si>
  <si>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</si>
  <si>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</si>
  <si>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</si>
  <si>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</si>
  <si>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</si>
  <si>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</si>
  <si>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</si>
  <si>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</si>
  <si>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</si>
  <si>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</si>
  <si>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</si>
  <si>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</si>
  <si>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</si>
  <si>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</si>
  <si>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</si>
  <si>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</si>
  <si>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</si>
  <si>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</si>
  <si>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</si>
  <si>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</si>
  <si>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</si>
  <si>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</si>
  <si>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</si>
  <si>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</si>
  <si>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</si>
  <si>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</si>
  <si>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</si>
  <si>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</si>
  <si>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</si>
  <si>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</si>
  <si>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</si>
  <si>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</si>
  <si>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</si>
  <si>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</si>
  <si>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</si>
  <si>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</si>
  <si>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</si>
  <si>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</si>
  <si>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</si>
  <si>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</si>
  <si>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</si>
  <si>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</si>
  <si>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</si>
  <si>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</si>
  <si>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</si>
  <si>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</si>
  <si>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</si>
  <si>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</si>
  <si>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</si>
  <si>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</si>
  <si>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</si>
  <si>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</si>
  <si>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</si>
  <si>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</si>
  <si>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</si>
  <si>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</si>
  <si>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</si>
  <si>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</si>
  <si>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</si>
  <si>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</si>
  <si>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</si>
  <si>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</si>
  <si>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</si>
  <si>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</si>
  <si>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</si>
  <si>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</si>
  <si>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</si>
  <si>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</si>
  <si>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</si>
  <si>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</si>
  <si>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</si>
  <si>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</si>
  <si>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</si>
  <si>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</si>
  <si>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</si>
  <si>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</si>
  <si>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</si>
  <si>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</si>
  <si>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</si>
  <si>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</si>
  <si>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</si>
  <si>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</si>
  <si>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</si>
  <si>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</si>
  <si>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</si>
  <si>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</si>
  <si>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</si>
  <si>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</si>
  <si>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</si>
  <si>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</si>
  <si>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</si>
  <si>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</si>
  <si>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</si>
  <si>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</si>
  <si>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</si>
  <si>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</si>
  <si>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</si>
  <si>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</si>
  <si>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</si>
  <si>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</si>
  <si>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</si>
  <si>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</si>
  <si>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</si>
  <si>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</si>
  <si>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</si>
  <si>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</si>
  <si>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</si>
  <si>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</si>
  <si>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</si>
  <si>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</si>
  <si>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</si>
  <si>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</si>
  <si>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</si>
  <si>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</si>
  <si>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</si>
  <si>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</si>
  <si>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</si>
  <si>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</si>
  <si>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</si>
  <si>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</si>
  <si>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</si>
  <si>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</si>
  <si>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</si>
  <si>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</si>
  <si>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</si>
  <si>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</si>
  <si>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</si>
  <si>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</si>
  <si>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</si>
  <si>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</si>
  <si>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</si>
  <si>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</si>
  <si>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</si>
  <si>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</si>
  <si>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</si>
  <si>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</si>
  <si>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</si>
  <si>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</si>
  <si>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</si>
  <si>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</si>
  <si>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</si>
  <si>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</si>
  <si>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</si>
  <si>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</si>
  <si>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</si>
  <si>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</si>
  <si>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</si>
  <si>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</si>
  <si>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</si>
  <si>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</si>
  <si>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</si>
  <si>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</si>
  <si>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</si>
  <si>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</si>
  <si>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</si>
  <si>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</si>
  <si>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</si>
  <si>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</si>
  <si>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</si>
  <si>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</si>
  <si>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</si>
  <si>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</si>
  <si>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</si>
  <si>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</si>
  <si>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</si>
  <si>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</si>
  <si>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</si>
  <si>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</si>
  <si>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</si>
  <si>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</si>
  <si>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</si>
  <si>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</si>
  <si>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</si>
  <si>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</si>
  <si>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</si>
  <si>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</si>
  <si>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</si>
  <si>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</si>
  <si>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</si>
  <si>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</si>
  <si>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</si>
  <si>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</si>
  <si>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</si>
  <si>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</si>
  <si>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</si>
  <si>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</si>
  <si>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</si>
  <si>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</si>
  <si>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</si>
  <si>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</si>
  <si>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</si>
  <si>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</si>
  <si>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</si>
  <si>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</si>
  <si>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</si>
  <si>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</si>
  <si>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</si>
  <si>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</si>
  <si>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</si>
  <si>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</si>
  <si>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</si>
  <si>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</si>
  <si>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</si>
  <si>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</si>
  <si>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</si>
  <si>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</si>
  <si>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</si>
  <si>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</si>
  <si>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</si>
  <si>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</si>
  <si>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</si>
  <si>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</si>
  <si>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</si>
  <si>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</si>
  <si>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</si>
  <si>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</si>
  <si>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</si>
  <si>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</si>
  <si>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</si>
  <si>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</si>
  <si>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</si>
  <si>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</si>
  <si>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</si>
  <si>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</si>
  <si>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</si>
  <si>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</si>
  <si>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</si>
  <si>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</si>
  <si>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</si>
  <si>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</si>
  <si>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</si>
  <si>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</si>
  <si>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</si>
  <si>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</si>
  <si>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</si>
  <si>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</si>
  <si>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</si>
  <si>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</si>
  <si>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</si>
  <si>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</si>
  <si>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</si>
  <si>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</si>
  <si>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</si>
  <si>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</si>
  <si>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</si>
  <si>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</si>
  <si>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</si>
  <si>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</si>
  <si>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</si>
  <si>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</si>
  <si>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</si>
  <si>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</si>
  <si>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</si>
  <si>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</si>
  <si>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</si>
  <si>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</si>
  <si>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</si>
  <si>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</si>
  <si>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</si>
  <si>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</si>
  <si>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</si>
  <si>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</si>
  <si>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</si>
  <si>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</si>
  <si>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</si>
  <si>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</si>
  <si>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</si>
  <si>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</si>
  <si>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</si>
  <si>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</si>
  <si>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</si>
  <si>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</si>
  <si>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</si>
  <si>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</si>
  <si>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</si>
  <si>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</si>
  <si>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</si>
  <si>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</si>
  <si>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</si>
  <si>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</si>
  <si>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</si>
  <si>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</si>
  <si>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</si>
  <si>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</si>
  <si>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</si>
  <si>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</si>
  <si>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</si>
  <si>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</si>
  <si>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</si>
  <si>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</si>
  <si>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</si>
  <si>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</si>
  <si>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</si>
  <si>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</si>
  <si>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</si>
  <si>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</si>
  <si>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</si>
  <si>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</si>
  <si>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</si>
  <si>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</si>
  <si>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</si>
  <si>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</si>
  <si>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</si>
  <si>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</si>
  <si>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</si>
  <si>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</si>
  <si>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</si>
  <si>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</si>
  <si>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</si>
  <si>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</si>
  <si>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</si>
  <si>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</si>
  <si>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</si>
  <si>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</si>
  <si>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</si>
  <si>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</si>
  <si>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</si>
  <si>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</si>
  <si>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</si>
  <si>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</si>
  <si>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</si>
  <si>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</si>
  <si>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</si>
  <si>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</si>
  <si>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</si>
  <si>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</si>
  <si>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</si>
  <si>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</si>
  <si>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</si>
  <si>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</si>
  <si>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</si>
  <si>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</si>
  <si>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</si>
  <si>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</si>
  <si>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</si>
  <si>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</si>
  <si>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</si>
  <si>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</si>
  <si>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</si>
  <si>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</si>
  <si>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</si>
  <si>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</si>
  <si>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</si>
  <si>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</si>
  <si>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</si>
  <si>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</si>
  <si>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</si>
  <si>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</si>
  <si>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</si>
  <si>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</si>
  <si>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</si>
  <si>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</si>
  <si>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</si>
  <si>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</si>
  <si>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</si>
  <si>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</si>
  <si>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</si>
  <si>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</si>
  <si>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</si>
  <si>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</si>
  <si>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</si>
  <si>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</si>
  <si>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</si>
  <si>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</si>
  <si>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</si>
  <si>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</si>
  <si>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</si>
  <si>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</si>
  <si>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</si>
  <si>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</si>
  <si>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</si>
  <si>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</si>
  <si>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</si>
  <si>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</si>
  <si>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</si>
  <si>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</si>
  <si>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</si>
  <si>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</si>
  <si>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</si>
  <si>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</si>
  <si>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</si>
  <si>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</si>
  <si>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</si>
  <si>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</si>
  <si>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</si>
  <si>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</si>
  <si>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</si>
  <si>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</si>
  <si>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</si>
  <si>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</si>
  <si>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</si>
  <si>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</si>
  <si>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</si>
  <si>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</si>
  <si>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</si>
  <si>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</si>
  <si>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</si>
  <si>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</si>
  <si>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</si>
  <si>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</si>
  <si>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</si>
  <si>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</si>
  <si>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</si>
  <si>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</si>
  <si>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</si>
  <si>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</si>
  <si>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</si>
  <si>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</si>
  <si>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</si>
  <si>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</si>
  <si>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</si>
  <si>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</si>
  <si>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</si>
  <si>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</si>
  <si>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</si>
  <si>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</si>
  <si>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</si>
  <si>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</si>
  <si>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</si>
  <si>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</si>
  <si>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</si>
  <si>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</si>
  <si>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</si>
  <si>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</si>
  <si>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</si>
  <si>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</si>
  <si>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</si>
  <si>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</si>
  <si>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</si>
  <si>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</si>
  <si>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</si>
  <si>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</si>
  <si>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</si>
  <si>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</si>
  <si>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</si>
  <si>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</si>
  <si>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</si>
  <si>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</si>
  <si>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</si>
  <si>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</si>
  <si>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</si>
  <si>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</si>
  <si>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</si>
  <si>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</si>
  <si>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</si>
  <si>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</si>
  <si>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</si>
  <si>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</si>
  <si>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</si>
  <si>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</si>
  <si>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</si>
  <si>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</si>
  <si>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</si>
  <si>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</si>
  <si>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</si>
  <si>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</si>
  <si>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</si>
  <si>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</si>
  <si>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</si>
  <si>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</si>
  <si>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</si>
  <si>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</si>
  <si>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</si>
  <si>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</si>
  <si>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</si>
  <si>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</si>
  <si>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</si>
  <si>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</si>
  <si>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</si>
  <si>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</si>
  <si>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</si>
  <si>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</si>
  <si>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</si>
  <si>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</si>
  <si>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</si>
  <si>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</si>
  <si>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</si>
  <si>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</si>
  <si>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</si>
  <si>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</si>
  <si>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</si>
  <si>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</si>
  <si>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</si>
  <si>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</si>
  <si>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</si>
  <si>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</si>
  <si>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</si>
  <si>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</si>
  <si>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</si>
  <si>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</si>
  <si>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</si>
  <si>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</si>
  <si>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</si>
  <si>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</si>
  <si>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</si>
  <si>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</si>
  <si>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</si>
  <si>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</si>
  <si>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</si>
  <si>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</si>
  <si>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</si>
  <si>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</si>
  <si>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</si>
  <si>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</si>
  <si>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</si>
  <si>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</si>
  <si>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</si>
  <si>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</si>
  <si>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</si>
  <si>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</si>
  <si>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</si>
  <si>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</si>
  <si>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</si>
  <si>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</si>
  <si>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</si>
  <si>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</si>
  <si>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</si>
  <si>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</si>
  <si>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</si>
  <si>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</si>
  <si>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</si>
  <si>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</si>
  <si>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</si>
  <si>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</si>
  <si>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</si>
  <si>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</si>
  <si>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</si>
  <si>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</si>
  <si>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</si>
  <si>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</si>
  <si>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</si>
  <si>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</si>
  <si>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</si>
  <si>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</si>
  <si>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</si>
  <si>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</si>
  <si>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</si>
  <si>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</si>
  <si>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</si>
  <si>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</si>
  <si>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</si>
  <si>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</si>
  <si>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</si>
  <si>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</si>
  <si>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</si>
  <si>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</si>
  <si>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</si>
  <si>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</si>
  <si>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</si>
  <si>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</si>
  <si>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</si>
  <si>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</si>
  <si>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</si>
  <si>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</si>
  <si>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</si>
  <si>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</si>
  <si>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</si>
  <si>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</si>
  <si>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</si>
  <si>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</si>
  <si>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</si>
  <si>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</si>
  <si>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</si>
  <si>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</si>
  <si>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</si>
  <si>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</si>
  <si>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</si>
  <si>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</si>
  <si>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</si>
  <si>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</si>
  <si>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</si>
  <si>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</si>
  <si>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</si>
  <si>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</si>
  <si>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</si>
  <si>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</si>
  <si>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</si>
  <si>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</si>
  <si>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</si>
  <si>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</si>
  <si>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</si>
  <si>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</si>
  <si>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</si>
  <si>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</si>
  <si>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</si>
  <si>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</si>
  <si>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</si>
  <si>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</si>
  <si>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</si>
  <si>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</si>
  <si>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</si>
  <si>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</si>
  <si>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</si>
  <si>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</si>
  <si>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</si>
  <si>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</si>
  <si>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</si>
  <si>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</si>
  <si>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</si>
  <si>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</si>
  <si>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</si>
  <si>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</si>
  <si>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</si>
  <si>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</si>
  <si>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</si>
  <si>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</si>
  <si>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</si>
  <si>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</si>
  <si>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</si>
  <si>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</si>
  <si>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</si>
  <si>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</si>
  <si>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</si>
  <si>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</si>
  <si>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</si>
  <si>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</si>
  <si>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</si>
  <si>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</si>
  <si>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</si>
  <si>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</si>
  <si>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</si>
  <si>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</si>
  <si>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</si>
  <si>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</si>
  <si>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</si>
  <si>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</si>
  <si>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</si>
  <si>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</si>
  <si>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</si>
  <si>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</si>
  <si>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</si>
  <si>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</si>
  <si>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</si>
  <si>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</si>
  <si>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</si>
  <si>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</si>
  <si>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</si>
  <si>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</si>
  <si>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</si>
  <si>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</si>
  <si>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</si>
  <si>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</si>
  <si>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</si>
  <si>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</si>
  <si>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</si>
  <si>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</si>
  <si>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</si>
  <si>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</si>
  <si>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</si>
  <si>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</si>
  <si>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</si>
  <si>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</si>
  <si>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</si>
  <si>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</si>
  <si>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</si>
  <si>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</si>
  <si>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</si>
  <si>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</si>
  <si>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</si>
  <si>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</si>
  <si>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</si>
  <si>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</si>
  <si>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</si>
  <si>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</si>
  <si>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</si>
  <si>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</si>
  <si>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</si>
  <si>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</si>
  <si>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</si>
  <si>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</si>
  <si>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</si>
  <si>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</si>
  <si>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</si>
  <si>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</si>
  <si>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</si>
  <si>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</si>
  <si>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</si>
  <si>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</si>
  <si>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</si>
  <si>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</si>
  <si>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</si>
  <si>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</si>
  <si>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</si>
  <si>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</si>
  <si>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</si>
  <si>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</si>
  <si>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</si>
  <si>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</si>
  <si>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</si>
  <si>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</si>
  <si>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</si>
  <si>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</si>
  <si>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</si>
  <si>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</si>
  <si>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</si>
  <si>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</si>
  <si>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</si>
  <si>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</si>
  <si>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</si>
  <si>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</si>
  <si>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</si>
  <si>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</si>
  <si>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</si>
  <si>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</si>
  <si>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</si>
  <si>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</si>
  <si>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</si>
  <si>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</si>
  <si>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</si>
  <si>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</si>
  <si>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</si>
  <si>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</si>
  <si>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</si>
  <si>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</si>
  <si>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</si>
  <si>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</si>
  <si>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</si>
  <si>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</si>
  <si>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</si>
  <si>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</si>
  <si>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</si>
  <si>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</si>
  <si>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</si>
  <si>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</si>
  <si>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</si>
  <si>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</si>
  <si>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</si>
  <si>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</si>
  <si>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</si>
  <si>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</si>
  <si>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</si>
  <si>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</si>
  <si>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</si>
  <si>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</si>
  <si>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</si>
  <si>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</si>
  <si>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</si>
  <si>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ЕЙЧ БИ ДЖИ ФОНД ЗА ИНВЕСТИЦИОННИ ИМОТИ АДСИЦ</t>
  </si>
  <si>
    <t>НЕКОНСОЛИДИРАН</t>
  </si>
  <si>
    <t>Съставител: Иван Игнев</t>
  </si>
  <si>
    <t>Ръководител: Теодора Попова</t>
  </si>
  <si>
    <t>ОТ 01.01.2011Г. ДО 31.03.2011Г.</t>
  </si>
</sst>
</file>

<file path=xl/styles.xml><?xml version="1.0" encoding="utf-8"?>
<styleSheet xmlns="http://schemas.openxmlformats.org/spreadsheetml/2006/main">
  <numFmts count="45">
    <numFmt numFmtId="5" formatCode="#,##0&quot;лв&quot;_-;#,##0&quot;лв&quot;\-"/>
    <numFmt numFmtId="6" formatCode="#,##0&quot;лв&quot;_-;[Red]#,##0&quot;лв&quot;\-"/>
    <numFmt numFmtId="7" formatCode="#,##0.00&quot;лв&quot;_-;#,##0.00&quot;лв&quot;\-"/>
    <numFmt numFmtId="8" formatCode="#,##0.00&quot;лв&quot;_-;[Red]#,##0.00&quot;лв&quot;\-"/>
    <numFmt numFmtId="42" formatCode="_-* #,##0&quot;лв&quot;_-;_-* #,##0&quot;лв&quot;\-;_-* &quot;-&quot;&quot;лв&quot;_-;_-@_-"/>
    <numFmt numFmtId="41" formatCode="_-* #,##0_л_в_-;_-* #,##0_л_в\-;_-* &quot;-&quot;_л_в_-;_-@_-"/>
    <numFmt numFmtId="44" formatCode="_-* #,##0.00&quot;лв&quot;_-;_-* #,##0.00&quot;лв&quot;\-;_-* &quot;-&quot;??&quot;лв&quot;_-;_-@_-"/>
    <numFmt numFmtId="43" formatCode="_-* #,##0.00_л_в_-;_-* #,##0.00_л_в\-;_-* &quot;-&quot;??_л_в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лв.&quot;;\-#,##0&quot;лв.&quot;"/>
    <numFmt numFmtId="173" formatCode="#,##0&quot;лв.&quot;;[Red]\-#,##0&quot;лв.&quot;"/>
    <numFmt numFmtId="174" formatCode="#,##0.00&quot;лв.&quot;;\-#,##0.00&quot;лв.&quot;"/>
    <numFmt numFmtId="175" formatCode="#,##0.00&quot;лв.&quot;;[Red]\-#,##0.00&quot;лв.&quot;"/>
    <numFmt numFmtId="176" formatCode="_-* #,##0&quot;лв.&quot;_-;\-* #,##0&quot;лв.&quot;_-;_-* &quot;-&quot;&quot;лв.&quot;_-;_-@_-"/>
    <numFmt numFmtId="177" formatCode="_-* #,##0_л_в_._-;\-* #,##0_л_в_._-;_-* &quot;-&quot;_л_в_._-;_-@_-"/>
    <numFmt numFmtId="178" formatCode="_-* #,##0.00&quot;лв.&quot;_-;\-* #,##0.00&quot;лв.&quot;_-;_-* &quot;-&quot;??&quot;лв.&quot;_-;_-@_-"/>
    <numFmt numFmtId="179" formatCode="_-* #,##0.00_л_в_._-;\-* #,##0.00_л_в_._-;_-* &quot;-&quot;??_л_в_.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9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200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6" fontId="10" fillId="0" borderId="0" xfId="0" applyNumberFormat="1" applyFont="1" applyBorder="1" applyAlignment="1" applyProtection="1">
      <alignment horizontal="left" vertical="top"/>
      <protection locked="0"/>
    </xf>
    <xf numFmtId="16" fontId="11" fillId="0" borderId="0" xfId="26" applyNumberFormat="1" applyFont="1" applyProtection="1">
      <alignment/>
      <protection locked="0"/>
    </xf>
    <xf numFmtId="16" fontId="11" fillId="0" borderId="0" xfId="22" applyNumberFormat="1" applyFont="1" applyAlignment="1" applyProtection="1">
      <alignment horizontal="left" vertical="center" wrapText="1"/>
      <protection locked="0"/>
    </xf>
    <xf numFmtId="14" fontId="5" fillId="0" borderId="0" xfId="27" applyNumberFormat="1" applyFont="1" applyAlignment="1" applyProtection="1">
      <alignment horizontal="left" vertical="top" wrapText="1"/>
      <protection locked="0"/>
    </xf>
    <xf numFmtId="14" fontId="20" fillId="0" borderId="0" xfId="29" applyNumberFormat="1" applyFont="1" applyBorder="1" applyAlignment="1">
      <alignment vertical="center" wrapText="1"/>
      <protection/>
    </xf>
    <xf numFmtId="14" fontId="11" fillId="0" borderId="0" xfId="28" applyNumberFormat="1" applyFont="1" applyAlignment="1" applyProtection="1">
      <alignment horizontal="left" wrapText="1"/>
      <protection locked="0"/>
    </xf>
    <xf numFmtId="14" fontId="10" fillId="0" borderId="0" xfId="30" applyNumberFormat="1" applyFont="1" applyAlignment="1" applyProtection="1">
      <alignment horizontal="left" wrapText="1"/>
      <protection locked="0"/>
    </xf>
    <xf numFmtId="1" fontId="7" fillId="0" borderId="0" xfId="27" applyNumberFormat="1" applyFont="1" applyAlignment="1" applyProtection="1">
      <alignment horizontal="center" vertical="top" wrapText="1"/>
      <protection locked="0"/>
    </xf>
    <xf numFmtId="1" fontId="7" fillId="0" borderId="0" xfId="28" applyNumberFormat="1" applyFont="1" applyAlignment="1" applyProtection="1">
      <alignment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99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200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200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200" fontId="10" fillId="0" borderId="0" xfId="25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200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200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582"/>
      <c r="D2" s="582"/>
      <c r="E2" s="216"/>
      <c r="F2" s="170"/>
      <c r="G2" s="171"/>
      <c r="H2" s="172"/>
    </row>
    <row r="3" spans="1:8" ht="15">
      <c r="A3" s="588" t="s">
        <v>1</v>
      </c>
      <c r="B3" s="589"/>
      <c r="C3" s="589"/>
      <c r="D3" s="589"/>
      <c r="E3" s="462" t="s">
        <v>868</v>
      </c>
      <c r="F3" s="217" t="s">
        <v>2</v>
      </c>
      <c r="G3" s="172"/>
      <c r="H3" s="461">
        <v>148068097</v>
      </c>
    </row>
    <row r="4" spans="1:8" ht="15">
      <c r="A4" s="588" t="s">
        <v>3</v>
      </c>
      <c r="B4" s="587"/>
      <c r="C4" s="587"/>
      <c r="D4" s="587"/>
      <c r="E4" s="504" t="s">
        <v>869</v>
      </c>
      <c r="F4" s="590" t="s">
        <v>4</v>
      </c>
      <c r="G4" s="584"/>
      <c r="H4" s="461" t="s">
        <v>159</v>
      </c>
    </row>
    <row r="5" spans="1:8" ht="15">
      <c r="A5" s="588" t="s">
        <v>5</v>
      </c>
      <c r="B5" s="589"/>
      <c r="C5" s="589"/>
      <c r="D5" s="589"/>
      <c r="E5" s="505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583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650</v>
      </c>
      <c r="H11" s="152">
        <v>650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650</v>
      </c>
      <c r="H12" s="153">
        <v>650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650</v>
      </c>
      <c r="H17" s="154">
        <f>H11+H14+H15+H16</f>
        <v>650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>
        <v>549</v>
      </c>
      <c r="H19" s="152">
        <v>549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7665</v>
      </c>
      <c r="D20" s="151">
        <v>7665</v>
      </c>
      <c r="E20" s="237" t="s">
        <v>57</v>
      </c>
      <c r="F20" s="242" t="s">
        <v>58</v>
      </c>
      <c r="G20" s="158">
        <v>1517</v>
      </c>
      <c r="H20" s="158">
        <v>1517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2066</v>
      </c>
      <c r="H25" s="154">
        <f>H19+H20+H21</f>
        <v>2066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3159</v>
      </c>
      <c r="H27" s="154">
        <f>SUM(H28:H30)</f>
        <v>3438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3622</v>
      </c>
      <c r="H28" s="152">
        <v>3622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-463</v>
      </c>
      <c r="H29" s="316">
        <v>-184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-37</v>
      </c>
      <c r="H32" s="316">
        <v>-280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3122</v>
      </c>
      <c r="H33" s="154">
        <f>H27+H31+H32</f>
        <v>3158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5838</v>
      </c>
      <c r="H36" s="154">
        <f>H25+H17+H33</f>
        <v>5874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1506</v>
      </c>
      <c r="H44" s="152">
        <v>1506</v>
      </c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1506</v>
      </c>
      <c r="H49" s="154">
        <f>SUM(H43:H48)</f>
        <v>1506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7665</v>
      </c>
      <c r="D55" s="155">
        <f>D19+D20+D21+D27+D32+D45+D51+D53+D54</f>
        <v>7665</v>
      </c>
      <c r="E55" s="237" t="s">
        <v>172</v>
      </c>
      <c r="F55" s="261" t="s">
        <v>173</v>
      </c>
      <c r="G55" s="154">
        <f>G49+G51+G52+G53+G54</f>
        <v>1506</v>
      </c>
      <c r="H55" s="154">
        <f>H49+H51+H52+H53+H54</f>
        <v>1506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354</v>
      </c>
      <c r="H61" s="154">
        <f>SUM(H62:H68)</f>
        <v>276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304</v>
      </c>
      <c r="H62" s="152">
        <v>233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>
        <v>30</v>
      </c>
      <c r="H64" s="152">
        <v>31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18</v>
      </c>
      <c r="H66" s="152">
        <v>11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2</v>
      </c>
      <c r="H67" s="152">
        <v>1</v>
      </c>
    </row>
    <row r="68" spans="1:8" ht="15">
      <c r="A68" s="235" t="s">
        <v>211</v>
      </c>
      <c r="B68" s="241" t="s">
        <v>212</v>
      </c>
      <c r="C68" s="151">
        <v>11</v>
      </c>
      <c r="D68" s="151">
        <v>11</v>
      </c>
      <c r="E68" s="237" t="s">
        <v>213</v>
      </c>
      <c r="F68" s="242" t="s">
        <v>214</v>
      </c>
      <c r="G68" s="152"/>
      <c r="H68" s="152"/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2</v>
      </c>
      <c r="H69" s="152">
        <v>29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356</v>
      </c>
      <c r="H71" s="161">
        <f>H59+H60+H61+H69+H70</f>
        <v>305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</v>
      </c>
      <c r="D72" s="151">
        <v>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12</v>
      </c>
      <c r="D75" s="155">
        <f>SUM(D67:D74)</f>
        <v>12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356</v>
      </c>
      <c r="H79" s="162">
        <f>H71+H74+H75+H76</f>
        <v>305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3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14</v>
      </c>
      <c r="D88" s="151">
        <v>4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17</v>
      </c>
      <c r="D91" s="155">
        <f>SUM(D87:D90)</f>
        <v>6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6</v>
      </c>
      <c r="D92" s="151">
        <v>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35</v>
      </c>
      <c r="D93" s="155">
        <f>D64+D75+D84+D91+D92</f>
        <v>20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7700</v>
      </c>
      <c r="D94" s="164">
        <f>D93+D55</f>
        <v>7685</v>
      </c>
      <c r="E94" s="449" t="s">
        <v>270</v>
      </c>
      <c r="F94" s="289" t="s">
        <v>271</v>
      </c>
      <c r="G94" s="165">
        <f>G36+G39+G55+G79</f>
        <v>7700</v>
      </c>
      <c r="H94" s="165">
        <f>H36+H39+H55+H79</f>
        <v>7685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5" t="s">
        <v>870</v>
      </c>
      <c r="D98" s="585"/>
      <c r="E98" s="585"/>
      <c r="F98" s="170"/>
      <c r="G98" s="171"/>
      <c r="H98" s="172"/>
      <c r="M98" s="157"/>
    </row>
    <row r="99" spans="1:8" ht="15">
      <c r="A99" s="578">
        <v>40662</v>
      </c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871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3">
      <selection activeCell="C22" sqref="C22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3" t="str">
        <f>'справка №1-БАЛАНС'!E3</f>
        <v>ЕЙЧ БИ ДЖИ ФОНД ЗА ИНВЕСТИЦИОННИ ИМОТИ АДСИЦ</v>
      </c>
      <c r="C2" s="593"/>
      <c r="D2" s="593"/>
      <c r="E2" s="593"/>
      <c r="F2" s="595" t="s">
        <v>2</v>
      </c>
      <c r="G2" s="595"/>
      <c r="H2" s="526">
        <f>'справка №1-БАЛАНС'!H3</f>
        <v>148068097</v>
      </c>
    </row>
    <row r="3" spans="1:8" ht="15">
      <c r="A3" s="467" t="s">
        <v>274</v>
      </c>
      <c r="B3" s="593" t="str">
        <f>'справка №1-БАЛАНС'!E4</f>
        <v>НЕКОНСОЛИДИРАН</v>
      </c>
      <c r="C3" s="593"/>
      <c r="D3" s="593"/>
      <c r="E3" s="593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4" t="str">
        <f>'справка №1-БАЛАНС'!E5</f>
        <v>ОТ 01.01.2011Г. ДО 31.03.2011Г.</v>
      </c>
      <c r="C4" s="594"/>
      <c r="D4" s="594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/>
      <c r="D9" s="46"/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16</v>
      </c>
      <c r="D10" s="46">
        <v>9</v>
      </c>
      <c r="E10" s="298" t="s">
        <v>288</v>
      </c>
      <c r="F10" s="549" t="s">
        <v>289</v>
      </c>
      <c r="G10" s="550"/>
      <c r="H10" s="550"/>
    </row>
    <row r="11" spans="1:8" ht="12">
      <c r="A11" s="298" t="s">
        <v>290</v>
      </c>
      <c r="B11" s="299" t="s">
        <v>291</v>
      </c>
      <c r="C11" s="46"/>
      <c r="D11" s="46"/>
      <c r="E11" s="300" t="s">
        <v>292</v>
      </c>
      <c r="F11" s="549" t="s">
        <v>293</v>
      </c>
      <c r="G11" s="550"/>
      <c r="H11" s="550"/>
    </row>
    <row r="12" spans="1:8" ht="12">
      <c r="A12" s="298" t="s">
        <v>294</v>
      </c>
      <c r="B12" s="299" t="s">
        <v>295</v>
      </c>
      <c r="C12" s="46">
        <v>9</v>
      </c>
      <c r="D12" s="46">
        <v>6</v>
      </c>
      <c r="E12" s="300" t="s">
        <v>78</v>
      </c>
      <c r="F12" s="549" t="s">
        <v>296</v>
      </c>
      <c r="G12" s="550"/>
      <c r="H12" s="550"/>
    </row>
    <row r="13" spans="1:18" ht="12">
      <c r="A13" s="298" t="s">
        <v>297</v>
      </c>
      <c r="B13" s="299" t="s">
        <v>298</v>
      </c>
      <c r="C13" s="46">
        <v>2</v>
      </c>
      <c r="D13" s="46">
        <v>1</v>
      </c>
      <c r="E13" s="301" t="s">
        <v>51</v>
      </c>
      <c r="F13" s="551" t="s">
        <v>299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/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/>
      <c r="D16" s="47"/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27</v>
      </c>
      <c r="D19" s="49">
        <f>SUM(D9:D15)+D16</f>
        <v>16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10</v>
      </c>
      <c r="D22" s="46">
        <v>15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0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/>
      <c r="D25" s="46">
        <v>3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10</v>
      </c>
      <c r="D26" s="49">
        <f>SUM(D22:D25)</f>
        <v>18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37</v>
      </c>
      <c r="D28" s="50">
        <f>D26+D19</f>
        <v>34</v>
      </c>
      <c r="E28" s="127" t="s">
        <v>338</v>
      </c>
      <c r="F28" s="554" t="s">
        <v>339</v>
      </c>
      <c r="G28" s="548">
        <f>G13+G15+G24</f>
        <v>0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37</v>
      </c>
      <c r="H30" s="53">
        <f>IF((D28-H28)&gt;0,D28-H28,0)</f>
        <v>34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856</v>
      </c>
      <c r="B31" s="306" t="s">
        <v>344</v>
      </c>
      <c r="C31" s="46"/>
      <c r="D31" s="46"/>
      <c r="E31" s="296" t="s">
        <v>859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37</v>
      </c>
      <c r="D33" s="49">
        <f>D28-D31+D32</f>
        <v>34</v>
      </c>
      <c r="E33" s="127" t="s">
        <v>352</v>
      </c>
      <c r="F33" s="554" t="s">
        <v>353</v>
      </c>
      <c r="G33" s="53">
        <f>G32-G31+G28</f>
        <v>0</v>
      </c>
      <c r="H33" s="53">
        <f>H32-H31+H28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37</v>
      </c>
      <c r="H34" s="548">
        <f>IF((D33-H33)&gt;0,D33-H33,0)</f>
        <v>34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37</v>
      </c>
      <c r="H39" s="559">
        <f>IF(H34&gt;0,IF(D35+H34&lt;0,0,D35+H34),IF(D34-D35&lt;0,D35-D34,0))</f>
        <v>34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37</v>
      </c>
      <c r="H41" s="52">
        <f>IF(D39=0,IF(H39-H40&gt;0,H39-H40+D40,0),IF(D39-D40&lt;0,D40-D39+H40,0))</f>
        <v>34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37</v>
      </c>
      <c r="D42" s="53">
        <f>D33+D35+D39</f>
        <v>34</v>
      </c>
      <c r="E42" s="128" t="s">
        <v>379</v>
      </c>
      <c r="F42" s="129" t="s">
        <v>380</v>
      </c>
      <c r="G42" s="53">
        <f>G39+G33</f>
        <v>37</v>
      </c>
      <c r="H42" s="53">
        <f>H39+H33</f>
        <v>34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6" t="s">
        <v>866</v>
      </c>
      <c r="B45" s="596"/>
      <c r="C45" s="596"/>
      <c r="D45" s="596"/>
      <c r="E45" s="596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/>
      <c r="C48" s="427" t="s">
        <v>822</v>
      </c>
      <c r="D48" s="591"/>
      <c r="E48" s="591"/>
      <c r="F48" s="591"/>
      <c r="G48" s="591"/>
      <c r="H48" s="591"/>
      <c r="I48" s="544"/>
      <c r="J48" s="544"/>
      <c r="K48" s="544"/>
      <c r="L48" s="544"/>
      <c r="M48" s="544"/>
      <c r="N48" s="544"/>
      <c r="O48" s="544"/>
    </row>
    <row r="49" spans="1:8" ht="12">
      <c r="A49" s="579">
        <f>'справка №1-БАЛАНС'!A99</f>
        <v>40662</v>
      </c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784</v>
      </c>
      <c r="D50" s="592"/>
      <c r="E50" s="592"/>
      <c r="F50" s="592"/>
      <c r="G50" s="592"/>
      <c r="H50" s="592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8">
      <selection activeCell="A43" sqref="A43:IV4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ЕЙЧ БИ ДЖИ ФОНД ЗА ИНВЕСТИЦИОННИ ИМОТИ АДСИЦ</v>
      </c>
      <c r="C4" s="541" t="s">
        <v>2</v>
      </c>
      <c r="D4" s="541">
        <f>'справка №1-БАЛАНС'!H3</f>
        <v>148068097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ОТ 01.01.2011Г. ДО 31.03.2011Г.</v>
      </c>
      <c r="C6" s="472"/>
      <c r="D6" s="473" t="s">
        <v>275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65</v>
      </c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-3</v>
      </c>
      <c r="D11" s="54">
        <v>-32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-3</v>
      </c>
      <c r="D13" s="54">
        <v>-7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-6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-27</v>
      </c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26</v>
      </c>
      <c r="D20" s="55">
        <f>SUM(D10:D19)</f>
        <v>-39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-15</v>
      </c>
      <c r="D39" s="54">
        <v>-18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-15</v>
      </c>
      <c r="D42" s="55">
        <f>SUM(D34:D41)</f>
        <v>-18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11</v>
      </c>
      <c r="D43" s="55">
        <f>D42+D32+D20</f>
        <v>-57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6</v>
      </c>
      <c r="D44" s="132">
        <v>88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17</v>
      </c>
      <c r="D45" s="55">
        <f>D44+D43</f>
        <v>31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17</v>
      </c>
      <c r="D46" s="56">
        <v>31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381</v>
      </c>
      <c r="B49" s="436"/>
      <c r="C49" s="319"/>
      <c r="D49" s="437"/>
      <c r="E49" s="343"/>
      <c r="G49" s="133"/>
      <c r="H49" s="133"/>
    </row>
    <row r="50" spans="1:8" ht="12">
      <c r="A50" s="580">
        <f>'справка №1-БАЛАНС'!A99</f>
        <v>40662</v>
      </c>
      <c r="B50" s="436" t="s">
        <v>382</v>
      </c>
      <c r="C50" s="597"/>
      <c r="D50" s="597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784</v>
      </c>
      <c r="C52" s="597"/>
      <c r="D52" s="597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7" right="0.35" top="1.1023622047244095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D11">
      <selection activeCell="L32" sqref="L32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8" t="s">
        <v>460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600" t="str">
        <f>'справка №1-БАЛАНС'!E3</f>
        <v>ЕЙЧ БИ ДЖИ ФОНД ЗА ИНВЕСТИЦИОННИ ИМОТИ АДСИЦ</v>
      </c>
      <c r="C3" s="600"/>
      <c r="D3" s="600"/>
      <c r="E3" s="600"/>
      <c r="F3" s="600"/>
      <c r="G3" s="600"/>
      <c r="H3" s="600"/>
      <c r="I3" s="600"/>
      <c r="J3" s="476"/>
      <c r="K3" s="602" t="s">
        <v>2</v>
      </c>
      <c r="L3" s="602"/>
      <c r="M3" s="478">
        <f>'справка №1-БАЛАНС'!H3</f>
        <v>148068097</v>
      </c>
      <c r="N3" s="2"/>
    </row>
    <row r="4" spans="1:15" s="532" customFormat="1" ht="13.5" customHeight="1">
      <c r="A4" s="467" t="s">
        <v>461</v>
      </c>
      <c r="B4" s="600" t="str">
        <f>'справка №1-БАЛАНС'!E4</f>
        <v>НЕКОНСОЛИДИРАН</v>
      </c>
      <c r="C4" s="600"/>
      <c r="D4" s="600"/>
      <c r="E4" s="600"/>
      <c r="F4" s="600"/>
      <c r="G4" s="600"/>
      <c r="H4" s="600"/>
      <c r="I4" s="600"/>
      <c r="J4" s="136"/>
      <c r="K4" s="603" t="s">
        <v>4</v>
      </c>
      <c r="L4" s="603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4" t="str">
        <f>'справка №1-БАЛАНС'!E5</f>
        <v>ОТ 01.01.2011Г. ДО 31.03.2011Г.</v>
      </c>
      <c r="C5" s="604"/>
      <c r="D5" s="604"/>
      <c r="E5" s="604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650</v>
      </c>
      <c r="D11" s="58">
        <f>'справка №1-БАЛАНС'!H19</f>
        <v>549</v>
      </c>
      <c r="E11" s="58">
        <f>'справка №1-БАЛАНС'!H20</f>
        <v>1517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3622</v>
      </c>
      <c r="J11" s="58">
        <f>'справка №1-БАЛАНС'!G29</f>
        <v>-463</v>
      </c>
      <c r="K11" s="60"/>
      <c r="L11" s="344">
        <f>SUM(C11:K11)</f>
        <v>5875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650</v>
      </c>
      <c r="D15" s="61">
        <f aca="true" t="shared" si="2" ref="D15:M15">D11+D12</f>
        <v>549</v>
      </c>
      <c r="E15" s="61">
        <f t="shared" si="2"/>
        <v>1517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3622</v>
      </c>
      <c r="J15" s="61">
        <f t="shared" si="2"/>
        <v>-463</v>
      </c>
      <c r="K15" s="61">
        <f t="shared" si="2"/>
        <v>0</v>
      </c>
      <c r="L15" s="344">
        <f t="shared" si="1"/>
        <v>5875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-37</v>
      </c>
      <c r="K16" s="60"/>
      <c r="L16" s="344">
        <f t="shared" si="1"/>
        <v>-37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650</v>
      </c>
      <c r="D29" s="59">
        <f aca="true" t="shared" si="6" ref="D29:M29">D17+D20+D21+D24+D28+D27+D15+D16</f>
        <v>549</v>
      </c>
      <c r="E29" s="59">
        <f t="shared" si="6"/>
        <v>1517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3622</v>
      </c>
      <c r="J29" s="59">
        <f t="shared" si="6"/>
        <v>-500</v>
      </c>
      <c r="K29" s="59">
        <f t="shared" si="6"/>
        <v>0</v>
      </c>
      <c r="L29" s="344">
        <f t="shared" si="1"/>
        <v>5838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650</v>
      </c>
      <c r="D32" s="59">
        <f t="shared" si="7"/>
        <v>549</v>
      </c>
      <c r="E32" s="59">
        <f t="shared" si="7"/>
        <v>1517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3622</v>
      </c>
      <c r="J32" s="59">
        <f t="shared" si="7"/>
        <v>-500</v>
      </c>
      <c r="K32" s="59">
        <f t="shared" si="7"/>
        <v>0</v>
      </c>
      <c r="L32" s="344">
        <f t="shared" si="1"/>
        <v>5838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601" t="s">
        <v>867</v>
      </c>
      <c r="B35" s="601"/>
      <c r="C35" s="601"/>
      <c r="D35" s="601"/>
      <c r="E35" s="601"/>
      <c r="F35" s="601"/>
      <c r="G35" s="601"/>
      <c r="H35" s="601"/>
      <c r="I35" s="601"/>
      <c r="J35" s="601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861</v>
      </c>
      <c r="B38" s="19"/>
      <c r="C38" s="15"/>
      <c r="D38" s="599" t="s">
        <v>522</v>
      </c>
      <c r="E38" s="599"/>
      <c r="F38" s="599"/>
      <c r="G38" s="599"/>
      <c r="H38" s="599"/>
      <c r="I38" s="599"/>
      <c r="J38" s="15" t="s">
        <v>862</v>
      </c>
      <c r="K38" s="15"/>
      <c r="L38" s="599"/>
      <c r="M38" s="599"/>
      <c r="N38" s="11"/>
    </row>
    <row r="39" spans="1:13" ht="12">
      <c r="A39" s="581">
        <f>'справка №1-БАЛАНС'!A99</f>
        <v>40662</v>
      </c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D19" sqref="D1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5" t="s">
        <v>384</v>
      </c>
      <c r="B2" s="606"/>
      <c r="C2" s="607" t="str">
        <f>'справка №1-БАЛАНС'!E3</f>
        <v>ЕЙЧ БИ ДЖИ ФОНД ЗА ИНВЕСТИЦИОННИ ИМОТИ АДСИЦ</v>
      </c>
      <c r="D2" s="607"/>
      <c r="E2" s="607"/>
      <c r="F2" s="607"/>
      <c r="G2" s="607"/>
      <c r="H2" s="60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148068097</v>
      </c>
      <c r="P2" s="483"/>
      <c r="Q2" s="483"/>
      <c r="R2" s="526"/>
    </row>
    <row r="3" spans="1:18" ht="15">
      <c r="A3" s="605" t="s">
        <v>5</v>
      </c>
      <c r="B3" s="606"/>
      <c r="C3" s="608" t="str">
        <f>'справка №1-БАЛАНС'!E5</f>
        <v>ОТ 01.01.2011Г. ДО 31.03.2011Г.</v>
      </c>
      <c r="D3" s="608"/>
      <c r="E3" s="608"/>
      <c r="F3" s="485"/>
      <c r="G3" s="485"/>
      <c r="H3" s="485"/>
      <c r="I3" s="485"/>
      <c r="J3" s="485"/>
      <c r="K3" s="485"/>
      <c r="L3" s="485"/>
      <c r="M3" s="609" t="s">
        <v>4</v>
      </c>
      <c r="N3" s="609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0" t="s">
        <v>464</v>
      </c>
      <c r="B5" s="611"/>
      <c r="C5" s="614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9" t="s">
        <v>530</v>
      </c>
      <c r="R5" s="619" t="s">
        <v>531</v>
      </c>
    </row>
    <row r="6" spans="1:18" s="100" customFormat="1" ht="48">
      <c r="A6" s="612"/>
      <c r="B6" s="613"/>
      <c r="C6" s="615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2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20"/>
      <c r="R6" s="62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863</v>
      </c>
      <c r="B15" s="374" t="s">
        <v>864</v>
      </c>
      <c r="C15" s="456" t="s">
        <v>865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5">
      <c r="A18" s="370" t="s">
        <v>567</v>
      </c>
      <c r="B18" s="371" t="s">
        <v>568</v>
      </c>
      <c r="C18" s="369" t="s">
        <v>569</v>
      </c>
      <c r="D18" s="151">
        <v>7665</v>
      </c>
      <c r="E18" s="187"/>
      <c r="F18" s="187"/>
      <c r="G18" s="74">
        <f t="shared" si="2"/>
        <v>7665</v>
      </c>
      <c r="H18" s="63"/>
      <c r="I18" s="63"/>
      <c r="J18" s="74">
        <f t="shared" si="3"/>
        <v>7665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7665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583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857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7665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7665</v>
      </c>
      <c r="H40" s="438">
        <f t="shared" si="13"/>
        <v>0</v>
      </c>
      <c r="I40" s="438">
        <f t="shared" si="13"/>
        <v>0</v>
      </c>
      <c r="J40" s="438">
        <f t="shared" si="13"/>
        <v>7665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7665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609</v>
      </c>
      <c r="C44" s="354"/>
      <c r="D44" s="355"/>
      <c r="E44" s="355"/>
      <c r="F44" s="355"/>
      <c r="G44" s="351"/>
      <c r="H44" s="356" t="s">
        <v>610</v>
      </c>
      <c r="I44" s="356"/>
      <c r="J44" s="356"/>
      <c r="K44" s="616"/>
      <c r="L44" s="616"/>
      <c r="M44" s="616"/>
      <c r="N44" s="616"/>
      <c r="O44" s="617" t="s">
        <v>784</v>
      </c>
      <c r="P44" s="618"/>
      <c r="Q44" s="618"/>
      <c r="R44" s="618"/>
    </row>
    <row r="45" spans="1:18" ht="12">
      <c r="A45" s="349"/>
      <c r="B45" s="576" t="str">
        <f>TEXT('справка №1-БАЛАНС'!A99,"dd.mm.yyyy")</f>
        <v>29.04.2011</v>
      </c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5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5">
      <selection activeCell="C88" sqref="C88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4" t="s">
        <v>611</v>
      </c>
      <c r="B1" s="624"/>
      <c r="C1" s="624"/>
      <c r="D1" s="624"/>
      <c r="E1" s="624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7" t="str">
        <f>'справка №1-БАЛАНС'!E3</f>
        <v>ЕЙЧ БИ ДЖИ ФОНД ЗА ИНВЕСТИЦИОННИ ИМОТИ АДСИЦ</v>
      </c>
      <c r="C3" s="628"/>
      <c r="D3" s="526" t="s">
        <v>2</v>
      </c>
      <c r="E3" s="107">
        <f>'справка №1-БАЛАНС'!H3</f>
        <v>148068097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5" t="str">
        <f>'справка №1-БАЛАНС'!E5</f>
        <v>ОТ 01.01.2011Г. ДО 31.03.2011Г.</v>
      </c>
      <c r="C4" s="626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612</v>
      </c>
      <c r="B5" s="496"/>
      <c r="C5" s="497"/>
      <c r="D5" s="107"/>
      <c r="E5" s="498" t="s">
        <v>613</v>
      </c>
    </row>
    <row r="6" spans="1:14" s="100" customFormat="1" ht="12">
      <c r="A6" s="389" t="s">
        <v>464</v>
      </c>
      <c r="B6" s="390" t="s">
        <v>8</v>
      </c>
      <c r="C6" s="391" t="s">
        <v>614</v>
      </c>
      <c r="D6" s="138" t="s">
        <v>615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616</v>
      </c>
      <c r="E7" s="124" t="s">
        <v>617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618</v>
      </c>
      <c r="B9" s="394" t="s">
        <v>619</v>
      </c>
      <c r="C9" s="108"/>
      <c r="D9" s="108"/>
      <c r="E9" s="120">
        <f>C9-D9</f>
        <v>0</v>
      </c>
      <c r="F9" s="106"/>
    </row>
    <row r="10" spans="1:6" ht="12">
      <c r="A10" s="393" t="s">
        <v>620</v>
      </c>
      <c r="B10" s="395"/>
      <c r="C10" s="104"/>
      <c r="D10" s="104"/>
      <c r="E10" s="120"/>
      <c r="F10" s="106"/>
    </row>
    <row r="11" spans="1:15" ht="12">
      <c r="A11" s="396" t="s">
        <v>621</v>
      </c>
      <c r="B11" s="397" t="s">
        <v>622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623</v>
      </c>
      <c r="B12" s="397" t="s">
        <v>624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625</v>
      </c>
      <c r="B13" s="397" t="s">
        <v>626</v>
      </c>
      <c r="C13" s="108"/>
      <c r="D13" s="108"/>
      <c r="E13" s="120">
        <f t="shared" si="0"/>
        <v>0</v>
      </c>
      <c r="F13" s="106"/>
    </row>
    <row r="14" spans="1:6" ht="12">
      <c r="A14" s="396" t="s">
        <v>627</v>
      </c>
      <c r="B14" s="397" t="s">
        <v>628</v>
      </c>
      <c r="C14" s="108"/>
      <c r="D14" s="108"/>
      <c r="E14" s="120">
        <f t="shared" si="0"/>
        <v>0</v>
      </c>
      <c r="F14" s="106"/>
    </row>
    <row r="15" spans="1:6" ht="12">
      <c r="A15" s="396" t="s">
        <v>629</v>
      </c>
      <c r="B15" s="397" t="s">
        <v>630</v>
      </c>
      <c r="C15" s="108"/>
      <c r="D15" s="108"/>
      <c r="E15" s="120">
        <f t="shared" si="0"/>
        <v>0</v>
      </c>
      <c r="F15" s="106"/>
    </row>
    <row r="16" spans="1:15" ht="12">
      <c r="A16" s="396" t="s">
        <v>631</v>
      </c>
      <c r="B16" s="397" t="s">
        <v>632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633</v>
      </c>
      <c r="B17" s="397" t="s">
        <v>634</v>
      </c>
      <c r="C17" s="108"/>
      <c r="D17" s="108"/>
      <c r="E17" s="120">
        <f t="shared" si="0"/>
        <v>0</v>
      </c>
      <c r="F17" s="106"/>
    </row>
    <row r="18" spans="1:6" ht="12">
      <c r="A18" s="396" t="s">
        <v>627</v>
      </c>
      <c r="B18" s="397" t="s">
        <v>635</v>
      </c>
      <c r="C18" s="108"/>
      <c r="D18" s="108"/>
      <c r="E18" s="120">
        <f t="shared" si="0"/>
        <v>0</v>
      </c>
      <c r="F18" s="106"/>
    </row>
    <row r="19" spans="1:15" ht="12">
      <c r="A19" s="398" t="s">
        <v>636</v>
      </c>
      <c r="B19" s="394" t="s">
        <v>637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638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639</v>
      </c>
      <c r="B21" s="394" t="s">
        <v>640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641</v>
      </c>
      <c r="B23" s="399"/>
      <c r="C23" s="119"/>
      <c r="D23" s="104"/>
      <c r="E23" s="120"/>
      <c r="F23" s="106"/>
    </row>
    <row r="24" spans="1:15" ht="12">
      <c r="A24" s="396" t="s">
        <v>642</v>
      </c>
      <c r="B24" s="397" t="s">
        <v>643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644</v>
      </c>
      <c r="B25" s="397" t="s">
        <v>645</v>
      </c>
      <c r="C25" s="108"/>
      <c r="D25" s="108"/>
      <c r="E25" s="120">
        <f t="shared" si="0"/>
        <v>0</v>
      </c>
      <c r="F25" s="106"/>
    </row>
    <row r="26" spans="1:6" ht="12">
      <c r="A26" s="396" t="s">
        <v>646</v>
      </c>
      <c r="B26" s="397" t="s">
        <v>647</v>
      </c>
      <c r="C26" s="108"/>
      <c r="D26" s="108"/>
      <c r="E26" s="120">
        <f t="shared" si="0"/>
        <v>0</v>
      </c>
      <c r="F26" s="106"/>
    </row>
    <row r="27" spans="1:6" ht="12">
      <c r="A27" s="396" t="s">
        <v>648</v>
      </c>
      <c r="B27" s="397" t="s">
        <v>649</v>
      </c>
      <c r="C27" s="108"/>
      <c r="D27" s="108"/>
      <c r="E27" s="120">
        <f t="shared" si="0"/>
        <v>0</v>
      </c>
      <c r="F27" s="106"/>
    </row>
    <row r="28" spans="1:6" ht="12">
      <c r="A28" s="396" t="s">
        <v>650</v>
      </c>
      <c r="B28" s="397" t="s">
        <v>651</v>
      </c>
      <c r="C28" s="108">
        <v>11</v>
      </c>
      <c r="D28" s="108"/>
      <c r="E28" s="120">
        <f t="shared" si="0"/>
        <v>11</v>
      </c>
      <c r="F28" s="106"/>
    </row>
    <row r="29" spans="1:6" ht="12">
      <c r="A29" s="396" t="s">
        <v>652</v>
      </c>
      <c r="B29" s="397" t="s">
        <v>653</v>
      </c>
      <c r="C29" s="108"/>
      <c r="D29" s="108">
        <v>127</v>
      </c>
      <c r="E29" s="120">
        <f t="shared" si="0"/>
        <v>-127</v>
      </c>
      <c r="F29" s="106"/>
    </row>
    <row r="30" spans="1:6" ht="12">
      <c r="A30" s="396" t="s">
        <v>654</v>
      </c>
      <c r="B30" s="397" t="s">
        <v>655</v>
      </c>
      <c r="C30" s="108"/>
      <c r="D30" s="108"/>
      <c r="E30" s="120">
        <f t="shared" si="0"/>
        <v>0</v>
      </c>
      <c r="F30" s="106"/>
    </row>
    <row r="31" spans="1:6" ht="12">
      <c r="A31" s="396" t="s">
        <v>656</v>
      </c>
      <c r="B31" s="397" t="s">
        <v>657</v>
      </c>
      <c r="C31" s="108"/>
      <c r="D31" s="108"/>
      <c r="E31" s="120">
        <f t="shared" si="0"/>
        <v>0</v>
      </c>
      <c r="F31" s="106"/>
    </row>
    <row r="32" spans="1:6" ht="12">
      <c r="A32" s="396" t="s">
        <v>658</v>
      </c>
      <c r="B32" s="397" t="s">
        <v>659</v>
      </c>
      <c r="C32" s="108"/>
      <c r="D32" s="108"/>
      <c r="E32" s="120">
        <f t="shared" si="0"/>
        <v>0</v>
      </c>
      <c r="F32" s="106"/>
    </row>
    <row r="33" spans="1:15" ht="12">
      <c r="A33" s="396" t="s">
        <v>660</v>
      </c>
      <c r="B33" s="397" t="s">
        <v>661</v>
      </c>
      <c r="C33" s="105">
        <f>SUM(C34:C37)</f>
        <v>1</v>
      </c>
      <c r="D33" s="105">
        <f>SUM(D34:D37)</f>
        <v>13</v>
      </c>
      <c r="E33" s="121">
        <f>SUM(E34:E37)</f>
        <v>-12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662</v>
      </c>
      <c r="B34" s="397" t="s">
        <v>663</v>
      </c>
      <c r="C34" s="108"/>
      <c r="D34" s="108"/>
      <c r="E34" s="120">
        <f t="shared" si="0"/>
        <v>0</v>
      </c>
      <c r="F34" s="106"/>
    </row>
    <row r="35" spans="1:6" ht="12">
      <c r="A35" s="396" t="s">
        <v>664</v>
      </c>
      <c r="B35" s="397" t="s">
        <v>665</v>
      </c>
      <c r="C35" s="108">
        <v>1</v>
      </c>
      <c r="D35" s="108">
        <v>13</v>
      </c>
      <c r="E35" s="120">
        <f t="shared" si="0"/>
        <v>-12</v>
      </c>
      <c r="F35" s="106"/>
    </row>
    <row r="36" spans="1:6" ht="12">
      <c r="A36" s="396" t="s">
        <v>666</v>
      </c>
      <c r="B36" s="397" t="s">
        <v>667</v>
      </c>
      <c r="C36" s="108"/>
      <c r="D36" s="108"/>
      <c r="E36" s="120">
        <f t="shared" si="0"/>
        <v>0</v>
      </c>
      <c r="F36" s="106"/>
    </row>
    <row r="37" spans="1:6" ht="12">
      <c r="A37" s="396" t="s">
        <v>668</v>
      </c>
      <c r="B37" s="397" t="s">
        <v>669</v>
      </c>
      <c r="C37" s="108"/>
      <c r="D37" s="108"/>
      <c r="E37" s="120">
        <f t="shared" si="0"/>
        <v>0</v>
      </c>
      <c r="F37" s="106"/>
    </row>
    <row r="38" spans="1:15" ht="12">
      <c r="A38" s="396" t="s">
        <v>670</v>
      </c>
      <c r="B38" s="397" t="s">
        <v>671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672</v>
      </c>
      <c r="B39" s="397" t="s">
        <v>673</v>
      </c>
      <c r="C39" s="108"/>
      <c r="D39" s="108"/>
      <c r="E39" s="120">
        <f t="shared" si="0"/>
        <v>0</v>
      </c>
      <c r="F39" s="106"/>
    </row>
    <row r="40" spans="1:6" ht="12">
      <c r="A40" s="396" t="s">
        <v>674</v>
      </c>
      <c r="B40" s="397" t="s">
        <v>675</v>
      </c>
      <c r="C40" s="108"/>
      <c r="D40" s="108"/>
      <c r="E40" s="120">
        <f t="shared" si="0"/>
        <v>0</v>
      </c>
      <c r="F40" s="106"/>
    </row>
    <row r="41" spans="1:6" ht="12">
      <c r="A41" s="396" t="s">
        <v>676</v>
      </c>
      <c r="B41" s="397" t="s">
        <v>677</v>
      </c>
      <c r="C41" s="108"/>
      <c r="D41" s="108"/>
      <c r="E41" s="120">
        <f t="shared" si="0"/>
        <v>0</v>
      </c>
      <c r="F41" s="106"/>
    </row>
    <row r="42" spans="1:6" ht="12">
      <c r="A42" s="396" t="s">
        <v>678</v>
      </c>
      <c r="B42" s="397" t="s">
        <v>679</v>
      </c>
      <c r="C42" s="108"/>
      <c r="D42" s="108"/>
      <c r="E42" s="120">
        <f t="shared" si="0"/>
        <v>0</v>
      </c>
      <c r="F42" s="106"/>
    </row>
    <row r="43" spans="1:15" ht="12">
      <c r="A43" s="398" t="s">
        <v>680</v>
      </c>
      <c r="B43" s="394" t="s">
        <v>681</v>
      </c>
      <c r="C43" s="104">
        <f>C24+C28+C29+C31+C30+C32+C33+C38</f>
        <v>12</v>
      </c>
      <c r="D43" s="104">
        <f>D24+D28+D29+D31+D30+D32+D33+D38</f>
        <v>140</v>
      </c>
      <c r="E43" s="118">
        <f>E24+E28+E29+E31+E30+E32+E33+E38</f>
        <v>-128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682</v>
      </c>
      <c r="B44" s="395" t="s">
        <v>683</v>
      </c>
      <c r="C44" s="103">
        <f>C43+C21+C19+C9</f>
        <v>12</v>
      </c>
      <c r="D44" s="103">
        <f>D43+D21+D19+D9</f>
        <v>140</v>
      </c>
      <c r="E44" s="118">
        <f>E43+E21+E19+E9</f>
        <v>-128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684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464</v>
      </c>
      <c r="B48" s="390" t="s">
        <v>8</v>
      </c>
      <c r="C48" s="404" t="s">
        <v>685</v>
      </c>
      <c r="D48" s="138" t="s">
        <v>686</v>
      </c>
      <c r="E48" s="138"/>
      <c r="F48" s="138" t="s">
        <v>687</v>
      </c>
    </row>
    <row r="49" spans="1:6" s="100" customFormat="1" ht="12">
      <c r="A49" s="389"/>
      <c r="B49" s="392"/>
      <c r="C49" s="404"/>
      <c r="D49" s="393" t="s">
        <v>616</v>
      </c>
      <c r="E49" s="393" t="s">
        <v>617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688</v>
      </c>
      <c r="B51" s="399"/>
      <c r="C51" s="103"/>
      <c r="D51" s="103"/>
      <c r="E51" s="103"/>
      <c r="F51" s="405"/>
    </row>
    <row r="52" spans="1:16" ht="24">
      <c r="A52" s="396" t="s">
        <v>689</v>
      </c>
      <c r="B52" s="397" t="s">
        <v>690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691</v>
      </c>
      <c r="B53" s="397" t="s">
        <v>692</v>
      </c>
      <c r="C53" s="108"/>
      <c r="D53" s="108"/>
      <c r="E53" s="119">
        <f>C53-D53</f>
        <v>0</v>
      </c>
      <c r="F53" s="108"/>
    </row>
    <row r="54" spans="1:6" ht="12">
      <c r="A54" s="396" t="s">
        <v>693</v>
      </c>
      <c r="B54" s="397" t="s">
        <v>694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678</v>
      </c>
      <c r="B55" s="397" t="s">
        <v>695</v>
      </c>
      <c r="C55" s="108"/>
      <c r="D55" s="108"/>
      <c r="E55" s="119">
        <f t="shared" si="1"/>
        <v>0</v>
      </c>
      <c r="F55" s="108"/>
    </row>
    <row r="56" spans="1:16" ht="24">
      <c r="A56" s="396" t="s">
        <v>696</v>
      </c>
      <c r="B56" s="397" t="s">
        <v>697</v>
      </c>
      <c r="C56" s="103">
        <f>C57+C59</f>
        <v>1506</v>
      </c>
      <c r="D56" s="103">
        <f>D57+D59</f>
        <v>0</v>
      </c>
      <c r="E56" s="119">
        <f t="shared" si="1"/>
        <v>1506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698</v>
      </c>
      <c r="B57" s="397" t="s">
        <v>699</v>
      </c>
      <c r="C57" s="108">
        <v>1506</v>
      </c>
      <c r="D57" s="108"/>
      <c r="E57" s="119">
        <f t="shared" si="1"/>
        <v>1506</v>
      </c>
      <c r="F57" s="108"/>
    </row>
    <row r="58" spans="1:6" ht="12">
      <c r="A58" s="406" t="s">
        <v>700</v>
      </c>
      <c r="B58" s="397" t="s">
        <v>701</v>
      </c>
      <c r="C58" s="109"/>
      <c r="D58" s="109"/>
      <c r="E58" s="119">
        <f t="shared" si="1"/>
        <v>0</v>
      </c>
      <c r="F58" s="109"/>
    </row>
    <row r="59" spans="1:6" ht="12">
      <c r="A59" s="406" t="s">
        <v>702</v>
      </c>
      <c r="B59" s="397" t="s">
        <v>703</v>
      </c>
      <c r="C59" s="108"/>
      <c r="D59" s="108"/>
      <c r="E59" s="119">
        <f t="shared" si="1"/>
        <v>0</v>
      </c>
      <c r="F59" s="108"/>
    </row>
    <row r="60" spans="1:6" ht="12">
      <c r="A60" s="406" t="s">
        <v>700</v>
      </c>
      <c r="B60" s="397" t="s">
        <v>704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705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706</v>
      </c>
      <c r="C62" s="108"/>
      <c r="D62" s="108"/>
      <c r="E62" s="119">
        <f t="shared" si="1"/>
        <v>0</v>
      </c>
      <c r="F62" s="110"/>
    </row>
    <row r="63" spans="1:6" ht="12">
      <c r="A63" s="396" t="s">
        <v>707</v>
      </c>
      <c r="B63" s="397" t="s">
        <v>708</v>
      </c>
      <c r="C63" s="108"/>
      <c r="D63" s="108"/>
      <c r="E63" s="119">
        <f t="shared" si="1"/>
        <v>0</v>
      </c>
      <c r="F63" s="110"/>
    </row>
    <row r="64" spans="1:6" ht="12">
      <c r="A64" s="396" t="s">
        <v>709</v>
      </c>
      <c r="B64" s="397" t="s">
        <v>710</v>
      </c>
      <c r="C64" s="108"/>
      <c r="D64" s="108"/>
      <c r="E64" s="119">
        <f t="shared" si="1"/>
        <v>0</v>
      </c>
      <c r="F64" s="110"/>
    </row>
    <row r="65" spans="1:6" ht="12">
      <c r="A65" s="396" t="s">
        <v>711</v>
      </c>
      <c r="B65" s="397" t="s">
        <v>712</v>
      </c>
      <c r="C65" s="109"/>
      <c r="D65" s="109"/>
      <c r="E65" s="119">
        <f t="shared" si="1"/>
        <v>0</v>
      </c>
      <c r="F65" s="111"/>
    </row>
    <row r="66" spans="1:16" ht="12">
      <c r="A66" s="398" t="s">
        <v>713</v>
      </c>
      <c r="B66" s="394" t="s">
        <v>714</v>
      </c>
      <c r="C66" s="103">
        <f>C52+C56+C61+C62+C63+C64</f>
        <v>1506</v>
      </c>
      <c r="D66" s="103">
        <f>D52+D56+D61+D62+D63+D64</f>
        <v>0</v>
      </c>
      <c r="E66" s="119">
        <f t="shared" si="1"/>
        <v>1506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715</v>
      </c>
      <c r="B67" s="395"/>
      <c r="C67" s="104"/>
      <c r="D67" s="104"/>
      <c r="E67" s="119"/>
      <c r="F67" s="112"/>
    </row>
    <row r="68" spans="1:6" ht="12">
      <c r="A68" s="396" t="s">
        <v>716</v>
      </c>
      <c r="B68" s="407" t="s">
        <v>717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718</v>
      </c>
      <c r="B70" s="399"/>
      <c r="C70" s="104"/>
      <c r="D70" s="104"/>
      <c r="E70" s="119"/>
      <c r="F70" s="112"/>
    </row>
    <row r="71" spans="1:16" ht="24">
      <c r="A71" s="396" t="s">
        <v>689</v>
      </c>
      <c r="B71" s="397" t="s">
        <v>719</v>
      </c>
      <c r="C71" s="105">
        <f>SUM(C72:C74)</f>
        <v>304</v>
      </c>
      <c r="D71" s="105">
        <f>SUM(D72:D74)</f>
        <v>0</v>
      </c>
      <c r="E71" s="105">
        <f>SUM(E72:E74)</f>
        <v>304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720</v>
      </c>
      <c r="B72" s="397" t="s">
        <v>721</v>
      </c>
      <c r="C72" s="108">
        <v>304</v>
      </c>
      <c r="D72" s="108"/>
      <c r="E72" s="119">
        <f t="shared" si="1"/>
        <v>304</v>
      </c>
      <c r="F72" s="110"/>
    </row>
    <row r="73" spans="1:6" ht="12">
      <c r="A73" s="396" t="s">
        <v>722</v>
      </c>
      <c r="B73" s="397" t="s">
        <v>723</v>
      </c>
      <c r="C73" s="108"/>
      <c r="D73" s="108"/>
      <c r="E73" s="119">
        <f t="shared" si="1"/>
        <v>0</v>
      </c>
      <c r="F73" s="110"/>
    </row>
    <row r="74" spans="1:6" ht="12">
      <c r="A74" s="408" t="s">
        <v>724</v>
      </c>
      <c r="B74" s="397" t="s">
        <v>725</v>
      </c>
      <c r="C74" s="108"/>
      <c r="D74" s="108"/>
      <c r="E74" s="119">
        <f t="shared" si="1"/>
        <v>0</v>
      </c>
      <c r="F74" s="110"/>
    </row>
    <row r="75" spans="1:16" ht="24">
      <c r="A75" s="396" t="s">
        <v>696</v>
      </c>
      <c r="B75" s="397" t="s">
        <v>726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727</v>
      </c>
      <c r="B76" s="397" t="s">
        <v>728</v>
      </c>
      <c r="C76" s="108"/>
      <c r="D76" s="108"/>
      <c r="E76" s="119">
        <f t="shared" si="1"/>
        <v>0</v>
      </c>
      <c r="F76" s="108"/>
    </row>
    <row r="77" spans="1:6" ht="12">
      <c r="A77" s="396" t="s">
        <v>729</v>
      </c>
      <c r="B77" s="397" t="s">
        <v>730</v>
      </c>
      <c r="C77" s="109"/>
      <c r="D77" s="109"/>
      <c r="E77" s="119">
        <f t="shared" si="1"/>
        <v>0</v>
      </c>
      <c r="F77" s="109"/>
    </row>
    <row r="78" spans="1:6" ht="12">
      <c r="A78" s="396" t="s">
        <v>731</v>
      </c>
      <c r="B78" s="397" t="s">
        <v>732</v>
      </c>
      <c r="C78" s="108"/>
      <c r="D78" s="108"/>
      <c r="E78" s="119">
        <f t="shared" si="1"/>
        <v>0</v>
      </c>
      <c r="F78" s="108"/>
    </row>
    <row r="79" spans="1:6" ht="12">
      <c r="A79" s="396" t="s">
        <v>700</v>
      </c>
      <c r="B79" s="397" t="s">
        <v>733</v>
      </c>
      <c r="C79" s="109"/>
      <c r="D79" s="109"/>
      <c r="E79" s="119">
        <f t="shared" si="1"/>
        <v>0</v>
      </c>
      <c r="F79" s="109"/>
    </row>
    <row r="80" spans="1:16" ht="12">
      <c r="A80" s="396" t="s">
        <v>734</v>
      </c>
      <c r="B80" s="397" t="s">
        <v>735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736</v>
      </c>
      <c r="B81" s="397" t="s">
        <v>737</v>
      </c>
      <c r="C81" s="108"/>
      <c r="D81" s="108"/>
      <c r="E81" s="119">
        <f t="shared" si="1"/>
        <v>0</v>
      </c>
      <c r="F81" s="108"/>
    </row>
    <row r="82" spans="1:6" ht="12">
      <c r="A82" s="396" t="s">
        <v>738</v>
      </c>
      <c r="B82" s="397" t="s">
        <v>739</v>
      </c>
      <c r="C82" s="108"/>
      <c r="D82" s="108"/>
      <c r="E82" s="119">
        <f t="shared" si="1"/>
        <v>0</v>
      </c>
      <c r="F82" s="108"/>
    </row>
    <row r="83" spans="1:6" ht="24">
      <c r="A83" s="396" t="s">
        <v>740</v>
      </c>
      <c r="B83" s="397" t="s">
        <v>741</v>
      </c>
      <c r="C83" s="108"/>
      <c r="D83" s="108"/>
      <c r="E83" s="119">
        <f t="shared" si="1"/>
        <v>0</v>
      </c>
      <c r="F83" s="108"/>
    </row>
    <row r="84" spans="1:6" ht="12">
      <c r="A84" s="396" t="s">
        <v>742</v>
      </c>
      <c r="B84" s="397" t="s">
        <v>743</v>
      </c>
      <c r="C84" s="108"/>
      <c r="D84" s="108"/>
      <c r="E84" s="119">
        <f t="shared" si="1"/>
        <v>0</v>
      </c>
      <c r="F84" s="108"/>
    </row>
    <row r="85" spans="1:16" ht="12">
      <c r="A85" s="396" t="s">
        <v>744</v>
      </c>
      <c r="B85" s="397" t="s">
        <v>745</v>
      </c>
      <c r="C85" s="104">
        <f>SUM(C86:C90)+C94</f>
        <v>52</v>
      </c>
      <c r="D85" s="104">
        <f>SUM(D86:D90)+D94</f>
        <v>89</v>
      </c>
      <c r="E85" s="104">
        <f>SUM(E86:E90)+E94</f>
        <v>-37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746</v>
      </c>
      <c r="B86" s="397" t="s">
        <v>747</v>
      </c>
      <c r="C86" s="108"/>
      <c r="D86" s="108"/>
      <c r="E86" s="119">
        <f t="shared" si="1"/>
        <v>0</v>
      </c>
      <c r="F86" s="108"/>
    </row>
    <row r="87" spans="1:6" ht="12">
      <c r="A87" s="396" t="s">
        <v>748</v>
      </c>
      <c r="B87" s="397" t="s">
        <v>749</v>
      </c>
      <c r="C87" s="108">
        <v>30</v>
      </c>
      <c r="D87" s="108">
        <v>87</v>
      </c>
      <c r="E87" s="119">
        <f t="shared" si="1"/>
        <v>-57</v>
      </c>
      <c r="F87" s="108"/>
    </row>
    <row r="88" spans="1:6" ht="12">
      <c r="A88" s="396" t="s">
        <v>750</v>
      </c>
      <c r="B88" s="397" t="s">
        <v>751</v>
      </c>
      <c r="C88" s="108"/>
      <c r="D88" s="108"/>
      <c r="E88" s="119">
        <f t="shared" si="1"/>
        <v>0</v>
      </c>
      <c r="F88" s="108"/>
    </row>
    <row r="89" spans="1:6" ht="12">
      <c r="A89" s="396" t="s">
        <v>752</v>
      </c>
      <c r="B89" s="397" t="s">
        <v>753</v>
      </c>
      <c r="C89" s="108">
        <v>18</v>
      </c>
      <c r="D89" s="108">
        <v>1</v>
      </c>
      <c r="E89" s="119">
        <f t="shared" si="1"/>
        <v>17</v>
      </c>
      <c r="F89" s="108"/>
    </row>
    <row r="90" spans="1:16" ht="12">
      <c r="A90" s="396" t="s">
        <v>754</v>
      </c>
      <c r="B90" s="397" t="s">
        <v>755</v>
      </c>
      <c r="C90" s="103">
        <f>SUM(C91:C93)</f>
        <v>2</v>
      </c>
      <c r="D90" s="103">
        <f>SUM(D91:D93)</f>
        <v>0</v>
      </c>
      <c r="E90" s="103">
        <f>SUM(E91:E93)</f>
        <v>2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756</v>
      </c>
      <c r="B91" s="397" t="s">
        <v>757</v>
      </c>
      <c r="C91" s="108"/>
      <c r="D91" s="108"/>
      <c r="E91" s="119">
        <f t="shared" si="1"/>
        <v>0</v>
      </c>
      <c r="F91" s="108"/>
    </row>
    <row r="92" spans="1:6" ht="12">
      <c r="A92" s="396" t="s">
        <v>664</v>
      </c>
      <c r="B92" s="397" t="s">
        <v>758</v>
      </c>
      <c r="C92" s="108">
        <v>2</v>
      </c>
      <c r="D92" s="108"/>
      <c r="E92" s="119">
        <f t="shared" si="1"/>
        <v>2</v>
      </c>
      <c r="F92" s="108"/>
    </row>
    <row r="93" spans="1:6" ht="12">
      <c r="A93" s="396" t="s">
        <v>668</v>
      </c>
      <c r="B93" s="397" t="s">
        <v>759</v>
      </c>
      <c r="C93" s="108"/>
      <c r="D93" s="108"/>
      <c r="E93" s="119">
        <f t="shared" si="1"/>
        <v>0</v>
      </c>
      <c r="F93" s="108"/>
    </row>
    <row r="94" spans="1:6" ht="12">
      <c r="A94" s="396" t="s">
        <v>760</v>
      </c>
      <c r="B94" s="397" t="s">
        <v>761</v>
      </c>
      <c r="C94" s="108">
        <v>2</v>
      </c>
      <c r="D94" s="108">
        <v>1</v>
      </c>
      <c r="E94" s="119">
        <f t="shared" si="1"/>
        <v>1</v>
      </c>
      <c r="F94" s="108"/>
    </row>
    <row r="95" spans="1:6" ht="12">
      <c r="A95" s="396" t="s">
        <v>762</v>
      </c>
      <c r="B95" s="397" t="s">
        <v>763</v>
      </c>
      <c r="C95" s="108"/>
      <c r="D95" s="108"/>
      <c r="E95" s="119">
        <f t="shared" si="1"/>
        <v>0</v>
      </c>
      <c r="F95" s="110"/>
    </row>
    <row r="96" spans="1:16" ht="12">
      <c r="A96" s="398" t="s">
        <v>764</v>
      </c>
      <c r="B96" s="407" t="s">
        <v>765</v>
      </c>
      <c r="C96" s="104">
        <f>C85+C80+C75+C71+C95</f>
        <v>356</v>
      </c>
      <c r="D96" s="104">
        <f>D85+D80+D75+D71+D95</f>
        <v>89</v>
      </c>
      <c r="E96" s="104">
        <f>E85+E80+E75+E71+E95</f>
        <v>267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766</v>
      </c>
      <c r="B97" s="395" t="s">
        <v>767</v>
      </c>
      <c r="C97" s="104">
        <f>C96+C68+C66</f>
        <v>1862</v>
      </c>
      <c r="D97" s="104">
        <f>D96+D68+D66</f>
        <v>89</v>
      </c>
      <c r="E97" s="104">
        <f>E96+E68+E66</f>
        <v>1773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768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769</v>
      </c>
      <c r="D100" s="115" t="s">
        <v>770</v>
      </c>
      <c r="E100" s="115" t="s">
        <v>771</v>
      </c>
      <c r="F100" s="115" t="s">
        <v>772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773</v>
      </c>
      <c r="B102" s="397" t="s">
        <v>774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775</v>
      </c>
      <c r="B103" s="397" t="s">
        <v>776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777</v>
      </c>
      <c r="B104" s="397" t="s">
        <v>778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779</v>
      </c>
      <c r="B105" s="395" t="s">
        <v>780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781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3" t="s">
        <v>782</v>
      </c>
      <c r="B107" s="623"/>
      <c r="C107" s="623"/>
      <c r="D107" s="623"/>
      <c r="E107" s="623"/>
      <c r="F107" s="623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2" t="s">
        <v>783</v>
      </c>
      <c r="B109" s="622"/>
      <c r="C109" s="622" t="s">
        <v>382</v>
      </c>
      <c r="D109" s="622"/>
      <c r="E109" s="622"/>
      <c r="F109" s="622"/>
    </row>
    <row r="110" spans="1:6" ht="12">
      <c r="A110" s="577" t="str">
        <f>TEXT('справка №1-БАЛАНС'!A99,"dd.mm.yyyy")</f>
        <v>29.04.2011</v>
      </c>
      <c r="B110" s="386"/>
      <c r="C110" s="385"/>
      <c r="D110" s="385"/>
      <c r="E110" s="385"/>
      <c r="F110" s="387"/>
    </row>
    <row r="111" spans="1:6" ht="12">
      <c r="A111" s="385"/>
      <c r="B111" s="386"/>
      <c r="C111" s="621" t="s">
        <v>784</v>
      </c>
      <c r="D111" s="621"/>
      <c r="E111" s="621"/>
      <c r="F111" s="621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43" right="0.44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785</v>
      </c>
      <c r="F2" s="418"/>
      <c r="G2" s="418"/>
      <c r="H2" s="416"/>
      <c r="I2" s="416"/>
    </row>
    <row r="3" spans="1:9" ht="12">
      <c r="A3" s="416"/>
      <c r="B3" s="417"/>
      <c r="C3" s="419" t="s">
        <v>786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9" t="str">
        <f>'справка №1-БАЛАНС'!E3</f>
        <v>ЕЙЧ БИ ДЖИ ФОНД ЗА ИНВЕСТИЦИОННИ ИМОТИ АДСИЦ</v>
      </c>
      <c r="C4" s="629"/>
      <c r="D4" s="629"/>
      <c r="E4" s="629"/>
      <c r="F4" s="629"/>
      <c r="G4" s="635" t="s">
        <v>2</v>
      </c>
      <c r="H4" s="635"/>
      <c r="I4" s="500">
        <f>'справка №1-БАЛАНС'!H3</f>
        <v>148068097</v>
      </c>
    </row>
    <row r="5" spans="1:9" ht="15">
      <c r="A5" s="501" t="s">
        <v>5</v>
      </c>
      <c r="B5" s="630" t="str">
        <f>'справка №1-БАЛАНС'!E5</f>
        <v>ОТ 01.01.2011Г. ДО 31.03.2011Г.</v>
      </c>
      <c r="C5" s="630"/>
      <c r="D5" s="630"/>
      <c r="E5" s="630"/>
      <c r="F5" s="630"/>
      <c r="G5" s="633" t="s">
        <v>4</v>
      </c>
      <c r="H5" s="634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787</v>
      </c>
    </row>
    <row r="7" spans="1:9" s="520" customFormat="1" ht="12">
      <c r="A7" s="140" t="s">
        <v>464</v>
      </c>
      <c r="B7" s="79"/>
      <c r="C7" s="140" t="s">
        <v>788</v>
      </c>
      <c r="D7" s="141"/>
      <c r="E7" s="142"/>
      <c r="F7" s="143" t="s">
        <v>789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790</v>
      </c>
      <c r="D8" s="82" t="s">
        <v>791</v>
      </c>
      <c r="E8" s="82" t="s">
        <v>792</v>
      </c>
      <c r="F8" s="142" t="s">
        <v>793</v>
      </c>
      <c r="G8" s="144" t="s">
        <v>794</v>
      </c>
      <c r="H8" s="144"/>
      <c r="I8" s="144" t="s">
        <v>795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796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797</v>
      </c>
      <c r="B12" s="90" t="s">
        <v>798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799</v>
      </c>
      <c r="B13" s="90" t="s">
        <v>800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801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802</v>
      </c>
      <c r="B15" s="90" t="s">
        <v>803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804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805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806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797</v>
      </c>
      <c r="B19" s="90" t="s">
        <v>807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808</v>
      </c>
      <c r="B20" s="90" t="s">
        <v>809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810</v>
      </c>
      <c r="B21" s="90" t="s">
        <v>811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812</v>
      </c>
      <c r="B22" s="90" t="s">
        <v>813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814</v>
      </c>
      <c r="B23" s="90" t="s">
        <v>815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816</v>
      </c>
      <c r="B24" s="90" t="s">
        <v>817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818</v>
      </c>
      <c r="B25" s="95" t="s">
        <v>819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820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821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783</v>
      </c>
      <c r="B30" s="632"/>
      <c r="C30" s="632"/>
      <c r="D30" s="459" t="s">
        <v>822</v>
      </c>
      <c r="E30" s="631"/>
      <c r="F30" s="631"/>
      <c r="G30" s="631"/>
      <c r="H30" s="420" t="s">
        <v>784</v>
      </c>
      <c r="I30" s="631"/>
      <c r="J30" s="631"/>
    </row>
    <row r="31" spans="1:9" s="521" customFormat="1" ht="12">
      <c r="A31" s="576" t="str">
        <f>TEXT('справка №1-БАЛАНС'!A99,"dd.mm.yyyy")</f>
        <v>29.04.2011</v>
      </c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48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1" sqref="A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823</v>
      </c>
      <c r="B2" s="145"/>
      <c r="C2" s="145"/>
      <c r="D2" s="145"/>
      <c r="E2" s="145"/>
      <c r="F2" s="145"/>
    </row>
    <row r="3" spans="1:6" ht="12.75" customHeight="1">
      <c r="A3" s="145" t="s">
        <v>824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6" t="str">
        <f>'справка №1-БАЛАНС'!E3</f>
        <v>ЕЙЧ БИ ДЖИ ФОНД ЗА ИНВЕСТИЦИОННИ ИМОТИ АДСИЦ</v>
      </c>
      <c r="C5" s="636"/>
      <c r="D5" s="636"/>
      <c r="E5" s="570" t="s">
        <v>2</v>
      </c>
      <c r="F5" s="451">
        <f>'справка №1-БАЛАНС'!H3</f>
        <v>148068097</v>
      </c>
    </row>
    <row r="6" spans="1:13" ht="15" customHeight="1">
      <c r="A6" s="27" t="s">
        <v>825</v>
      </c>
      <c r="B6" s="637" t="str">
        <f>'справка №1-БАЛАНС'!E5</f>
        <v>ОТ 01.01.2011Г. ДО 31.03.2011Г.</v>
      </c>
      <c r="C6" s="637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826</v>
      </c>
      <c r="B8" s="32" t="s">
        <v>8</v>
      </c>
      <c r="C8" s="33" t="s">
        <v>827</v>
      </c>
      <c r="D8" s="33" t="s">
        <v>828</v>
      </c>
      <c r="E8" s="33" t="s">
        <v>829</v>
      </c>
      <c r="F8" s="33" t="s">
        <v>830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831</v>
      </c>
      <c r="B10" s="35"/>
      <c r="C10" s="429"/>
      <c r="D10" s="429"/>
      <c r="E10" s="429"/>
      <c r="F10" s="429"/>
    </row>
    <row r="11" spans="1:6" ht="18" customHeight="1">
      <c r="A11" s="36" t="s">
        <v>832</v>
      </c>
      <c r="B11" s="37"/>
      <c r="C11" s="429"/>
      <c r="D11" s="429"/>
      <c r="E11" s="429"/>
      <c r="F11" s="429"/>
    </row>
    <row r="12" spans="1:6" ht="14.25" customHeight="1">
      <c r="A12" s="36" t="s">
        <v>833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834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835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837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839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843</v>
      </c>
      <c r="B79" s="39" t="s">
        <v>844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845</v>
      </c>
      <c r="B80" s="39"/>
      <c r="C80" s="429"/>
      <c r="D80" s="429"/>
      <c r="E80" s="429"/>
      <c r="F80" s="442"/>
    </row>
    <row r="81" spans="1:6" ht="14.25" customHeight="1">
      <c r="A81" s="36" t="s">
        <v>832</v>
      </c>
      <c r="B81" s="40"/>
      <c r="C81" s="429"/>
      <c r="D81" s="429"/>
      <c r="E81" s="429"/>
      <c r="F81" s="442"/>
    </row>
    <row r="82" spans="1:6" ht="12.75">
      <c r="A82" s="36" t="s">
        <v>833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834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846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836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838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848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840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850</v>
      </c>
      <c r="B149" s="39" t="s">
        <v>851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38" t="s">
        <v>853</v>
      </c>
      <c r="D151" s="638"/>
      <c r="E151" s="638"/>
      <c r="F151" s="638"/>
    </row>
    <row r="152" spans="1:6" ht="12.75">
      <c r="A152" s="517" t="str">
        <f>TEXT('справка №1-БАЛАНС'!A99,"dd.mm.yyyy")</f>
        <v>29.04.2011</v>
      </c>
      <c r="B152" s="518"/>
      <c r="C152" s="517"/>
      <c r="D152" s="517"/>
      <c r="E152" s="517"/>
      <c r="F152" s="517"/>
    </row>
    <row r="153" spans="1:6" ht="12.75">
      <c r="A153" s="517"/>
      <c r="B153" s="518"/>
      <c r="C153" s="638" t="s">
        <v>860</v>
      </c>
      <c r="D153" s="638"/>
      <c r="E153" s="638"/>
      <c r="F153" s="638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/>
  <pageMargins left="0.2362204724409449" right="0.2362204724409449" top="0.49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109</cp:lastModifiedBy>
  <cp:lastPrinted>2009-04-23T15:50:45Z</cp:lastPrinted>
  <dcterms:created xsi:type="dcterms:W3CDTF">2000-06-29T12:02:40Z</dcterms:created>
  <dcterms:modified xsi:type="dcterms:W3CDTF">2011-04-29T16:11:15Z</dcterms:modified>
  <cp:category/>
  <cp:version/>
  <cp:contentType/>
  <cp:contentStatus/>
</cp:coreProperties>
</file>