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720" windowHeight="6540" tabRatio="54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№8'!$A$1:$F$44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<sst xmlns="http://schemas.openxmlformats.org/spreadsheetml/2006/main" count="1072" uniqueCount="913">
  <si>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</si>
  <si>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</si>
  <si>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</si>
  <si>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</si>
  <si>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</si>
  <si>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</si>
  <si>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</si>
  <si>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</si>
  <si>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</si>
  <si>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</si>
  <si>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</si>
  <si>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</si>
  <si>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</si>
  <si>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</si>
  <si>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</si>
  <si>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</si>
  <si>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</si>
  <si>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</si>
  <si>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</si>
  <si>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</si>
  <si>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</si>
  <si>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</si>
  <si>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</si>
  <si>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</si>
  <si>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</si>
  <si>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</si>
  <si>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</si>
  <si>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</si>
  <si>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</si>
  <si>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</si>
  <si>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</si>
  <si>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</si>
  <si>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</si>
  <si>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</si>
  <si>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</si>
  <si>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</si>
  <si>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</si>
  <si>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</si>
  <si>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</si>
  <si>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</si>
  <si>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</si>
  <si>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</si>
  <si>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</si>
  <si>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</si>
  <si>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</si>
  <si>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</si>
  <si>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</si>
  <si>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</si>
  <si>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</si>
  <si>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</si>
  <si>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</si>
  <si>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</si>
  <si>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</si>
  <si>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</si>
  <si>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</si>
  <si>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</si>
  <si>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</si>
  <si>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</si>
  <si>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</si>
  <si>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</si>
  <si>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</si>
  <si>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</si>
  <si>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</si>
  <si>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</si>
  <si>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</si>
  <si>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</si>
  <si>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</si>
  <si>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</si>
  <si>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</si>
  <si>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</si>
  <si>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</si>
  <si>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</si>
  <si>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</si>
  <si>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</si>
  <si>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</si>
  <si>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</si>
  <si>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</si>
  <si>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</si>
  <si>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</si>
  <si>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</si>
  <si>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</si>
  <si>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</si>
  <si>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</si>
  <si>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</si>
  <si>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</si>
  <si>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</si>
  <si>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</si>
  <si>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</si>
  <si>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</si>
  <si>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</si>
  <si>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</si>
  <si>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</si>
  <si>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</si>
  <si>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</si>
  <si>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</si>
  <si>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</si>
  <si>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</si>
  <si>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</si>
  <si>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</si>
  <si>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</si>
  <si>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</si>
  <si>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</si>
  <si>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</si>
  <si>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</si>
  <si>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</si>
  <si>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</si>
  <si>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</si>
  <si>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</si>
  <si>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</si>
  <si>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</si>
  <si>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</si>
  <si>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</si>
  <si>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</si>
  <si>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</si>
  <si>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</si>
  <si>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</si>
  <si>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</si>
  <si>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</si>
  <si>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</si>
  <si>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</si>
  <si>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</si>
  <si>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</si>
  <si>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</si>
  <si>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</si>
  <si>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</si>
  <si>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</si>
  <si>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</si>
  <si>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</si>
  <si>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</si>
  <si>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</si>
  <si>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</si>
  <si>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</si>
  <si>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</si>
  <si>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</si>
  <si>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</si>
  <si>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</si>
  <si>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</si>
  <si>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</si>
  <si>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</si>
  <si>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</si>
  <si>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</si>
  <si>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</si>
  <si>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</si>
  <si>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</si>
  <si>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</si>
  <si>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</si>
  <si>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</si>
  <si>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</si>
  <si>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</si>
  <si>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</si>
  <si>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</si>
  <si>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</si>
  <si>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</si>
  <si>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</si>
  <si>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</si>
  <si>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</si>
  <si>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</si>
  <si>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</si>
  <si>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</si>
  <si>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</si>
  <si>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</si>
  <si>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</si>
  <si>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</si>
  <si>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</si>
  <si>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</si>
  <si>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</si>
  <si>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</si>
  <si>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</si>
  <si>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</si>
  <si>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</si>
  <si>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</si>
  <si>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</si>
  <si>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</si>
  <si>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</si>
  <si>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</si>
  <si>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</si>
  <si>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</si>
  <si>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</si>
  <si>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</si>
  <si>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</si>
  <si>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</si>
  <si>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</si>
  <si>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</si>
  <si>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</si>
  <si>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</si>
  <si>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</si>
  <si>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</si>
  <si>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</si>
  <si>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</si>
  <si>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</si>
  <si>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</si>
  <si>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</si>
  <si>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</si>
  <si>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</si>
  <si>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</si>
  <si>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</si>
  <si>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</si>
  <si>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</si>
  <si>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</si>
  <si>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</si>
  <si>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</si>
  <si>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</si>
  <si>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</si>
  <si>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</si>
  <si>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</si>
  <si>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</si>
  <si>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</si>
  <si>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</si>
  <si>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</si>
  <si>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</si>
  <si>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</si>
  <si>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</si>
  <si>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</si>
  <si>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</si>
  <si>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</si>
  <si>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</si>
  <si>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</si>
  <si>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</si>
  <si>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</si>
  <si>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</si>
  <si>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</si>
  <si>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</si>
  <si>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</si>
  <si>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</si>
  <si>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</si>
  <si>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</si>
  <si>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</si>
  <si>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</si>
  <si>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</si>
  <si>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</si>
  <si>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</si>
  <si>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</si>
  <si>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</si>
  <si>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</si>
  <si>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</si>
  <si>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</si>
  <si>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</si>
  <si>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</si>
  <si>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</si>
  <si>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</si>
  <si>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</si>
  <si>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</si>
  <si>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</si>
  <si>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</si>
  <si>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</si>
  <si>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</si>
  <si>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</si>
  <si>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</si>
  <si>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</si>
  <si>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</si>
  <si>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</si>
  <si>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</si>
  <si>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</si>
  <si>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</si>
  <si>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</si>
  <si>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</si>
  <si>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</si>
  <si>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</si>
  <si>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</si>
  <si>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</si>
  <si>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</si>
  <si>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</si>
  <si>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</si>
  <si>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</si>
  <si>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</si>
  <si>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</si>
  <si>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</si>
  <si>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</si>
  <si>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</si>
  <si>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</si>
  <si>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</si>
  <si>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</si>
  <si>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</si>
  <si>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</si>
  <si>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</si>
  <si>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</si>
  <si>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</si>
  <si>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</si>
  <si>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</si>
  <si>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</si>
  <si>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</si>
  <si>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</si>
  <si>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</si>
  <si>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</si>
  <si>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</si>
  <si>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</si>
  <si>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</si>
  <si>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</si>
  <si>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</si>
  <si>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</si>
  <si>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</si>
  <si>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</si>
  <si>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</si>
  <si>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</si>
  <si>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</si>
  <si>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</si>
  <si>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</si>
  <si>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</si>
  <si>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</si>
  <si>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</si>
  <si>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</si>
  <si>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</si>
  <si>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</si>
  <si>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</si>
  <si>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</si>
  <si>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</si>
  <si>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</si>
  <si>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</si>
  <si>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</si>
  <si>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</si>
  <si>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</si>
  <si>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</si>
  <si>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</si>
  <si>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</si>
  <si>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</si>
  <si>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</si>
  <si>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</si>
  <si>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</si>
  <si>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</si>
  <si>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</si>
  <si>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</si>
  <si>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</si>
  <si>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</si>
  <si>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</si>
  <si>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</si>
  <si>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</si>
  <si>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</si>
  <si>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</si>
  <si>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</si>
  <si>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</si>
  <si>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</si>
  <si>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</si>
  <si>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</si>
  <si>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</si>
  <si>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</si>
  <si>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</si>
  <si>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</si>
  <si>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</si>
  <si>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</si>
  <si>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</si>
  <si>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</si>
  <si>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</si>
  <si>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</si>
  <si>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</si>
  <si>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</si>
  <si>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</si>
  <si>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</si>
  <si>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</si>
  <si>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</si>
  <si>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</si>
  <si>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</si>
  <si>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</si>
  <si>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</si>
  <si>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</si>
  <si>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</si>
  <si>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</si>
  <si>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</si>
  <si>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</si>
  <si>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</si>
  <si>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</si>
  <si>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</si>
  <si>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</si>
  <si>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</si>
  <si>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</si>
  <si>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</si>
  <si>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</si>
  <si>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</si>
  <si>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</si>
  <si>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</si>
  <si>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</si>
  <si>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</si>
  <si>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</si>
  <si>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</si>
  <si>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</si>
  <si>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</si>
  <si>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</si>
  <si>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</si>
  <si>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</si>
  <si>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</si>
  <si>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</si>
  <si>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</si>
  <si>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</si>
  <si>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</si>
  <si>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</si>
  <si>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</si>
  <si>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</si>
  <si>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</si>
  <si>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</si>
  <si>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</si>
  <si>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</si>
  <si>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</si>
  <si>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</si>
  <si>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</si>
  <si>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</si>
  <si>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</si>
  <si>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</si>
  <si>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</si>
  <si>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</si>
  <si>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</si>
  <si>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</si>
  <si>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</si>
  <si>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</si>
  <si>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</si>
  <si>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</si>
  <si>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</si>
  <si>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</si>
  <si>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</si>
  <si>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</si>
  <si>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</si>
  <si>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</si>
  <si>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</si>
  <si>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</si>
  <si>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</si>
  <si>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</si>
  <si>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</si>
  <si>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</si>
  <si>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</si>
  <si>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</si>
  <si>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</si>
  <si>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</si>
  <si>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</si>
  <si>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</si>
  <si>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</si>
  <si>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</si>
  <si>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</si>
  <si>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</si>
  <si>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</si>
  <si>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</si>
  <si>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</si>
  <si>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</si>
  <si>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</si>
  <si>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</si>
  <si>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</si>
  <si>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</si>
  <si>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</si>
  <si>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</si>
  <si>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</si>
  <si>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</si>
  <si>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</si>
  <si>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</si>
  <si>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</si>
  <si>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</si>
  <si>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</si>
  <si>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</si>
  <si>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</si>
  <si>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</si>
  <si>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</si>
  <si>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</si>
  <si>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</si>
  <si>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</si>
  <si>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</si>
  <si>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</si>
  <si>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</si>
  <si>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</si>
  <si>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</si>
  <si>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</si>
  <si>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</si>
  <si>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</si>
  <si>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</si>
  <si>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</si>
  <si>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</si>
  <si>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</si>
  <si>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</si>
  <si>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</si>
  <si>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</si>
  <si>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</si>
  <si>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</si>
  <si>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</si>
  <si>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</si>
  <si>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</si>
  <si>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</si>
  <si>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</si>
  <si>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</si>
  <si>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</si>
  <si>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</si>
  <si>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</si>
  <si>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</si>
  <si>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</si>
  <si>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</si>
  <si>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</si>
  <si>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</si>
  <si>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</si>
  <si>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</si>
  <si>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</si>
  <si>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</si>
  <si>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</si>
  <si>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</si>
  <si>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</si>
  <si>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</si>
  <si>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</si>
  <si>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</si>
  <si>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</si>
  <si>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</si>
  <si>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</si>
  <si>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</si>
  <si>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</si>
  <si>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</si>
  <si>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</si>
  <si>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</si>
  <si>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</si>
  <si>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</si>
  <si>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</si>
  <si>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</si>
  <si>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</si>
  <si>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</si>
  <si>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</si>
  <si>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</si>
  <si>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</si>
  <si>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</si>
  <si>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</si>
  <si>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</si>
  <si>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</si>
  <si>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</si>
  <si>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</si>
  <si>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</si>
  <si>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</si>
  <si>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</si>
  <si>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</si>
  <si>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</si>
  <si>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</si>
  <si>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</si>
  <si>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</si>
  <si>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</si>
  <si>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</si>
  <si>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</si>
  <si>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</si>
  <si>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</si>
  <si>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</si>
  <si>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</si>
  <si>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</si>
  <si>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</si>
  <si>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</si>
  <si>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</si>
  <si>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</si>
  <si>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</si>
  <si>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</si>
  <si>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</si>
  <si>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</si>
  <si>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</si>
  <si>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</si>
  <si>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</si>
  <si>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</si>
  <si>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</si>
  <si>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</si>
  <si>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</si>
  <si>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</si>
  <si>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</si>
  <si>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</si>
  <si>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</si>
  <si>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</si>
  <si>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</si>
  <si>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</si>
  <si>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</si>
  <si>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</si>
  <si>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</si>
  <si>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</si>
  <si>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</si>
  <si>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</si>
  <si>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</si>
  <si>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</si>
  <si>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</si>
  <si>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</si>
  <si>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</si>
  <si>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</si>
  <si>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</si>
  <si>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</si>
  <si>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</si>
  <si>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</si>
  <si>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</si>
  <si>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</si>
  <si>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</si>
  <si>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</si>
  <si>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</si>
  <si>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</si>
  <si>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</si>
  <si>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</si>
  <si>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</si>
  <si>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</si>
  <si>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</si>
  <si>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</si>
  <si>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</si>
  <si>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</si>
  <si>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</si>
  <si>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</si>
  <si>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</si>
  <si>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</si>
  <si>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</si>
  <si>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</si>
  <si>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</si>
  <si>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</si>
  <si>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</si>
  <si>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</si>
  <si>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</si>
  <si>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</si>
  <si>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</si>
  <si>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</si>
  <si>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</si>
  <si>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</si>
  <si>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</si>
  <si>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</si>
  <si>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</si>
  <si>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</si>
  <si>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</si>
  <si>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</si>
  <si>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</si>
  <si>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</si>
  <si>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</si>
  <si>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</si>
  <si>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</si>
  <si>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</si>
  <si>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</si>
  <si>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</si>
  <si>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</si>
  <si>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</si>
  <si>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</si>
  <si>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</si>
  <si>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</si>
  <si>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</si>
  <si>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</si>
  <si>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</si>
  <si>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</si>
  <si>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</si>
  <si>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</si>
  <si>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</si>
  <si>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</si>
  <si>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</si>
  <si>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</si>
  <si>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</si>
  <si>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</si>
  <si>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</si>
  <si>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</si>
  <si>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</si>
  <si>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</si>
  <si>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</si>
  <si>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</si>
  <si>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</si>
  <si>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</si>
  <si>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</si>
  <si>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</si>
  <si>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</si>
  <si>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</si>
  <si>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</si>
  <si>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</si>
  <si>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</si>
  <si>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</si>
  <si>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</si>
  <si>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</si>
  <si>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</si>
  <si>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</si>
  <si>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</si>
  <si>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</si>
  <si>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</si>
  <si>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</si>
  <si>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</si>
  <si>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</si>
  <si>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</si>
  <si>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</si>
  <si>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</si>
  <si>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</si>
  <si>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</si>
  <si>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</si>
  <si>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</si>
  <si>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</si>
  <si>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</si>
  <si>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</si>
  <si>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</si>
  <si>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</si>
  <si>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</si>
  <si>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</si>
  <si>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</si>
  <si>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</si>
  <si>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</si>
  <si>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</si>
  <si>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</si>
  <si>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</si>
  <si>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</si>
  <si>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</si>
  <si>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</si>
  <si>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</si>
  <si>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</si>
  <si>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</si>
  <si>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</si>
  <si>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</si>
  <si>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</si>
  <si>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</si>
  <si>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</si>
  <si>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</si>
  <si>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</si>
  <si>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</si>
  <si>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</si>
  <si>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</si>
  <si>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</si>
  <si>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</si>
  <si>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</si>
  <si>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</si>
  <si>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</si>
  <si>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</si>
  <si>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</si>
  <si>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</si>
  <si>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</si>
  <si>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</si>
  <si>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</si>
  <si>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</si>
  <si>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</si>
  <si>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</si>
  <si>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</si>
  <si>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</si>
  <si>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</si>
  <si>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</si>
  <si>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</si>
  <si>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</si>
  <si>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</si>
  <si>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</si>
  <si>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</si>
  <si>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</si>
  <si>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</si>
  <si>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</si>
  <si>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</si>
  <si>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</si>
  <si>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</si>
  <si>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</si>
  <si>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</si>
  <si>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</si>
  <si>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</si>
  <si>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</si>
  <si>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</si>
  <si>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</si>
  <si>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</si>
  <si>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</si>
  <si>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</si>
  <si>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</si>
  <si>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</si>
  <si>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</si>
  <si>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</si>
  <si>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</si>
  <si>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</si>
  <si>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</si>
  <si>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</si>
  <si>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</si>
  <si>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</si>
  <si>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</si>
  <si>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</si>
  <si>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</si>
  <si>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</si>
  <si>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</si>
  <si>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</si>
  <si>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</si>
  <si>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</si>
  <si>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</si>
  <si>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</si>
  <si>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</si>
  <si>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</si>
  <si>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</si>
  <si>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</si>
  <si>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</si>
  <si>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</si>
  <si>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</si>
  <si>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</si>
  <si>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</si>
  <si>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</si>
  <si>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</si>
  <si>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</si>
  <si>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</si>
  <si>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</si>
  <si>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</si>
  <si>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</si>
  <si>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</si>
  <si>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</si>
  <si>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</si>
  <si>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</si>
  <si>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</si>
  <si>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</si>
  <si>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</si>
  <si>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</si>
  <si>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</si>
  <si>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</si>
  <si>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</si>
  <si>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</si>
  <si>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</si>
  <si>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</si>
  <si>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</si>
  <si>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</si>
  <si>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</si>
  <si>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</si>
  <si>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</si>
  <si>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</si>
  <si>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</si>
  <si>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</si>
  <si>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</si>
  <si>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</si>
  <si>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</si>
  <si>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</si>
  <si>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</si>
  <si>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</si>
  <si>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</si>
  <si>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</si>
  <si>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</si>
  <si>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</si>
  <si>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</si>
  <si>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</si>
  <si>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</si>
  <si>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</si>
  <si>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</si>
  <si>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</si>
  <si>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</si>
  <si>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</si>
  <si>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</si>
  <si>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</si>
  <si>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</si>
  <si>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</si>
  <si>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</si>
  <si>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</si>
  <si>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</si>
  <si>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</si>
  <si>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</si>
  <si>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</si>
  <si>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</si>
  <si>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</si>
  <si>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</si>
  <si>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</si>
  <si>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</si>
  <si>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</si>
  <si>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</si>
  <si>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</si>
  <si>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</si>
  <si>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</si>
  <si>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</si>
  <si>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</si>
  <si>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</si>
  <si>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</si>
  <si>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</si>
  <si>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</si>
  <si>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</si>
  <si>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</si>
  <si>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</si>
  <si>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</si>
  <si>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</si>
  <si>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</si>
  <si>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</si>
  <si>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</si>
  <si>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</si>
  <si>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</si>
  <si>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</si>
  <si>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</si>
  <si>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</si>
  <si>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</si>
  <si>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</si>
  <si>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</si>
  <si>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</si>
  <si>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</si>
  <si>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</si>
  <si>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</si>
  <si>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</si>
  <si>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</si>
  <si>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</si>
  <si>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</si>
  <si>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</si>
  <si>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</si>
  <si>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</si>
  <si>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</si>
  <si>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</si>
  <si>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</si>
  <si>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</si>
  <si>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</si>
  <si>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</si>
  <si>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</si>
  <si>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</si>
  <si>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</si>
  <si>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</si>
  <si>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</si>
  <si>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</si>
  <si>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</si>
  <si>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</si>
  <si>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</si>
  <si>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</si>
  <si>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</si>
  <si>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</si>
  <si>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>към 31.12.2011 г.</t>
  </si>
  <si>
    <t xml:space="preserve">                              Даниел Ризов</t>
  </si>
  <si>
    <t>Отчетен период:към 31.12.2011г.</t>
  </si>
  <si>
    <t xml:space="preserve">                       Даниел Ризов</t>
  </si>
  <si>
    <t>Отчетен период: към 31.12. 2011г.</t>
  </si>
  <si>
    <t>Даниел Ризов</t>
  </si>
  <si>
    <t>Даниел  Ризов</t>
  </si>
  <si>
    <t>Отчетен период:към 31.12.2011 г.</t>
  </si>
  <si>
    <t>Отчетен период: към 31.12.2011 г.</t>
  </si>
  <si>
    <t xml:space="preserve">            Даниел Ризов</t>
  </si>
  <si>
    <t>A</t>
  </si>
  <si>
    <t>Отчетен период: към 31.12. 2011 г.</t>
  </si>
  <si>
    <r>
      <t xml:space="preserve">Отчетен период:към 31.12. 2011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</si>
  <si>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09 април  2012 год.</t>
  </si>
  <si>
    <t>Дата на съставяне: 09 април 2012 г.</t>
  </si>
  <si>
    <t xml:space="preserve">Дата на съставяне: 09 април  2012 г.                                      </t>
  </si>
  <si>
    <t xml:space="preserve">Дата на съставяне: 09 април 2012 г.                 </t>
  </si>
  <si>
    <t xml:space="preserve">                Дата  на съставяне: 09 април   2012 г.                                                                                                                             </t>
  </si>
  <si>
    <t>Дата на съставяне: 09 април  2012 г.</t>
  </si>
  <si>
    <t>Обща сума IІІ:</t>
  </si>
  <si>
    <t>Обща сума за страната (I+II+III):</t>
  </si>
  <si>
    <r>
      <t xml:space="preserve">Дата на съставяне: </t>
    </r>
    <r>
      <rPr>
        <sz val="10"/>
        <rFont val="Times New Roman"/>
        <family val="1"/>
      </rPr>
      <t>09 април 2012 г.</t>
    </r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</si>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</sst>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25">
      <selection activeCell="G41" sqref="G41"/>
    </sheetView>
  </sheetViews>
  <sheetFormatPr defaultColWidth="9.00390625" defaultRowHeight="12.75"/>
  <cols>
    <col min="1" max="1" width="43.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625" style="238" customWidth="1"/>
    <col min="6" max="6" width="9.50390625" style="244" customWidth="1"/>
    <col min="7" max="7" width="12.625" style="238" customWidth="1"/>
    <col min="8" max="8" width="14.625" style="245" customWidth="1"/>
    <col min="9" max="9" width="3.50390625" style="218" customWidth="1"/>
    <col min="10" max="16384" width="9.375" style="218" customWidth="1"/>
  </cols>
  <sheetData>
    <row r="1" spans="1:8" ht="13.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3.5">
      <c r="A2" s="290"/>
      <c r="B2" s="290"/>
      <c r="C2" s="291"/>
      <c r="D2" s="291"/>
      <c r="E2" s="291"/>
      <c r="F2" s="239"/>
      <c r="G2" s="240"/>
      <c r="H2" s="241"/>
    </row>
    <row r="3" spans="1:8" ht="13.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3.5">
      <c r="A4" s="609" t="s">
        <v>859</v>
      </c>
      <c r="B4" s="610"/>
      <c r="C4" s="610"/>
      <c r="D4" s="610"/>
      <c r="E4" s="294"/>
      <c r="F4" s="239" t="s">
        <v>3</v>
      </c>
      <c r="G4" s="240"/>
      <c r="H4" s="241"/>
    </row>
    <row r="5" spans="1:8" ht="13.5">
      <c r="A5" s="219" t="s">
        <v>4</v>
      </c>
      <c r="B5" s="219"/>
      <c r="C5" s="294"/>
      <c r="D5" s="295"/>
      <c r="E5" s="295" t="s">
        <v>877</v>
      </c>
      <c r="F5" s="239"/>
      <c r="G5" s="240"/>
      <c r="H5" s="295" t="s">
        <v>5</v>
      </c>
    </row>
    <row r="6" spans="1:8" ht="14.25" thickBot="1">
      <c r="A6" s="219"/>
      <c r="B6" s="219"/>
      <c r="C6" s="294"/>
      <c r="D6" s="295"/>
      <c r="E6" s="295"/>
      <c r="F6" s="239"/>
      <c r="G6" s="240"/>
      <c r="H6" s="295"/>
    </row>
    <row r="7" spans="1:8" ht="27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3.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3.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3.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3.5">
      <c r="A11" s="313" t="s">
        <v>19</v>
      </c>
      <c r="B11" s="319" t="s">
        <v>20</v>
      </c>
      <c r="C11" s="220">
        <v>4385</v>
      </c>
      <c r="D11" s="220">
        <v>4384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3.5">
      <c r="A12" s="313" t="s">
        <v>23</v>
      </c>
      <c r="B12" s="319" t="s">
        <v>24</v>
      </c>
      <c r="C12" s="220">
        <v>3424</v>
      </c>
      <c r="D12" s="220">
        <v>3032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3.5">
      <c r="A13" s="313" t="s">
        <v>27</v>
      </c>
      <c r="B13" s="319" t="s">
        <v>28</v>
      </c>
      <c r="C13" s="220">
        <v>11231</v>
      </c>
      <c r="D13" s="220">
        <v>11997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3.5">
      <c r="A14" s="313" t="s">
        <v>31</v>
      </c>
      <c r="B14" s="319" t="s">
        <v>32</v>
      </c>
      <c r="C14" s="220">
        <v>1252</v>
      </c>
      <c r="D14" s="220">
        <v>930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3.5">
      <c r="A15" s="313" t="s">
        <v>35</v>
      </c>
      <c r="B15" s="319" t="s">
        <v>36</v>
      </c>
      <c r="C15" s="220">
        <v>362</v>
      </c>
      <c r="D15" s="220">
        <v>324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3.5">
      <c r="A16" s="313" t="s">
        <v>39</v>
      </c>
      <c r="B16" s="322" t="s">
        <v>40</v>
      </c>
      <c r="C16" s="220">
        <v>81</v>
      </c>
      <c r="D16" s="220">
        <v>443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6.25">
      <c r="A17" s="313" t="s">
        <v>43</v>
      </c>
      <c r="B17" s="319" t="s">
        <v>44</v>
      </c>
      <c r="C17" s="220">
        <v>4721</v>
      </c>
      <c r="D17" s="220">
        <v>5419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4.25">
      <c r="A18" s="313" t="s">
        <v>47</v>
      </c>
      <c r="B18" s="319" t="s">
        <v>48</v>
      </c>
      <c r="C18" s="220">
        <v>1011</v>
      </c>
      <c r="D18" s="220">
        <v>480</v>
      </c>
      <c r="E18" s="315" t="s">
        <v>49</v>
      </c>
      <c r="F18" s="324"/>
      <c r="G18" s="325"/>
      <c r="H18" s="326"/>
    </row>
    <row r="19" spans="1:15" ht="13.5">
      <c r="A19" s="313" t="s">
        <v>50</v>
      </c>
      <c r="B19" s="327" t="s">
        <v>51</v>
      </c>
      <c r="C19" s="224">
        <f>SUM(C11:C18)</f>
        <v>26467</v>
      </c>
      <c r="D19" s="224">
        <f>SUM(D11:D18)</f>
        <v>27009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3.5">
      <c r="A20" s="313" t="s">
        <v>54</v>
      </c>
      <c r="B20" s="327" t="s">
        <v>55</v>
      </c>
      <c r="C20" s="220">
        <v>199</v>
      </c>
      <c r="D20" s="220">
        <v>213</v>
      </c>
      <c r="E20" s="315" t="s">
        <v>56</v>
      </c>
      <c r="F20" s="320" t="s">
        <v>57</v>
      </c>
      <c r="G20" s="221">
        <v>10030</v>
      </c>
      <c r="H20" s="221">
        <v>2291</v>
      </c>
    </row>
    <row r="21" spans="1:18" ht="13.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19152</v>
      </c>
      <c r="H21" s="225">
        <f>SUM(H22:H24)</f>
        <v>26668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3.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3.5">
      <c r="A23" s="313" t="s">
        <v>65</v>
      </c>
      <c r="B23" s="319" t="s">
        <v>66</v>
      </c>
      <c r="C23" s="220"/>
      <c r="D23" s="220">
        <v>1</v>
      </c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3.5">
      <c r="A24" s="313" t="s">
        <v>69</v>
      </c>
      <c r="B24" s="319" t="s">
        <v>70</v>
      </c>
      <c r="C24" s="220">
        <v>2</v>
      </c>
      <c r="D24" s="220">
        <v>3</v>
      </c>
      <c r="E24" s="315" t="s">
        <v>71</v>
      </c>
      <c r="F24" s="320" t="s">
        <v>72</v>
      </c>
      <c r="G24" s="221">
        <v>18451</v>
      </c>
      <c r="H24" s="221">
        <v>25967</v>
      </c>
    </row>
    <row r="25" spans="1:18" ht="13.5">
      <c r="A25" s="313" t="s">
        <v>73</v>
      </c>
      <c r="B25" s="319" t="s">
        <v>74</v>
      </c>
      <c r="C25" s="220">
        <v>2</v>
      </c>
      <c r="D25" s="220">
        <v>3</v>
      </c>
      <c r="E25" s="331" t="s">
        <v>75</v>
      </c>
      <c r="F25" s="323" t="s">
        <v>76</v>
      </c>
      <c r="G25" s="223">
        <f>G19+G20+G21</f>
        <v>29196</v>
      </c>
      <c r="H25" s="223">
        <f>H19+H20+H21</f>
        <v>28973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4.25">
      <c r="A26" s="313" t="s">
        <v>77</v>
      </c>
      <c r="B26" s="319" t="s">
        <v>78</v>
      </c>
      <c r="C26" s="220">
        <v>393</v>
      </c>
      <c r="D26" s="220">
        <v>297</v>
      </c>
      <c r="E26" s="315" t="s">
        <v>79</v>
      </c>
      <c r="F26" s="324"/>
      <c r="G26" s="325"/>
      <c r="H26" s="326"/>
    </row>
    <row r="27" spans="1:18" ht="13.5">
      <c r="A27" s="313" t="s">
        <v>80</v>
      </c>
      <c r="B27" s="328" t="s">
        <v>81</v>
      </c>
      <c r="C27" s="224">
        <f>SUM(C23:C26)</f>
        <v>397</v>
      </c>
      <c r="D27" s="224">
        <f>SUM(D23:D26)</f>
        <v>304</v>
      </c>
      <c r="E27" s="331" t="s">
        <v>82</v>
      </c>
      <c r="F27" s="320" t="s">
        <v>83</v>
      </c>
      <c r="G27" s="223">
        <f>SUM(G28:G30)</f>
        <v>-1982</v>
      </c>
      <c r="H27" s="223">
        <f>SUM(H28:H30)</f>
        <v>-3447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3.5">
      <c r="A28" s="313"/>
      <c r="B28" s="319"/>
      <c r="C28" s="330"/>
      <c r="D28" s="224"/>
      <c r="E28" s="315" t="s">
        <v>84</v>
      </c>
      <c r="F28" s="320" t="s">
        <v>85</v>
      </c>
      <c r="G28" s="221">
        <v>2792</v>
      </c>
      <c r="H28" s="221">
        <v>2779</v>
      </c>
    </row>
    <row r="29" spans="1:13" ht="13.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-4774</v>
      </c>
      <c r="H29" s="418">
        <v>-6226</v>
      </c>
      <c r="M29" s="226"/>
    </row>
    <row r="30" spans="1:8" ht="13.5">
      <c r="A30" s="313" t="s">
        <v>89</v>
      </c>
      <c r="B30" s="319" t="s">
        <v>90</v>
      </c>
      <c r="C30" s="220">
        <v>1358</v>
      </c>
      <c r="D30" s="220">
        <v>1359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3.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3.5">
      <c r="A32" s="313" t="s">
        <v>97</v>
      </c>
      <c r="B32" s="328" t="s">
        <v>98</v>
      </c>
      <c r="C32" s="224">
        <f>C30+C31</f>
        <v>1358</v>
      </c>
      <c r="D32" s="224">
        <f>D30+D31</f>
        <v>1359</v>
      </c>
      <c r="E32" s="321" t="s">
        <v>99</v>
      </c>
      <c r="F32" s="320" t="s">
        <v>100</v>
      </c>
      <c r="G32" s="418">
        <v>-408</v>
      </c>
      <c r="H32" s="418">
        <v>-733</v>
      </c>
      <c r="I32" s="370"/>
      <c r="J32" s="370"/>
      <c r="K32" s="370"/>
      <c r="L32" s="370"/>
      <c r="M32" s="370"/>
      <c r="N32" s="370"/>
      <c r="O32" s="370"/>
    </row>
    <row r="33" spans="1:18" ht="13.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-2390</v>
      </c>
      <c r="H33" s="223">
        <f>H27+H31+H32</f>
        <v>-4180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3.5">
      <c r="A34" s="313" t="s">
        <v>847</v>
      </c>
      <c r="B34" s="322" t="s">
        <v>104</v>
      </c>
      <c r="C34" s="224">
        <f>SUM(C35:C38)</f>
        <v>2580</v>
      </c>
      <c r="D34" s="224">
        <f>SUM(D35:D38)</f>
        <v>2615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3.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3.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29163</v>
      </c>
      <c r="H36" s="223">
        <f>H25+H17+H33</f>
        <v>27150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3.5">
      <c r="A37" s="313" t="s">
        <v>111</v>
      </c>
      <c r="B37" s="319" t="s">
        <v>112</v>
      </c>
      <c r="C37" s="220">
        <v>2580</v>
      </c>
      <c r="D37" s="220">
        <v>2615</v>
      </c>
      <c r="E37" s="315"/>
      <c r="F37" s="340"/>
      <c r="G37" s="333"/>
      <c r="H37" s="334"/>
      <c r="M37" s="226"/>
    </row>
    <row r="38" spans="1:8" ht="13.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3.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9358</v>
      </c>
      <c r="H39" s="221">
        <v>12205</v>
      </c>
      <c r="I39" s="370"/>
      <c r="J39" s="370"/>
      <c r="K39" s="370"/>
      <c r="L39" s="370"/>
      <c r="M39" s="371"/>
      <c r="N39" s="370"/>
      <c r="O39" s="370"/>
    </row>
    <row r="40" spans="1:8" ht="13.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3.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3.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3.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3.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>
        <v>247</v>
      </c>
    </row>
    <row r="45" spans="1:15" ht="13.5">
      <c r="A45" s="313" t="s">
        <v>135</v>
      </c>
      <c r="B45" s="327" t="s">
        <v>136</v>
      </c>
      <c r="C45" s="224">
        <f>C34+C39+C44</f>
        <v>2580</v>
      </c>
      <c r="D45" s="224">
        <f>D34+D39+D44</f>
        <v>2615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3.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>
        <v>0</v>
      </c>
      <c r="H46" s="221">
        <v>299</v>
      </c>
    </row>
    <row r="47" spans="1:13" ht="13.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3.5">
      <c r="A48" s="313" t="s">
        <v>146</v>
      </c>
      <c r="B48" s="322" t="s">
        <v>147</v>
      </c>
      <c r="C48" s="220">
        <v>4129</v>
      </c>
      <c r="D48" s="220">
        <v>4212</v>
      </c>
      <c r="E48" s="315" t="s">
        <v>148</v>
      </c>
      <c r="F48" s="320" t="s">
        <v>149</v>
      </c>
      <c r="G48" s="221">
        <v>6</v>
      </c>
      <c r="H48" s="221"/>
    </row>
    <row r="49" spans="1:18" ht="13.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6</v>
      </c>
      <c r="H49" s="223">
        <f>SUM(H43:H48)</f>
        <v>546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3.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3.5">
      <c r="A51" s="313" t="s">
        <v>154</v>
      </c>
      <c r="B51" s="327" t="s">
        <v>155</v>
      </c>
      <c r="C51" s="224">
        <f>SUM(C47:C50)</f>
        <v>4129</v>
      </c>
      <c r="D51" s="224">
        <f>SUM(D47:D50)</f>
        <v>4212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3.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3.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43</v>
      </c>
      <c r="H53" s="221">
        <v>61</v>
      </c>
    </row>
    <row r="54" spans="1:8" ht="13.5">
      <c r="A54" s="313" t="s">
        <v>165</v>
      </c>
      <c r="B54" s="327" t="s">
        <v>166</v>
      </c>
      <c r="C54" s="220">
        <v>10</v>
      </c>
      <c r="D54" s="220">
        <v>3</v>
      </c>
      <c r="E54" s="315" t="s">
        <v>167</v>
      </c>
      <c r="F54" s="323" t="s">
        <v>168</v>
      </c>
      <c r="G54" s="221">
        <v>71</v>
      </c>
      <c r="H54" s="221">
        <v>79</v>
      </c>
    </row>
    <row r="55" spans="1:18" ht="26.25">
      <c r="A55" s="347" t="s">
        <v>169</v>
      </c>
      <c r="B55" s="348" t="s">
        <v>170</v>
      </c>
      <c r="C55" s="224">
        <f>C19+C20+C21+C27+C32+C45+C51+C53+C54</f>
        <v>35140</v>
      </c>
      <c r="D55" s="224">
        <f>D19+D20+D21+D27+D32+D45+D51+D53+D54</f>
        <v>35715</v>
      </c>
      <c r="E55" s="315" t="s">
        <v>171</v>
      </c>
      <c r="F55" s="339" t="s">
        <v>172</v>
      </c>
      <c r="G55" s="223">
        <f>G49+G51+G52+G53+G54</f>
        <v>120</v>
      </c>
      <c r="H55" s="223">
        <f>H49+H51+H52+H53+H54</f>
        <v>686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3.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3.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3.5">
      <c r="A58" s="313" t="s">
        <v>176</v>
      </c>
      <c r="B58" s="319" t="s">
        <v>177</v>
      </c>
      <c r="C58" s="220">
        <v>4138</v>
      </c>
      <c r="D58" s="220">
        <v>4046</v>
      </c>
      <c r="E58" s="315" t="s">
        <v>126</v>
      </c>
      <c r="F58" s="350"/>
      <c r="G58" s="330"/>
      <c r="H58" s="223"/>
    </row>
    <row r="59" spans="1:13" ht="13.5">
      <c r="A59" s="313" t="s">
        <v>178</v>
      </c>
      <c r="B59" s="319" t="s">
        <v>179</v>
      </c>
      <c r="C59" s="220">
        <v>1944</v>
      </c>
      <c r="D59" s="220">
        <v>2232</v>
      </c>
      <c r="E59" s="329" t="s">
        <v>180</v>
      </c>
      <c r="F59" s="320" t="s">
        <v>181</v>
      </c>
      <c r="G59" s="221">
        <v>2235</v>
      </c>
      <c r="H59" s="221">
        <v>2324</v>
      </c>
      <c r="M59" s="226"/>
    </row>
    <row r="60" spans="1:8" ht="13.5">
      <c r="A60" s="313" t="s">
        <v>182</v>
      </c>
      <c r="B60" s="319" t="s">
        <v>183</v>
      </c>
      <c r="C60" s="220">
        <v>371</v>
      </c>
      <c r="D60" s="220">
        <v>340</v>
      </c>
      <c r="E60" s="315" t="s">
        <v>184</v>
      </c>
      <c r="F60" s="320" t="s">
        <v>185</v>
      </c>
      <c r="G60" s="221">
        <v>260</v>
      </c>
      <c r="H60" s="221">
        <v>463</v>
      </c>
    </row>
    <row r="61" spans="1:18" ht="13.5">
      <c r="A61" s="313" t="s">
        <v>186</v>
      </c>
      <c r="B61" s="322" t="s">
        <v>187</v>
      </c>
      <c r="C61" s="220">
        <v>6803</v>
      </c>
      <c r="D61" s="220">
        <v>6332</v>
      </c>
      <c r="E61" s="321" t="s">
        <v>188</v>
      </c>
      <c r="F61" s="350" t="s">
        <v>189</v>
      </c>
      <c r="G61" s="223">
        <f>SUM(G62:G68)</f>
        <v>5424</v>
      </c>
      <c r="H61" s="223">
        <f>SUM(H62:H68)</f>
        <v>4917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3.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3.5">
      <c r="A63" s="313" t="s">
        <v>194</v>
      </c>
      <c r="B63" s="319" t="s">
        <v>195</v>
      </c>
      <c r="C63" s="220">
        <v>7</v>
      </c>
      <c r="D63" s="220">
        <v>5</v>
      </c>
      <c r="E63" s="315" t="s">
        <v>196</v>
      </c>
      <c r="F63" s="320" t="s">
        <v>197</v>
      </c>
      <c r="G63" s="221">
        <v>15</v>
      </c>
      <c r="H63" s="221">
        <v>318</v>
      </c>
      <c r="M63" s="226"/>
    </row>
    <row r="64" spans="1:15" ht="13.5">
      <c r="A64" s="313" t="s">
        <v>50</v>
      </c>
      <c r="B64" s="327" t="s">
        <v>198</v>
      </c>
      <c r="C64" s="224">
        <f>SUM(C58:C63)</f>
        <v>13263</v>
      </c>
      <c r="D64" s="224">
        <f>SUM(D58:D63)</f>
        <v>12955</v>
      </c>
      <c r="E64" s="315" t="s">
        <v>199</v>
      </c>
      <c r="F64" s="320" t="s">
        <v>200</v>
      </c>
      <c r="G64" s="221">
        <v>2425</v>
      </c>
      <c r="H64" s="221">
        <v>1986</v>
      </c>
      <c r="I64" s="370"/>
      <c r="J64" s="370"/>
      <c r="K64" s="370"/>
      <c r="L64" s="370"/>
      <c r="M64" s="370"/>
      <c r="N64" s="370"/>
      <c r="O64" s="370"/>
    </row>
    <row r="65" spans="1:8" ht="13.5">
      <c r="A65" s="313"/>
      <c r="B65" s="327"/>
      <c r="C65" s="330"/>
      <c r="D65" s="224"/>
      <c r="E65" s="315" t="s">
        <v>201</v>
      </c>
      <c r="F65" s="320" t="s">
        <v>202</v>
      </c>
      <c r="G65" s="221">
        <v>1690</v>
      </c>
      <c r="H65" s="221">
        <v>1134</v>
      </c>
    </row>
    <row r="66" spans="1:8" ht="13.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887</v>
      </c>
      <c r="H66" s="221">
        <v>956</v>
      </c>
    </row>
    <row r="67" spans="1:8" ht="13.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214</v>
      </c>
      <c r="H67" s="221">
        <v>245</v>
      </c>
    </row>
    <row r="68" spans="1:8" ht="13.5">
      <c r="A68" s="313" t="s">
        <v>210</v>
      </c>
      <c r="B68" s="319" t="s">
        <v>211</v>
      </c>
      <c r="C68" s="220">
        <v>3045</v>
      </c>
      <c r="D68" s="220">
        <v>2973</v>
      </c>
      <c r="E68" s="315" t="s">
        <v>212</v>
      </c>
      <c r="F68" s="320" t="s">
        <v>213</v>
      </c>
      <c r="G68" s="221">
        <v>193</v>
      </c>
      <c r="H68" s="221">
        <v>278</v>
      </c>
    </row>
    <row r="69" spans="1:8" ht="13.5">
      <c r="A69" s="313" t="s">
        <v>214</v>
      </c>
      <c r="B69" s="319" t="s">
        <v>215</v>
      </c>
      <c r="C69" s="220">
        <v>610</v>
      </c>
      <c r="D69" s="220">
        <v>500</v>
      </c>
      <c r="E69" s="329" t="s">
        <v>77</v>
      </c>
      <c r="F69" s="320" t="s">
        <v>216</v>
      </c>
      <c r="G69" s="221">
        <v>7597</v>
      </c>
      <c r="H69" s="221">
        <v>6583</v>
      </c>
    </row>
    <row r="70" spans="1:8" ht="13.5">
      <c r="A70" s="313" t="s">
        <v>217</v>
      </c>
      <c r="B70" s="319" t="s">
        <v>218</v>
      </c>
      <c r="C70" s="220">
        <v>241</v>
      </c>
      <c r="D70" s="220">
        <v>47</v>
      </c>
      <c r="E70" s="315" t="s">
        <v>219</v>
      </c>
      <c r="F70" s="320" t="s">
        <v>220</v>
      </c>
      <c r="G70" s="221">
        <v>201</v>
      </c>
      <c r="H70" s="221">
        <v>214</v>
      </c>
    </row>
    <row r="71" spans="1:18" ht="13.5">
      <c r="A71" s="313" t="s">
        <v>221</v>
      </c>
      <c r="B71" s="319" t="s">
        <v>222</v>
      </c>
      <c r="C71" s="220">
        <v>118</v>
      </c>
      <c r="D71" s="220">
        <v>101</v>
      </c>
      <c r="E71" s="331" t="s">
        <v>45</v>
      </c>
      <c r="F71" s="351" t="s">
        <v>223</v>
      </c>
      <c r="G71" s="230">
        <f>G59+G60+G61+G69+G70</f>
        <v>15717</v>
      </c>
      <c r="H71" s="230">
        <f>H59+H60+H61+H69+H70</f>
        <v>14501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3.5">
      <c r="A72" s="313" t="s">
        <v>224</v>
      </c>
      <c r="B72" s="319" t="s">
        <v>225</v>
      </c>
      <c r="C72" s="220">
        <v>547</v>
      </c>
      <c r="D72" s="220">
        <v>738</v>
      </c>
      <c r="E72" s="321"/>
      <c r="F72" s="352"/>
      <c r="G72" s="353"/>
      <c r="H72" s="354"/>
    </row>
    <row r="73" spans="1:8" ht="13.5">
      <c r="A73" s="313" t="s">
        <v>226</v>
      </c>
      <c r="B73" s="319" t="s">
        <v>227</v>
      </c>
      <c r="C73" s="220">
        <v>0</v>
      </c>
      <c r="D73" s="220">
        <v>1</v>
      </c>
      <c r="E73" s="232"/>
      <c r="F73" s="355"/>
      <c r="G73" s="356"/>
      <c r="H73" s="357"/>
    </row>
    <row r="74" spans="1:8" ht="13.5">
      <c r="A74" s="313" t="s">
        <v>228</v>
      </c>
      <c r="B74" s="319" t="s">
        <v>229</v>
      </c>
      <c r="C74" s="220">
        <v>495</v>
      </c>
      <c r="D74" s="220">
        <v>505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3.5">
      <c r="A75" s="313" t="s">
        <v>75</v>
      </c>
      <c r="B75" s="327" t="s">
        <v>232</v>
      </c>
      <c r="C75" s="224">
        <f>SUM(C67:C74)</f>
        <v>5056</v>
      </c>
      <c r="D75" s="224">
        <f>SUM(D67:D74)</f>
        <v>4865</v>
      </c>
      <c r="E75" s="329" t="s">
        <v>159</v>
      </c>
      <c r="F75" s="323" t="s">
        <v>233</v>
      </c>
      <c r="G75" s="221">
        <v>38</v>
      </c>
      <c r="H75" s="221">
        <v>0</v>
      </c>
      <c r="I75" s="370"/>
      <c r="J75" s="370"/>
      <c r="K75" s="370"/>
      <c r="L75" s="370"/>
      <c r="M75" s="370"/>
      <c r="N75" s="370"/>
      <c r="O75" s="370"/>
    </row>
    <row r="76" spans="1:8" ht="13.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3.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3.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3.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15755</v>
      </c>
      <c r="H79" s="231">
        <f>H71+H74+H75+H76</f>
        <v>14501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3.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3.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3.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3.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3.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3.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3.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3.5">
      <c r="A87" s="313" t="s">
        <v>253</v>
      </c>
      <c r="B87" s="319" t="s">
        <v>254</v>
      </c>
      <c r="C87" s="220">
        <v>52</v>
      </c>
      <c r="D87" s="220">
        <v>77</v>
      </c>
      <c r="E87" s="232"/>
      <c r="F87" s="363"/>
      <c r="G87" s="363"/>
      <c r="H87" s="364"/>
      <c r="M87" s="226"/>
    </row>
    <row r="88" spans="1:8" ht="13.5">
      <c r="A88" s="313" t="s">
        <v>255</v>
      </c>
      <c r="B88" s="319" t="s">
        <v>256</v>
      </c>
      <c r="C88" s="220">
        <v>596</v>
      </c>
      <c r="D88" s="220">
        <v>763</v>
      </c>
      <c r="E88" s="341"/>
      <c r="F88" s="363"/>
      <c r="G88" s="363"/>
      <c r="H88" s="364"/>
    </row>
    <row r="89" spans="1:13" ht="13.5">
      <c r="A89" s="313" t="s">
        <v>257</v>
      </c>
      <c r="B89" s="319" t="s">
        <v>258</v>
      </c>
      <c r="C89" s="220">
        <v>192</v>
      </c>
      <c r="D89" s="220">
        <v>93</v>
      </c>
      <c r="E89" s="341"/>
      <c r="F89" s="363"/>
      <c r="G89" s="363"/>
      <c r="H89" s="364"/>
      <c r="M89" s="226"/>
    </row>
    <row r="90" spans="1:8" ht="13.5">
      <c r="A90" s="313" t="s">
        <v>259</v>
      </c>
      <c r="B90" s="319" t="s">
        <v>260</v>
      </c>
      <c r="C90" s="220">
        <v>28</v>
      </c>
      <c r="D90" s="220">
        <v>4</v>
      </c>
      <c r="E90" s="341"/>
      <c r="F90" s="363"/>
      <c r="G90" s="363"/>
      <c r="H90" s="364"/>
    </row>
    <row r="91" spans="1:14" ht="13.5">
      <c r="A91" s="313" t="s">
        <v>261</v>
      </c>
      <c r="B91" s="327" t="s">
        <v>262</v>
      </c>
      <c r="C91" s="224">
        <f>SUM(C87:C90)</f>
        <v>868</v>
      </c>
      <c r="D91" s="224">
        <f>SUM(D87:D90)</f>
        <v>937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3.5">
      <c r="A92" s="313" t="s">
        <v>263</v>
      </c>
      <c r="B92" s="327" t="s">
        <v>264</v>
      </c>
      <c r="C92" s="220">
        <v>69</v>
      </c>
      <c r="D92" s="220">
        <v>70</v>
      </c>
      <c r="E92" s="341"/>
      <c r="F92" s="363"/>
      <c r="G92" s="363"/>
      <c r="H92" s="364"/>
    </row>
    <row r="93" spans="1:14" ht="13.5">
      <c r="A93" s="313" t="s">
        <v>265</v>
      </c>
      <c r="B93" s="365" t="s">
        <v>266</v>
      </c>
      <c r="C93" s="224">
        <f>C64+C75+C84+C91+C92</f>
        <v>19256</v>
      </c>
      <c r="D93" s="224">
        <f>D64+D75+D84+D91+D92</f>
        <v>18827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4.25" thickBot="1">
      <c r="A94" s="366" t="s">
        <v>267</v>
      </c>
      <c r="B94" s="367" t="s">
        <v>268</v>
      </c>
      <c r="C94" s="233">
        <f>C93+C55</f>
        <v>54396</v>
      </c>
      <c r="D94" s="233">
        <f>D93+D55</f>
        <v>54542</v>
      </c>
      <c r="E94" s="368" t="s">
        <v>269</v>
      </c>
      <c r="F94" s="369" t="s">
        <v>270</v>
      </c>
      <c r="G94" s="234">
        <f>G36+G39+G55+G79</f>
        <v>54396</v>
      </c>
      <c r="H94" s="234">
        <f>H36+H39+H55+H79</f>
        <v>54542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3.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3.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3.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3.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3.5">
      <c r="A99" s="89" t="s">
        <v>890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878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C34">
      <selection activeCell="G41" sqref="G41"/>
    </sheetView>
  </sheetViews>
  <sheetFormatPr defaultColWidth="9.00390625" defaultRowHeight="12.75"/>
  <cols>
    <col min="1" max="1" width="49.50390625" style="38" customWidth="1"/>
    <col min="2" max="2" width="9.00390625" style="38" customWidth="1"/>
    <col min="3" max="3" width="11.875" style="31" customWidth="1"/>
    <col min="4" max="4" width="14.50390625" style="31" customWidth="1"/>
    <col min="5" max="5" width="42.625" style="38" customWidth="1"/>
    <col min="6" max="6" width="9.00390625" style="38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879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17129</v>
      </c>
      <c r="D9" s="90">
        <v>15525</v>
      </c>
      <c r="E9" s="390" t="s">
        <v>283</v>
      </c>
      <c r="F9" s="392" t="s">
        <v>284</v>
      </c>
      <c r="G9" s="99">
        <v>27434</v>
      </c>
      <c r="H9" s="99">
        <v>26492</v>
      </c>
    </row>
    <row r="10" spans="1:8" ht="12">
      <c r="A10" s="390" t="s">
        <v>285</v>
      </c>
      <c r="B10" s="391" t="s">
        <v>286</v>
      </c>
      <c r="C10" s="90">
        <v>2539</v>
      </c>
      <c r="D10" s="90">
        <v>2890</v>
      </c>
      <c r="E10" s="390" t="s">
        <v>287</v>
      </c>
      <c r="F10" s="392" t="s">
        <v>288</v>
      </c>
      <c r="G10" s="99">
        <v>3214</v>
      </c>
      <c r="H10" s="99">
        <v>3044</v>
      </c>
    </row>
    <row r="11" spans="1:8" ht="12">
      <c r="A11" s="390" t="s">
        <v>289</v>
      </c>
      <c r="B11" s="391" t="s">
        <v>290</v>
      </c>
      <c r="C11" s="90">
        <v>1733</v>
      </c>
      <c r="D11" s="90">
        <v>2025</v>
      </c>
      <c r="E11" s="393" t="s">
        <v>291</v>
      </c>
      <c r="F11" s="392" t="s">
        <v>292</v>
      </c>
      <c r="G11" s="99">
        <v>1417</v>
      </c>
      <c r="H11" s="99">
        <v>1265</v>
      </c>
    </row>
    <row r="12" spans="1:8" ht="12">
      <c r="A12" s="390" t="s">
        <v>293</v>
      </c>
      <c r="B12" s="391" t="s">
        <v>294</v>
      </c>
      <c r="C12" s="90">
        <v>7925</v>
      </c>
      <c r="D12" s="90">
        <v>7694</v>
      </c>
      <c r="E12" s="393" t="s">
        <v>77</v>
      </c>
      <c r="F12" s="392" t="s">
        <v>295</v>
      </c>
      <c r="G12" s="99">
        <v>1787</v>
      </c>
      <c r="H12" s="99">
        <v>1441</v>
      </c>
    </row>
    <row r="13" spans="1:18" ht="12">
      <c r="A13" s="390" t="s">
        <v>296</v>
      </c>
      <c r="B13" s="391" t="s">
        <v>297</v>
      </c>
      <c r="C13" s="90">
        <v>1528</v>
      </c>
      <c r="D13" s="90">
        <v>1485</v>
      </c>
      <c r="E13" s="394" t="s">
        <v>50</v>
      </c>
      <c r="F13" s="395" t="s">
        <v>298</v>
      </c>
      <c r="G13" s="417">
        <f>SUM(G9:G12)</f>
        <v>33852</v>
      </c>
      <c r="H13" s="417">
        <f>SUM(H9:H12)</f>
        <v>32242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12">
      <c r="A14" s="390" t="s">
        <v>299</v>
      </c>
      <c r="B14" s="391" t="s">
        <v>300</v>
      </c>
      <c r="C14" s="90">
        <v>3666</v>
      </c>
      <c r="D14" s="90">
        <v>3268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-602</v>
      </c>
      <c r="D15" s="91">
        <v>-589</v>
      </c>
      <c r="E15" s="388" t="s">
        <v>303</v>
      </c>
      <c r="F15" s="397" t="s">
        <v>304</v>
      </c>
      <c r="G15" s="99">
        <v>9</v>
      </c>
      <c r="H15" s="99">
        <v>21</v>
      </c>
    </row>
    <row r="16" spans="1:8" ht="12">
      <c r="A16" s="390" t="s">
        <v>305</v>
      </c>
      <c r="B16" s="391" t="s">
        <v>306</v>
      </c>
      <c r="C16" s="91">
        <v>425</v>
      </c>
      <c r="D16" s="91">
        <v>469</v>
      </c>
      <c r="E16" s="390" t="s">
        <v>307</v>
      </c>
      <c r="F16" s="396" t="s">
        <v>308</v>
      </c>
      <c r="G16" s="101">
        <v>9</v>
      </c>
      <c r="H16" s="101">
        <v>9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34343</v>
      </c>
      <c r="D19" s="93">
        <f>SUM(D9:D17)</f>
        <v>32767</v>
      </c>
      <c r="E19" s="400" t="s">
        <v>315</v>
      </c>
      <c r="F19" s="396" t="s">
        <v>316</v>
      </c>
      <c r="G19" s="99">
        <v>40</v>
      </c>
      <c r="H19" s="99">
        <v>93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479</v>
      </c>
      <c r="H20" s="99">
        <v>357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41</v>
      </c>
      <c r="H21" s="99">
        <v>64</v>
      </c>
    </row>
    <row r="22" spans="1:8" ht="24">
      <c r="A22" s="387" t="s">
        <v>322</v>
      </c>
      <c r="B22" s="402" t="s">
        <v>323</v>
      </c>
      <c r="C22" s="90">
        <v>581</v>
      </c>
      <c r="D22" s="90">
        <v>408</v>
      </c>
      <c r="E22" s="400" t="s">
        <v>324</v>
      </c>
      <c r="F22" s="396" t="s">
        <v>325</v>
      </c>
      <c r="G22" s="99">
        <v>29</v>
      </c>
      <c r="H22" s="99">
        <v>48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>
        <v>1</v>
      </c>
      <c r="H23" s="99">
        <v>7</v>
      </c>
    </row>
    <row r="24" spans="1:18" ht="12">
      <c r="A24" s="390" t="s">
        <v>330</v>
      </c>
      <c r="B24" s="402" t="s">
        <v>331</v>
      </c>
      <c r="C24" s="90">
        <v>39</v>
      </c>
      <c r="D24" s="90">
        <v>52</v>
      </c>
      <c r="E24" s="394" t="s">
        <v>102</v>
      </c>
      <c r="F24" s="397" t="s">
        <v>332</v>
      </c>
      <c r="G24" s="100">
        <f>SUM(G19:G23)</f>
        <v>590</v>
      </c>
      <c r="H24" s="100">
        <f>SUM(H19:H23)</f>
        <v>569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101</v>
      </c>
      <c r="D25" s="90">
        <v>109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721</v>
      </c>
      <c r="D26" s="93">
        <f>SUM(D22:D25)</f>
        <v>569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35064</v>
      </c>
      <c r="D28" s="94">
        <f>D26+D19</f>
        <v>33336</v>
      </c>
      <c r="E28" s="188" t="s">
        <v>337</v>
      </c>
      <c r="F28" s="397" t="s">
        <v>338</v>
      </c>
      <c r="G28" s="100">
        <f>G13+G15+G24</f>
        <v>34451</v>
      </c>
      <c r="H28" s="100">
        <f>H13+H15+H24</f>
        <v>32832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v>591</v>
      </c>
      <c r="H30" s="102">
        <f>IF((D28-H28)&gt;0,D28-H28,0)</f>
        <v>504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>
        <v>22</v>
      </c>
      <c r="H32" s="99"/>
    </row>
    <row r="33" spans="1:18" ht="12">
      <c r="A33" s="406" t="s">
        <v>350</v>
      </c>
      <c r="B33" s="403" t="s">
        <v>351</v>
      </c>
      <c r="C33" s="93">
        <f>C28+C31+C32</f>
        <v>35064</v>
      </c>
      <c r="D33" s="93">
        <f>D28+D31+D32</f>
        <v>33336</v>
      </c>
      <c r="E33" s="188" t="s">
        <v>352</v>
      </c>
      <c r="F33" s="397" t="s">
        <v>353</v>
      </c>
      <c r="G33" s="102">
        <f>G32+G31+G28</f>
        <v>34473</v>
      </c>
      <c r="H33" s="102">
        <f>H32+H31+H28</f>
        <v>32832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v>591</v>
      </c>
      <c r="H34" s="100">
        <f>IF((D33-H33)&gt;0,D33-H33,0)</f>
        <v>504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54</v>
      </c>
      <c r="D35" s="93">
        <v>54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79</v>
      </c>
      <c r="D36" s="90">
        <v>57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>
        <v>-25</v>
      </c>
      <c r="D37" s="584">
        <v>-3</v>
      </c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645</v>
      </c>
      <c r="H39" s="103">
        <f>IF(H34&gt;0,IF(D35&gt;=0,H34+D35,H34),IF(D34-D35&lt;0,D35-D34,0))</f>
        <v>558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>
        <v>175</v>
      </c>
      <c r="E40" s="188" t="s">
        <v>370</v>
      </c>
      <c r="F40" s="189" t="s">
        <v>372</v>
      </c>
      <c r="G40" s="99">
        <v>237</v>
      </c>
      <c r="H40" s="99"/>
    </row>
    <row r="41" spans="1:18" ht="12">
      <c r="A41" s="188" t="s">
        <v>373</v>
      </c>
      <c r="B41" s="383" t="s">
        <v>374</v>
      </c>
      <c r="C41" s="97"/>
      <c r="D41" s="97">
        <v>0</v>
      </c>
      <c r="E41" s="188" t="s">
        <v>375</v>
      </c>
      <c r="F41" s="189" t="s">
        <v>376</v>
      </c>
      <c r="G41" s="102">
        <v>408</v>
      </c>
      <c r="H41" s="102">
        <v>733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35118</v>
      </c>
      <c r="D42" s="98">
        <f>D33+D35+D39</f>
        <v>33390</v>
      </c>
      <c r="E42" s="191" t="s">
        <v>379</v>
      </c>
      <c r="F42" s="192" t="s">
        <v>380</v>
      </c>
      <c r="G42" s="102">
        <f>G39+G33</f>
        <v>35118</v>
      </c>
      <c r="H42" s="102">
        <f>H39+H33</f>
        <v>33390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891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880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A50" sqref="A50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37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3.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3.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881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41862</v>
      </c>
      <c r="D10" s="104">
        <v>35015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-31636</v>
      </c>
      <c r="D11" s="104">
        <v>-24933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-8848</v>
      </c>
      <c r="D13" s="104">
        <v>-8725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-237</v>
      </c>
      <c r="D14" s="104">
        <v>-180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-129</v>
      </c>
      <c r="D15" s="104">
        <v>49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>
        <v>4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-146</v>
      </c>
      <c r="D17" s="104">
        <v>-130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-10</v>
      </c>
      <c r="D18" s="104">
        <v>-9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-1</v>
      </c>
      <c r="D19" s="104">
        <v>62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855</v>
      </c>
      <c r="D20" s="105">
        <f>SUM(D10:D19)</f>
        <v>1153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-466</v>
      </c>
      <c r="D22" s="104">
        <v>-323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101</v>
      </c>
      <c r="D23" s="104">
        <v>2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-238</v>
      </c>
      <c r="D27" s="104">
        <v>-337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85</v>
      </c>
      <c r="D28" s="104">
        <v>636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232</v>
      </c>
      <c r="D29" s="104">
        <v>244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-286</v>
      </c>
      <c r="D32" s="105">
        <f>SUM(D22:D31)</f>
        <v>222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4933</v>
      </c>
      <c r="D36" s="104">
        <v>4255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-6449</v>
      </c>
      <c r="D37" s="104">
        <v>-6035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-8</v>
      </c>
      <c r="D38" s="104">
        <v>-1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-107</v>
      </c>
      <c r="D39" s="104">
        <v>-119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-123</v>
      </c>
      <c r="D40" s="104">
        <v>-91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1116</v>
      </c>
      <c r="D41" s="104">
        <v>588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-638</v>
      </c>
      <c r="D42" s="105">
        <f>SUM(D34:D41)</f>
        <v>-1403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-69</v>
      </c>
      <c r="D43" s="105">
        <f>D42+D32+D20</f>
        <v>-28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937</v>
      </c>
      <c r="D44" s="198">
        <v>965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868</v>
      </c>
      <c r="D45" s="105">
        <f>D44+D43</f>
        <v>937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676</v>
      </c>
      <c r="D46" s="106">
        <v>844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192</v>
      </c>
      <c r="D47" s="106">
        <v>93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892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883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35" sqref="A35"/>
    </sheetView>
  </sheetViews>
  <sheetFormatPr defaultColWidth="9.00390625" defaultRowHeight="12.75"/>
  <cols>
    <col min="1" max="1" width="48.50390625" style="29" customWidth="1"/>
    <col min="2" max="2" width="8.375" style="45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3.25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3.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884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57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2291</v>
      </c>
      <c r="F11" s="108">
        <f>'справка №1-БАЛАНС'!H22</f>
        <v>696</v>
      </c>
      <c r="G11" s="108">
        <f>'справка №1-БАЛАНС'!H23</f>
        <v>5</v>
      </c>
      <c r="H11" s="110">
        <v>25967</v>
      </c>
      <c r="I11" s="108">
        <f>'справка №1-БАЛАНС'!H28+'справка №1-БАЛАНС'!H31</f>
        <v>2779</v>
      </c>
      <c r="J11" s="108">
        <f>'справка №1-БАЛАНС'!H29+'справка №1-БАЛАНС'!H32</f>
        <v>-6959</v>
      </c>
      <c r="K11" s="110">
        <v>0</v>
      </c>
      <c r="L11" s="451">
        <f>SUM(C11:K11)</f>
        <v>27150</v>
      </c>
      <c r="M11" s="108">
        <f>'справка №1-БАЛАНС'!H39</f>
        <v>12205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2291</v>
      </c>
      <c r="F15" s="111">
        <f t="shared" si="2"/>
        <v>696</v>
      </c>
      <c r="G15" s="111">
        <f t="shared" si="2"/>
        <v>5</v>
      </c>
      <c r="H15" s="111">
        <f t="shared" si="2"/>
        <v>25967</v>
      </c>
      <c r="I15" s="111">
        <f t="shared" si="2"/>
        <v>2779</v>
      </c>
      <c r="J15" s="111">
        <f t="shared" si="2"/>
        <v>-6959</v>
      </c>
      <c r="K15" s="111">
        <f t="shared" si="2"/>
        <v>0</v>
      </c>
      <c r="L15" s="451">
        <f t="shared" si="1"/>
        <v>27150</v>
      </c>
      <c r="M15" s="111">
        <f t="shared" si="2"/>
        <v>12205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-408</v>
      </c>
      <c r="K16" s="110"/>
      <c r="L16" s="451">
        <f t="shared" si="1"/>
        <v>-408</v>
      </c>
      <c r="M16" s="110">
        <v>293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226</v>
      </c>
      <c r="I17" s="112">
        <f t="shared" si="3"/>
        <v>-321</v>
      </c>
      <c r="J17" s="112">
        <f>J18+J19</f>
        <v>0</v>
      </c>
      <c r="K17" s="112">
        <f t="shared" si="3"/>
        <v>0</v>
      </c>
      <c r="L17" s="451">
        <f t="shared" si="1"/>
        <v>-95</v>
      </c>
      <c r="M17" s="112">
        <f>M18+M19</f>
        <v>-163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-95</v>
      </c>
      <c r="J18" s="110"/>
      <c r="K18" s="110"/>
      <c r="L18" s="451">
        <f t="shared" si="1"/>
        <v>-95</v>
      </c>
      <c r="M18" s="110">
        <v>-47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226</v>
      </c>
      <c r="I19" s="110">
        <v>-226</v>
      </c>
      <c r="J19" s="110"/>
      <c r="K19" s="110"/>
      <c r="L19" s="451">
        <f t="shared" si="1"/>
        <v>0</v>
      </c>
      <c r="M19" s="110">
        <v>-116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>
        <v>7739</v>
      </c>
      <c r="F28" s="110"/>
      <c r="G28" s="110"/>
      <c r="H28" s="110">
        <v>-7742</v>
      </c>
      <c r="I28" s="110">
        <v>334</v>
      </c>
      <c r="J28" s="110">
        <v>2185</v>
      </c>
      <c r="K28" s="110"/>
      <c r="L28" s="451">
        <f t="shared" si="1"/>
        <v>2516</v>
      </c>
      <c r="M28" s="110">
        <v>-2977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10030</v>
      </c>
      <c r="F29" s="109">
        <f t="shared" si="6"/>
        <v>696</v>
      </c>
      <c r="G29" s="109">
        <f t="shared" si="6"/>
        <v>5</v>
      </c>
      <c r="H29" s="109">
        <f t="shared" si="6"/>
        <v>18451</v>
      </c>
      <c r="I29" s="109">
        <f t="shared" si="6"/>
        <v>2792</v>
      </c>
      <c r="J29" s="109">
        <f>J11+J17+J20+J21+J24+J28+J27+J16</f>
        <v>-5182</v>
      </c>
      <c r="K29" s="109">
        <f t="shared" si="6"/>
        <v>0</v>
      </c>
      <c r="L29" s="451">
        <f t="shared" si="1"/>
        <v>29163</v>
      </c>
      <c r="M29" s="109">
        <f>M11+M17+M20+M21+M24+M28+M27+M16</f>
        <v>9358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10030</v>
      </c>
      <c r="F32" s="109">
        <f t="shared" si="7"/>
        <v>696</v>
      </c>
      <c r="G32" s="109">
        <f t="shared" si="7"/>
        <v>5</v>
      </c>
      <c r="H32" s="109">
        <f t="shared" si="7"/>
        <v>18451</v>
      </c>
      <c r="I32" s="109">
        <f t="shared" si="7"/>
        <v>2792</v>
      </c>
      <c r="J32" s="109">
        <f t="shared" si="7"/>
        <v>-5182</v>
      </c>
      <c r="K32" s="109">
        <f t="shared" si="7"/>
        <v>0</v>
      </c>
      <c r="L32" s="451">
        <f t="shared" si="1"/>
        <v>29163</v>
      </c>
      <c r="M32" s="109">
        <f>M29+M30+M31</f>
        <v>9358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894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882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9">
      <selection activeCell="D45" sqref="D45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375" style="50" customWidth="1"/>
    <col min="4" max="6" width="9.5039062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50390625" style="50" customWidth="1"/>
    <col min="11" max="11" width="9.375" style="50" customWidth="1"/>
    <col min="12" max="12" width="10.625" style="50" customWidth="1"/>
    <col min="13" max="13" width="9.625" style="50" customWidth="1"/>
    <col min="14" max="14" width="8.50390625" style="50" customWidth="1"/>
    <col min="15" max="15" width="12.50390625" style="50" customWidth="1"/>
    <col min="16" max="16" width="11.125" style="50" customWidth="1"/>
    <col min="17" max="17" width="13.125" style="50" customWidth="1"/>
    <col min="18" max="18" width="11.375" style="50" customWidth="1"/>
    <col min="19" max="16384" width="10.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13.5">
      <c r="A3" s="463"/>
      <c r="B3" s="469" t="s">
        <v>885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5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4384</v>
      </c>
      <c r="E9" s="259">
        <v>1</v>
      </c>
      <c r="F9" s="259"/>
      <c r="G9" s="125">
        <f>D9+E9-F9</f>
        <v>4385</v>
      </c>
      <c r="H9" s="115"/>
      <c r="I9" s="115"/>
      <c r="J9" s="125">
        <f>G9+H9-I9</f>
        <v>4385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4385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6637</v>
      </c>
      <c r="E10" s="259">
        <v>618</v>
      </c>
      <c r="F10" s="259">
        <v>6</v>
      </c>
      <c r="G10" s="125">
        <f aca="true" t="shared" si="2" ref="G10:G40">D10+E10-F10</f>
        <v>7249</v>
      </c>
      <c r="H10" s="115"/>
      <c r="I10" s="115"/>
      <c r="J10" s="125">
        <f aca="true" t="shared" si="3" ref="J10:J40">G10+H10-I10</f>
        <v>7249</v>
      </c>
      <c r="K10" s="115">
        <v>3605</v>
      </c>
      <c r="L10" s="115">
        <v>226</v>
      </c>
      <c r="M10" s="115">
        <v>6</v>
      </c>
      <c r="N10" s="125">
        <f aca="true" t="shared" si="4" ref="N10:N40">K10+L10-M10</f>
        <v>3825</v>
      </c>
      <c r="O10" s="115"/>
      <c r="P10" s="115"/>
      <c r="Q10" s="125">
        <f t="shared" si="0"/>
        <v>3825</v>
      </c>
      <c r="R10" s="125">
        <f t="shared" si="1"/>
        <v>3424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28583</v>
      </c>
      <c r="E11" s="259">
        <v>337</v>
      </c>
      <c r="F11" s="259">
        <v>550</v>
      </c>
      <c r="G11" s="125">
        <f t="shared" si="2"/>
        <v>28370</v>
      </c>
      <c r="H11" s="115"/>
      <c r="I11" s="115"/>
      <c r="J11" s="125">
        <f t="shared" si="3"/>
        <v>28370</v>
      </c>
      <c r="K11" s="115">
        <v>16586</v>
      </c>
      <c r="L11" s="115">
        <v>1103</v>
      </c>
      <c r="M11" s="115">
        <v>550</v>
      </c>
      <c r="N11" s="125">
        <f t="shared" si="4"/>
        <v>17139</v>
      </c>
      <c r="O11" s="115"/>
      <c r="P11" s="115"/>
      <c r="Q11" s="125">
        <f t="shared" si="0"/>
        <v>17139</v>
      </c>
      <c r="R11" s="125">
        <f t="shared" si="1"/>
        <v>11231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1785</v>
      </c>
      <c r="E12" s="259">
        <v>383</v>
      </c>
      <c r="F12" s="259">
        <v>8</v>
      </c>
      <c r="G12" s="125">
        <f t="shared" si="2"/>
        <v>2160</v>
      </c>
      <c r="H12" s="115"/>
      <c r="I12" s="115"/>
      <c r="J12" s="125">
        <f t="shared" si="3"/>
        <v>2160</v>
      </c>
      <c r="K12" s="115">
        <v>855</v>
      </c>
      <c r="L12" s="115">
        <v>61</v>
      </c>
      <c r="M12" s="115">
        <v>8</v>
      </c>
      <c r="N12" s="125">
        <f t="shared" si="4"/>
        <v>908</v>
      </c>
      <c r="O12" s="115"/>
      <c r="P12" s="115"/>
      <c r="Q12" s="125">
        <f t="shared" si="0"/>
        <v>908</v>
      </c>
      <c r="R12" s="125">
        <f t="shared" si="1"/>
        <v>1252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1659</v>
      </c>
      <c r="E13" s="259">
        <v>199</v>
      </c>
      <c r="F13" s="259">
        <v>144</v>
      </c>
      <c r="G13" s="125">
        <f t="shared" si="2"/>
        <v>1714</v>
      </c>
      <c r="H13" s="115"/>
      <c r="I13" s="115"/>
      <c r="J13" s="125">
        <f t="shared" si="3"/>
        <v>1714</v>
      </c>
      <c r="K13" s="115">
        <v>1335</v>
      </c>
      <c r="L13" s="115">
        <v>127</v>
      </c>
      <c r="M13" s="115">
        <v>110</v>
      </c>
      <c r="N13" s="125">
        <f t="shared" si="4"/>
        <v>1352</v>
      </c>
      <c r="O13" s="115"/>
      <c r="P13" s="115"/>
      <c r="Q13" s="125">
        <f t="shared" si="0"/>
        <v>1352</v>
      </c>
      <c r="R13" s="125">
        <f t="shared" si="1"/>
        <v>362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345</v>
      </c>
      <c r="E14" s="259">
        <v>1</v>
      </c>
      <c r="F14" s="259">
        <v>2</v>
      </c>
      <c r="G14" s="125">
        <f t="shared" si="2"/>
        <v>344</v>
      </c>
      <c r="H14" s="115"/>
      <c r="I14" s="115"/>
      <c r="J14" s="125">
        <f t="shared" si="3"/>
        <v>344</v>
      </c>
      <c r="K14" s="115">
        <v>238</v>
      </c>
      <c r="L14" s="115">
        <v>26</v>
      </c>
      <c r="M14" s="115">
        <v>1</v>
      </c>
      <c r="N14" s="125">
        <f t="shared" si="4"/>
        <v>263</v>
      </c>
      <c r="O14" s="115"/>
      <c r="P14" s="115"/>
      <c r="Q14" s="125">
        <f t="shared" si="0"/>
        <v>263</v>
      </c>
      <c r="R14" s="125">
        <f t="shared" si="1"/>
        <v>81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5419</v>
      </c>
      <c r="E15" s="259">
        <v>1125</v>
      </c>
      <c r="F15" s="259">
        <v>1823</v>
      </c>
      <c r="G15" s="125">
        <f t="shared" si="2"/>
        <v>4721</v>
      </c>
      <c r="H15" s="115"/>
      <c r="I15" s="115"/>
      <c r="J15" s="125">
        <f t="shared" si="3"/>
        <v>4721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4721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1748</v>
      </c>
      <c r="E16" s="259">
        <v>315</v>
      </c>
      <c r="F16" s="259">
        <v>81</v>
      </c>
      <c r="G16" s="125">
        <f t="shared" si="2"/>
        <v>1982</v>
      </c>
      <c r="H16" s="115"/>
      <c r="I16" s="115"/>
      <c r="J16" s="125">
        <f t="shared" si="3"/>
        <v>1982</v>
      </c>
      <c r="K16" s="115">
        <v>932</v>
      </c>
      <c r="L16" s="115">
        <v>120</v>
      </c>
      <c r="M16" s="115">
        <v>81</v>
      </c>
      <c r="N16" s="125">
        <f t="shared" si="4"/>
        <v>971</v>
      </c>
      <c r="O16" s="115"/>
      <c r="P16" s="115"/>
      <c r="Q16" s="125">
        <f t="shared" si="5"/>
        <v>971</v>
      </c>
      <c r="R16" s="125">
        <f t="shared" si="6"/>
        <v>1011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50560</v>
      </c>
      <c r="E17" s="264">
        <f aca="true" t="shared" si="7" ref="E17:P17">SUM(E9:E16)</f>
        <v>2979</v>
      </c>
      <c r="F17" s="264">
        <f t="shared" si="7"/>
        <v>2614</v>
      </c>
      <c r="G17" s="125">
        <f t="shared" si="2"/>
        <v>50925</v>
      </c>
      <c r="H17" s="126">
        <f t="shared" si="7"/>
        <v>0</v>
      </c>
      <c r="I17" s="126">
        <f t="shared" si="7"/>
        <v>0</v>
      </c>
      <c r="J17" s="125">
        <f t="shared" si="3"/>
        <v>50925</v>
      </c>
      <c r="K17" s="126">
        <f t="shared" si="7"/>
        <v>23551</v>
      </c>
      <c r="L17" s="126">
        <f t="shared" si="7"/>
        <v>1663</v>
      </c>
      <c r="M17" s="126">
        <f t="shared" si="7"/>
        <v>756</v>
      </c>
      <c r="N17" s="125">
        <f t="shared" si="4"/>
        <v>24458</v>
      </c>
      <c r="O17" s="126">
        <f t="shared" si="7"/>
        <v>0</v>
      </c>
      <c r="P17" s="126">
        <f t="shared" si="7"/>
        <v>0</v>
      </c>
      <c r="Q17" s="125">
        <f t="shared" si="5"/>
        <v>24458</v>
      </c>
      <c r="R17" s="125">
        <f t="shared" si="6"/>
        <v>26467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194</v>
      </c>
      <c r="L18" s="113">
        <v>14</v>
      </c>
      <c r="M18" s="113"/>
      <c r="N18" s="125">
        <f t="shared" si="4"/>
        <v>208</v>
      </c>
      <c r="O18" s="113"/>
      <c r="P18" s="113"/>
      <c r="Q18" s="125">
        <f t="shared" si="5"/>
        <v>208</v>
      </c>
      <c r="R18" s="125">
        <f t="shared" si="6"/>
        <v>199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17</v>
      </c>
      <c r="L21" s="115">
        <v>1</v>
      </c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>
        <v>2</v>
      </c>
      <c r="F22" s="259">
        <v>2</v>
      </c>
      <c r="G22" s="125">
        <f t="shared" si="2"/>
        <v>51</v>
      </c>
      <c r="H22" s="115"/>
      <c r="I22" s="115"/>
      <c r="J22" s="125">
        <f t="shared" si="3"/>
        <v>51</v>
      </c>
      <c r="K22" s="115">
        <v>48</v>
      </c>
      <c r="L22" s="115">
        <v>3</v>
      </c>
      <c r="M22" s="115">
        <v>2</v>
      </c>
      <c r="N22" s="125">
        <f t="shared" si="4"/>
        <v>49</v>
      </c>
      <c r="O22" s="115"/>
      <c r="P22" s="115"/>
      <c r="Q22" s="125">
        <f t="shared" si="5"/>
        <v>49</v>
      </c>
      <c r="R22" s="125">
        <f t="shared" si="6"/>
        <v>2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10</v>
      </c>
      <c r="L23" s="115">
        <v>1</v>
      </c>
      <c r="M23" s="115"/>
      <c r="N23" s="125">
        <f t="shared" si="4"/>
        <v>11</v>
      </c>
      <c r="O23" s="115"/>
      <c r="P23" s="115"/>
      <c r="Q23" s="125">
        <f t="shared" si="5"/>
        <v>11</v>
      </c>
      <c r="R23" s="125">
        <f t="shared" si="6"/>
        <v>2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409</v>
      </c>
      <c r="E24" s="259">
        <v>147</v>
      </c>
      <c r="F24" s="259"/>
      <c r="G24" s="125">
        <f t="shared" si="2"/>
        <v>556</v>
      </c>
      <c r="H24" s="115"/>
      <c r="I24" s="115"/>
      <c r="J24" s="125">
        <f t="shared" si="3"/>
        <v>556</v>
      </c>
      <c r="K24" s="115">
        <v>112</v>
      </c>
      <c r="L24" s="115">
        <v>51</v>
      </c>
      <c r="M24" s="115"/>
      <c r="N24" s="125">
        <f t="shared" si="4"/>
        <v>163</v>
      </c>
      <c r="O24" s="115"/>
      <c r="P24" s="115"/>
      <c r="Q24" s="125">
        <f t="shared" si="5"/>
        <v>163</v>
      </c>
      <c r="R24" s="125">
        <f t="shared" si="6"/>
        <v>393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491</v>
      </c>
      <c r="E25" s="260">
        <f aca="true" t="shared" si="8" ref="E25:P25">SUM(E21:E24)</f>
        <v>149</v>
      </c>
      <c r="F25" s="260">
        <f t="shared" si="8"/>
        <v>2</v>
      </c>
      <c r="G25" s="117">
        <f t="shared" si="2"/>
        <v>638</v>
      </c>
      <c r="H25" s="116">
        <f t="shared" si="8"/>
        <v>0</v>
      </c>
      <c r="I25" s="116">
        <f t="shared" si="8"/>
        <v>0</v>
      </c>
      <c r="J25" s="117">
        <f t="shared" si="3"/>
        <v>638</v>
      </c>
      <c r="K25" s="116">
        <f t="shared" si="8"/>
        <v>187</v>
      </c>
      <c r="L25" s="116">
        <f t="shared" si="8"/>
        <v>56</v>
      </c>
      <c r="M25" s="116">
        <f t="shared" si="8"/>
        <v>2</v>
      </c>
      <c r="N25" s="117">
        <f t="shared" si="4"/>
        <v>241</v>
      </c>
      <c r="O25" s="116">
        <f t="shared" si="8"/>
        <v>0</v>
      </c>
      <c r="P25" s="116">
        <f t="shared" si="8"/>
        <v>0</v>
      </c>
      <c r="Q25" s="117">
        <f t="shared" si="5"/>
        <v>241</v>
      </c>
      <c r="R25" s="117">
        <f t="shared" si="6"/>
        <v>397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2615</v>
      </c>
      <c r="E27" s="262">
        <f aca="true" t="shared" si="9" ref="E27:P27">SUM(E28:E31)</f>
        <v>0</v>
      </c>
      <c r="F27" s="262">
        <f t="shared" si="9"/>
        <v>35</v>
      </c>
      <c r="G27" s="122">
        <f t="shared" si="2"/>
        <v>2580</v>
      </c>
      <c r="H27" s="121">
        <f t="shared" si="9"/>
        <v>0</v>
      </c>
      <c r="I27" s="121">
        <f t="shared" si="9"/>
        <v>0</v>
      </c>
      <c r="J27" s="122">
        <f t="shared" si="3"/>
        <v>2580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2580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2615</v>
      </c>
      <c r="E30" s="259"/>
      <c r="F30" s="259">
        <v>35</v>
      </c>
      <c r="G30" s="125">
        <f t="shared" si="2"/>
        <v>2580</v>
      </c>
      <c r="H30" s="123"/>
      <c r="I30" s="123"/>
      <c r="J30" s="125">
        <f t="shared" si="3"/>
        <v>2580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2580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2615</v>
      </c>
      <c r="E38" s="264">
        <f aca="true" t="shared" si="13" ref="E38:P38">E27+E32+E37</f>
        <v>0</v>
      </c>
      <c r="F38" s="264">
        <f t="shared" si="13"/>
        <v>35</v>
      </c>
      <c r="G38" s="125">
        <f t="shared" si="2"/>
        <v>2580</v>
      </c>
      <c r="H38" s="126">
        <f t="shared" si="13"/>
        <v>0</v>
      </c>
      <c r="I38" s="126">
        <f t="shared" si="13"/>
        <v>0</v>
      </c>
      <c r="J38" s="125">
        <f t="shared" si="3"/>
        <v>2580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2580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1359</v>
      </c>
      <c r="E39" s="259"/>
      <c r="F39" s="259">
        <v>1</v>
      </c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55432</v>
      </c>
      <c r="E40" s="599">
        <f>E17+E18+E25+E38+E39</f>
        <v>3128</v>
      </c>
      <c r="F40" s="599">
        <f>F17+F18+F25+F38+F39</f>
        <v>2652</v>
      </c>
      <c r="G40" s="125">
        <f t="shared" si="2"/>
        <v>55908</v>
      </c>
      <c r="H40" s="599">
        <f>H17+H18+H25+H38+H39</f>
        <v>0</v>
      </c>
      <c r="I40" s="599">
        <f>I17+I18+I25+I38+I39</f>
        <v>0</v>
      </c>
      <c r="J40" s="125">
        <f t="shared" si="3"/>
        <v>55908</v>
      </c>
      <c r="K40" s="599">
        <f>K17+K18+K25+K38+K39</f>
        <v>23932</v>
      </c>
      <c r="L40" s="599">
        <f>L17+L18+L25+L38+L39</f>
        <v>1733</v>
      </c>
      <c r="M40" s="599">
        <f>M17+M18+M25+M38+M39</f>
        <v>758</v>
      </c>
      <c r="N40" s="125">
        <f t="shared" si="4"/>
        <v>24907</v>
      </c>
      <c r="O40" s="599">
        <f>O17+O18+O25+O38+O39</f>
        <v>0</v>
      </c>
      <c r="P40" s="599">
        <f>P17+P18+P25+P38+P39</f>
        <v>0</v>
      </c>
      <c r="Q40" s="125">
        <f t="shared" si="10"/>
        <v>24907</v>
      </c>
      <c r="R40" s="125">
        <f t="shared" si="11"/>
        <v>31001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893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1.25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886</v>
      </c>
      <c r="R45" s="464"/>
    </row>
    <row r="46" spans="1:18" ht="11.25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 t="s">
        <v>887</v>
      </c>
      <c r="P46" s="464"/>
      <c r="Q46" s="464"/>
      <c r="R46" s="464"/>
    </row>
    <row r="47" spans="1:18" ht="11.25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1.25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1.25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1.25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1.25">
      <c r="D51" s="265"/>
      <c r="E51" s="265"/>
      <c r="F51" s="265"/>
    </row>
    <row r="52" spans="4:6" ht="11.25">
      <c r="D52" s="265"/>
      <c r="E52" s="265"/>
      <c r="F52" s="265"/>
    </row>
    <row r="53" spans="4:6" ht="11.25">
      <c r="D53" s="265"/>
      <c r="E53" s="265"/>
      <c r="F53" s="265"/>
    </row>
    <row r="54" spans="4:6" ht="11.25">
      <c r="D54" s="265"/>
      <c r="E54" s="265"/>
      <c r="F54" s="265"/>
    </row>
    <row r="55" spans="4:6" ht="11.25">
      <c r="D55" s="265"/>
      <c r="E55" s="265"/>
      <c r="F55" s="265"/>
    </row>
    <row r="56" spans="4:6" ht="11.25">
      <c r="D56" s="265"/>
      <c r="E56" s="265"/>
      <c r="F56" s="265"/>
    </row>
    <row r="57" spans="4:6" ht="11.25">
      <c r="D57" s="265"/>
      <c r="E57" s="265"/>
      <c r="F57" s="265"/>
    </row>
    <row r="58" spans="4:6" ht="11.25">
      <c r="D58" s="265"/>
      <c r="E58" s="265"/>
      <c r="F58" s="265"/>
    </row>
    <row r="59" spans="4:6" ht="11.25">
      <c r="D59" s="265"/>
      <c r="E59" s="265"/>
      <c r="F59" s="265"/>
    </row>
    <row r="60" spans="4:6" ht="11.25">
      <c r="D60" s="265"/>
      <c r="E60" s="265"/>
      <c r="F60" s="265"/>
    </row>
    <row r="61" spans="4:6" ht="11.25">
      <c r="D61" s="265"/>
      <c r="E61" s="265"/>
      <c r="F61" s="265"/>
    </row>
    <row r="62" spans="4:6" ht="11.25">
      <c r="D62" s="265"/>
      <c r="E62" s="265"/>
      <c r="F62" s="265"/>
    </row>
    <row r="63" spans="4:6" ht="11.25">
      <c r="D63" s="265"/>
      <c r="E63" s="265"/>
      <c r="F63" s="265"/>
    </row>
    <row r="64" spans="4:6" ht="11.25">
      <c r="D64" s="265"/>
      <c r="E64" s="265"/>
      <c r="F64" s="265"/>
    </row>
    <row r="65" spans="4:6" ht="11.25">
      <c r="D65" s="265"/>
      <c r="E65" s="265"/>
      <c r="F65" s="265"/>
    </row>
    <row r="66" spans="4:6" ht="11.25">
      <c r="D66" s="265"/>
      <c r="E66" s="265"/>
      <c r="F66" s="265"/>
    </row>
    <row r="67" spans="4:6" ht="11.25">
      <c r="D67" s="265"/>
      <c r="E67" s="265"/>
      <c r="F67" s="265"/>
    </row>
    <row r="68" spans="5:6" ht="11.25">
      <c r="E68" s="265"/>
      <c r="F68" s="265"/>
    </row>
    <row r="69" spans="5:6" ht="11.25">
      <c r="E69" s="265"/>
      <c r="F69" s="265"/>
    </row>
    <row r="70" spans="5:6" ht="11.25">
      <c r="E70" s="265"/>
      <c r="F70" s="265"/>
    </row>
    <row r="71" spans="5:6" ht="11.25">
      <c r="E71" s="265"/>
      <c r="F71" s="265"/>
    </row>
    <row r="72" spans="5:6" ht="11.25">
      <c r="E72" s="265"/>
      <c r="F72" s="265"/>
    </row>
    <row r="73" spans="5:6" ht="11.25">
      <c r="E73" s="265"/>
      <c r="F73" s="265"/>
    </row>
    <row r="74" spans="5:6" ht="11.25">
      <c r="E74" s="265"/>
      <c r="F74" s="265"/>
    </row>
    <row r="75" spans="5:6" ht="11.25">
      <c r="E75" s="265"/>
      <c r="F75" s="265"/>
    </row>
    <row r="76" spans="5:6" ht="11.25">
      <c r="E76" s="265"/>
      <c r="F76" s="265"/>
    </row>
    <row r="77" spans="5:6" ht="11.25">
      <c r="E77" s="265"/>
      <c r="F77" s="265"/>
    </row>
    <row r="78" spans="5:6" ht="11.25">
      <c r="E78" s="265"/>
      <c r="F78" s="265"/>
    </row>
    <row r="79" spans="5:6" ht="11.25">
      <c r="E79" s="265"/>
      <c r="F79" s="265"/>
    </row>
    <row r="80" spans="5:6" ht="11.25">
      <c r="E80" s="265"/>
      <c r="F80" s="265"/>
    </row>
    <row r="81" spans="5:6" ht="11.25">
      <c r="E81" s="265"/>
      <c r="F81" s="265"/>
    </row>
    <row r="82" spans="5:6" ht="11.25">
      <c r="E82" s="265"/>
      <c r="F82" s="265"/>
    </row>
    <row r="83" spans="5:6" ht="11.25">
      <c r="E83" s="265"/>
      <c r="F83" s="265"/>
    </row>
    <row r="84" spans="5:6" ht="11.25">
      <c r="E84" s="265"/>
      <c r="F84" s="265"/>
    </row>
    <row r="85" spans="5:6" ht="11.25">
      <c r="E85" s="265"/>
      <c r="F85" s="265"/>
    </row>
    <row r="86" spans="5:6" ht="11.25">
      <c r="E86" s="265"/>
      <c r="F86" s="265"/>
    </row>
    <row r="87" spans="5:6" ht="11.25">
      <c r="E87" s="265"/>
      <c r="F87" s="265"/>
    </row>
    <row r="88" spans="5:6" ht="11.25">
      <c r="E88" s="265"/>
      <c r="F88" s="265"/>
    </row>
    <row r="89" spans="5:6" ht="11.25">
      <c r="E89" s="265"/>
      <c r="F89" s="265"/>
    </row>
    <row r="90" spans="5:6" ht="11.25">
      <c r="E90" s="265"/>
      <c r="F90" s="265"/>
    </row>
    <row r="91" spans="5:6" ht="11.25">
      <c r="E91" s="265"/>
      <c r="F91" s="265"/>
    </row>
    <row r="92" spans="5:6" ht="11.25">
      <c r="E92" s="265"/>
      <c r="F92" s="265"/>
    </row>
    <row r="93" spans="5:6" ht="11.25">
      <c r="E93" s="265"/>
      <c r="F93" s="265"/>
    </row>
    <row r="94" spans="5:6" ht="11.25">
      <c r="E94" s="265"/>
      <c r="F94" s="265"/>
    </row>
    <row r="95" spans="5:6" ht="11.25">
      <c r="E95" s="265"/>
      <c r="F95" s="265"/>
    </row>
    <row r="96" spans="5:6" ht="11.25">
      <c r="E96" s="265"/>
      <c r="F96" s="265"/>
    </row>
    <row r="97" spans="5:6" ht="11.25">
      <c r="E97" s="265"/>
      <c r="F97" s="265"/>
    </row>
    <row r="98" spans="5:6" ht="11.25">
      <c r="E98" s="265"/>
      <c r="F98" s="265"/>
    </row>
    <row r="99" spans="5:6" ht="11.25">
      <c r="E99" s="265"/>
      <c r="F99" s="265"/>
    </row>
    <row r="100" spans="5:6" ht="11.25">
      <c r="E100" s="265"/>
      <c r="F100" s="265"/>
    </row>
    <row r="101" spans="5:6" ht="11.25">
      <c r="E101" s="265"/>
      <c r="F101" s="265"/>
    </row>
    <row r="102" spans="5:6" ht="11.25">
      <c r="E102" s="265"/>
      <c r="F102" s="265"/>
    </row>
    <row r="103" spans="5:6" ht="11.25">
      <c r="E103" s="265"/>
      <c r="F103" s="265"/>
    </row>
    <row r="104" spans="5:6" ht="11.25">
      <c r="E104" s="265"/>
      <c r="F104" s="265"/>
    </row>
    <row r="105" spans="5:6" ht="11.25">
      <c r="E105" s="265"/>
      <c r="F105" s="265"/>
    </row>
    <row r="106" spans="5:6" ht="11.25">
      <c r="E106" s="265"/>
      <c r="F106" s="265"/>
    </row>
    <row r="107" spans="5:6" ht="11.25">
      <c r="E107" s="265"/>
      <c r="F107" s="265"/>
    </row>
    <row r="108" spans="5:6" ht="11.25">
      <c r="E108" s="265"/>
      <c r="F108" s="265"/>
    </row>
    <row r="109" spans="5:6" ht="11.25">
      <c r="E109" s="265"/>
      <c r="F109" s="265"/>
    </row>
    <row r="110" spans="5:6" ht="11.25">
      <c r="E110" s="265"/>
      <c r="F110" s="265"/>
    </row>
    <row r="111" spans="5:6" ht="11.25">
      <c r="E111" s="265"/>
      <c r="F111" s="265"/>
    </row>
    <row r="112" spans="5:6" ht="11.25">
      <c r="E112" s="265"/>
      <c r="F112" s="265"/>
    </row>
    <row r="113" spans="5:6" ht="11.25">
      <c r="E113" s="265"/>
      <c r="F113" s="265"/>
    </row>
    <row r="114" spans="5:6" ht="11.25">
      <c r="E114" s="265"/>
      <c r="F114" s="265"/>
    </row>
    <row r="115" spans="5:6" ht="11.25">
      <c r="E115" s="265"/>
      <c r="F115" s="265"/>
    </row>
    <row r="116" spans="5:6" ht="11.25">
      <c r="E116" s="265"/>
      <c r="F116" s="265"/>
    </row>
    <row r="117" spans="5:6" ht="11.25">
      <c r="E117" s="265"/>
      <c r="F117" s="265"/>
    </row>
    <row r="118" spans="5:6" ht="11.25">
      <c r="E118" s="265"/>
      <c r="F118" s="265"/>
    </row>
    <row r="119" spans="5:6" ht="11.25">
      <c r="E119" s="265"/>
      <c r="F119" s="265"/>
    </row>
    <row r="120" spans="5:6" ht="11.25">
      <c r="E120" s="265"/>
      <c r="F120" s="265"/>
    </row>
    <row r="121" spans="5:6" ht="11.25">
      <c r="E121" s="265"/>
      <c r="F121" s="265"/>
    </row>
    <row r="122" spans="5:6" ht="11.25">
      <c r="E122" s="265"/>
      <c r="F122" s="265"/>
    </row>
    <row r="123" spans="5:6" ht="11.25">
      <c r="E123" s="265"/>
      <c r="F123" s="265"/>
    </row>
    <row r="124" spans="5:6" ht="11.25">
      <c r="E124" s="265"/>
      <c r="F124" s="265"/>
    </row>
    <row r="125" spans="5:6" ht="11.25">
      <c r="E125" s="265"/>
      <c r="F125" s="265"/>
    </row>
    <row r="126" spans="5:6" ht="11.25">
      <c r="E126" s="265"/>
      <c r="F126" s="265"/>
    </row>
    <row r="127" spans="5:6" ht="11.25">
      <c r="E127" s="265"/>
      <c r="F127" s="265"/>
    </row>
    <row r="128" spans="5:6" ht="11.25">
      <c r="E128" s="265"/>
      <c r="F128" s="265"/>
    </row>
    <row r="129" spans="5:6" ht="11.25">
      <c r="E129" s="265"/>
      <c r="F129" s="265"/>
    </row>
    <row r="130" spans="5:6" ht="11.25">
      <c r="E130" s="265"/>
      <c r="F130" s="265"/>
    </row>
    <row r="131" spans="5:6" ht="11.25">
      <c r="E131" s="265"/>
      <c r="F131" s="265"/>
    </row>
    <row r="132" spans="5:6" ht="11.25">
      <c r="E132" s="265"/>
      <c r="F132" s="265"/>
    </row>
    <row r="133" spans="5:6" ht="11.25">
      <c r="E133" s="265"/>
      <c r="F133" s="265"/>
    </row>
    <row r="134" spans="5:6" ht="11.25">
      <c r="E134" s="265"/>
      <c r="F134" s="265"/>
    </row>
    <row r="135" spans="5:6" ht="11.25">
      <c r="E135" s="265"/>
      <c r="F135" s="265"/>
    </row>
    <row r="136" spans="5:6" ht="11.25">
      <c r="E136" s="265"/>
      <c r="F136" s="265"/>
    </row>
    <row r="137" spans="5:6" ht="11.25">
      <c r="E137" s="265"/>
      <c r="F137" s="265"/>
    </row>
    <row r="138" spans="5:6" ht="11.25">
      <c r="E138" s="265"/>
      <c r="F138" s="265"/>
    </row>
    <row r="139" spans="5:6" ht="11.25">
      <c r="E139" s="265"/>
      <c r="F139" s="265"/>
    </row>
    <row r="140" spans="5:6" ht="11.25">
      <c r="E140" s="265"/>
      <c r="F140" s="265"/>
    </row>
    <row r="141" spans="5:6" ht="11.25">
      <c r="E141" s="265"/>
      <c r="F141" s="265"/>
    </row>
    <row r="142" spans="5:6" ht="11.25">
      <c r="E142" s="265"/>
      <c r="F142" s="265"/>
    </row>
    <row r="143" spans="5:6" ht="11.25">
      <c r="E143" s="265"/>
      <c r="F143" s="265"/>
    </row>
    <row r="144" spans="5:6" ht="11.25">
      <c r="E144" s="265"/>
      <c r="F144" s="265"/>
    </row>
    <row r="145" spans="5:6" ht="11.25">
      <c r="E145" s="265"/>
      <c r="F145" s="265"/>
    </row>
    <row r="146" spans="5:6" ht="11.25">
      <c r="E146" s="265"/>
      <c r="F146" s="265"/>
    </row>
    <row r="147" spans="5:6" ht="11.25">
      <c r="E147" s="265"/>
      <c r="F147" s="265"/>
    </row>
    <row r="148" spans="5:6" ht="11.25">
      <c r="E148" s="265"/>
      <c r="F148" s="265"/>
    </row>
    <row r="149" spans="5:6" ht="11.25">
      <c r="E149" s="265"/>
      <c r="F149" s="265"/>
    </row>
    <row r="150" spans="5:6" ht="11.25">
      <c r="E150" s="265"/>
      <c r="F150" s="265"/>
    </row>
    <row r="151" spans="5:6" ht="11.25">
      <c r="E151" s="265"/>
      <c r="F151" s="265"/>
    </row>
    <row r="152" spans="5:6" ht="11.25">
      <c r="E152" s="265"/>
      <c r="F152" s="265"/>
    </row>
    <row r="153" spans="5:6" ht="11.25">
      <c r="E153" s="265"/>
      <c r="F153" s="265"/>
    </row>
    <row r="154" spans="5:6" ht="11.25">
      <c r="E154" s="265"/>
      <c r="F154" s="265"/>
    </row>
    <row r="155" spans="5:6" ht="11.25">
      <c r="E155" s="265"/>
      <c r="F155" s="265"/>
    </row>
    <row r="156" spans="5:6" ht="11.25">
      <c r="E156" s="265"/>
      <c r="F156" s="265"/>
    </row>
    <row r="157" spans="5:6" ht="11.25">
      <c r="E157" s="265"/>
      <c r="F157" s="265"/>
    </row>
    <row r="158" spans="5:6" ht="11.25">
      <c r="E158" s="265"/>
      <c r="F158" s="265"/>
    </row>
    <row r="159" spans="5:6" ht="11.25">
      <c r="E159" s="265"/>
      <c r="F159" s="265"/>
    </row>
    <row r="160" spans="5:6" ht="11.25">
      <c r="E160" s="265"/>
      <c r="F160" s="265"/>
    </row>
    <row r="161" spans="5:6" ht="11.25">
      <c r="E161" s="265"/>
      <c r="F161" s="265"/>
    </row>
    <row r="162" spans="5:6" ht="11.25">
      <c r="E162" s="265"/>
      <c r="F162" s="265"/>
    </row>
    <row r="163" spans="5:6" ht="11.25">
      <c r="E163" s="265"/>
      <c r="F163" s="265"/>
    </row>
    <row r="164" spans="5:6" ht="11.25">
      <c r="E164" s="265"/>
      <c r="F164" s="265"/>
    </row>
    <row r="165" spans="5:6" ht="11.25">
      <c r="E165" s="265"/>
      <c r="F165" s="265"/>
    </row>
    <row r="166" spans="5:6" ht="11.25">
      <c r="E166" s="265"/>
      <c r="F166" s="265"/>
    </row>
    <row r="167" spans="5:6" ht="11.25">
      <c r="E167" s="265"/>
      <c r="F167" s="265"/>
    </row>
    <row r="168" spans="5:6" ht="11.25">
      <c r="E168" s="265"/>
      <c r="F168" s="265"/>
    </row>
    <row r="169" spans="5:6" ht="11.25">
      <c r="E169" s="265"/>
      <c r="F169" s="265"/>
    </row>
    <row r="170" spans="5:6" ht="11.25">
      <c r="E170" s="265"/>
      <c r="F170" s="265"/>
    </row>
    <row r="171" spans="5:6" ht="11.25">
      <c r="E171" s="265"/>
      <c r="F171" s="265"/>
    </row>
    <row r="172" spans="5:6" ht="11.25">
      <c r="E172" s="265"/>
      <c r="F172" s="265"/>
    </row>
    <row r="173" spans="5:6" ht="11.25">
      <c r="E173" s="265"/>
      <c r="F173" s="265"/>
    </row>
    <row r="174" spans="5:6" ht="11.25">
      <c r="E174" s="265"/>
      <c r="F174" s="265"/>
    </row>
    <row r="175" spans="5:6" ht="11.25">
      <c r="E175" s="265"/>
      <c r="F175" s="265"/>
    </row>
    <row r="176" spans="5:6" ht="11.25">
      <c r="E176" s="265"/>
      <c r="F176" s="265"/>
    </row>
    <row r="177" spans="5:6" ht="11.25">
      <c r="E177" s="265"/>
      <c r="F177" s="265"/>
    </row>
    <row r="178" spans="5:6" ht="11.25">
      <c r="E178" s="265"/>
      <c r="F178" s="265"/>
    </row>
    <row r="179" spans="5:6" ht="11.25">
      <c r="E179" s="265"/>
      <c r="F179" s="265"/>
    </row>
    <row r="180" spans="5:6" ht="11.25">
      <c r="E180" s="265"/>
      <c r="F180" s="265"/>
    </row>
    <row r="181" spans="5:6" ht="11.25">
      <c r="E181" s="265"/>
      <c r="F181" s="265"/>
    </row>
    <row r="182" spans="5:6" ht="11.25">
      <c r="E182" s="265"/>
      <c r="F182" s="265"/>
    </row>
    <row r="183" spans="5:6" ht="11.25">
      <c r="E183" s="265"/>
      <c r="F183" s="265"/>
    </row>
    <row r="184" spans="5:6" ht="11.25">
      <c r="E184" s="265"/>
      <c r="F184" s="265"/>
    </row>
    <row r="185" spans="5:6" ht="11.25">
      <c r="E185" s="265"/>
      <c r="F185" s="265"/>
    </row>
    <row r="186" spans="5:6" ht="11.25">
      <c r="E186" s="265"/>
      <c r="F186" s="265"/>
    </row>
    <row r="187" spans="5:6" ht="11.25">
      <c r="E187" s="265"/>
      <c r="F187" s="265"/>
    </row>
    <row r="188" spans="5:6" ht="11.25">
      <c r="E188" s="265"/>
      <c r="F188" s="265"/>
    </row>
    <row r="189" spans="5:6" ht="11.25">
      <c r="E189" s="265"/>
      <c r="F189" s="265"/>
    </row>
    <row r="190" spans="5:6" ht="11.25">
      <c r="E190" s="265"/>
      <c r="F190" s="265"/>
    </row>
    <row r="191" spans="5:6" ht="11.25">
      <c r="E191" s="265"/>
      <c r="F191" s="265"/>
    </row>
    <row r="192" spans="5:6" ht="11.25">
      <c r="E192" s="265"/>
      <c r="F192" s="265"/>
    </row>
    <row r="193" spans="5:6" ht="11.25">
      <c r="E193" s="265"/>
      <c r="F193" s="265"/>
    </row>
    <row r="194" spans="5:6" ht="11.25">
      <c r="E194" s="265"/>
      <c r="F194" s="265"/>
    </row>
    <row r="195" spans="5:6" ht="11.25">
      <c r="E195" s="265"/>
      <c r="F195" s="265"/>
    </row>
    <row r="196" spans="5:6" ht="11.25">
      <c r="E196" s="265"/>
      <c r="F196" s="265"/>
    </row>
    <row r="197" spans="5:6" ht="11.25">
      <c r="E197" s="265"/>
      <c r="F197" s="265"/>
    </row>
    <row r="198" spans="5:6" ht="11.25">
      <c r="E198" s="265"/>
      <c r="F198" s="265"/>
    </row>
    <row r="199" spans="5:6" ht="11.25">
      <c r="E199" s="265"/>
      <c r="F199" s="265"/>
    </row>
    <row r="200" spans="5:6" ht="11.25">
      <c r="E200" s="265"/>
      <c r="F200" s="265"/>
    </row>
    <row r="201" spans="5:6" ht="11.25">
      <c r="E201" s="265"/>
      <c r="F201" s="265"/>
    </row>
    <row r="202" spans="5:6" ht="11.25">
      <c r="E202" s="265"/>
      <c r="F202" s="265"/>
    </row>
    <row r="203" spans="5:6" ht="11.25">
      <c r="E203" s="265"/>
      <c r="F203" s="265"/>
    </row>
    <row r="204" spans="5:6" ht="11.25">
      <c r="E204" s="265"/>
      <c r="F204" s="265"/>
    </row>
    <row r="205" spans="5:6" ht="11.25">
      <c r="E205" s="265"/>
      <c r="F205" s="265"/>
    </row>
    <row r="206" spans="5:6" ht="11.25">
      <c r="E206" s="265"/>
      <c r="F206" s="265"/>
    </row>
    <row r="207" spans="5:6" ht="11.25">
      <c r="E207" s="265"/>
      <c r="F207" s="265"/>
    </row>
    <row r="208" spans="5:6" ht="11.25">
      <c r="E208" s="265"/>
      <c r="F208" s="265"/>
    </row>
    <row r="209" spans="5:6" ht="11.25">
      <c r="E209" s="265"/>
      <c r="F209" s="265"/>
    </row>
    <row r="210" spans="5:6" ht="11.25">
      <c r="E210" s="265"/>
      <c r="F210" s="265"/>
    </row>
    <row r="211" spans="5:6" ht="11.25">
      <c r="E211" s="265"/>
      <c r="F211" s="265"/>
    </row>
    <row r="212" spans="5:6" ht="11.25">
      <c r="E212" s="265"/>
      <c r="F212" s="265"/>
    </row>
    <row r="213" spans="5:6" ht="11.25">
      <c r="E213" s="265"/>
      <c r="F213" s="265"/>
    </row>
    <row r="214" spans="5:6" ht="11.25">
      <c r="E214" s="265"/>
      <c r="F214" s="265"/>
    </row>
    <row r="215" spans="5:6" ht="11.25">
      <c r="E215" s="265"/>
      <c r="F215" s="265"/>
    </row>
    <row r="216" spans="5:6" ht="11.25">
      <c r="E216" s="265"/>
      <c r="F216" s="265"/>
    </row>
    <row r="217" spans="5:6" ht="11.25">
      <c r="E217" s="265"/>
      <c r="F217" s="265"/>
    </row>
    <row r="218" spans="5:6" ht="11.25">
      <c r="E218" s="265"/>
      <c r="F218" s="265"/>
    </row>
    <row r="219" spans="5:6" ht="11.25">
      <c r="E219" s="265"/>
      <c r="F219" s="265"/>
    </row>
    <row r="220" spans="5:6" ht="11.25">
      <c r="E220" s="265"/>
      <c r="F220" s="265"/>
    </row>
    <row r="221" spans="5:6" ht="11.25">
      <c r="E221" s="265"/>
      <c r="F221" s="265"/>
    </row>
    <row r="222" spans="5:6" ht="11.25">
      <c r="E222" s="265"/>
      <c r="F222" s="265"/>
    </row>
    <row r="223" spans="5:6" ht="11.25">
      <c r="E223" s="265"/>
      <c r="F223" s="265"/>
    </row>
    <row r="224" spans="5:6" ht="11.25">
      <c r="E224" s="265"/>
      <c r="F224" s="265"/>
    </row>
    <row r="225" spans="5:6" ht="11.25">
      <c r="E225" s="265"/>
      <c r="F225" s="265"/>
    </row>
    <row r="226" spans="5:6" ht="11.25">
      <c r="E226" s="265"/>
      <c r="F226" s="265"/>
    </row>
    <row r="227" spans="5:6" ht="11.25">
      <c r="E227" s="265"/>
      <c r="F227" s="265"/>
    </row>
    <row r="228" spans="5:6" ht="11.25">
      <c r="E228" s="265"/>
      <c r="F228" s="265"/>
    </row>
    <row r="229" spans="5:6" ht="11.25">
      <c r="E229" s="265"/>
      <c r="F229" s="265"/>
    </row>
    <row r="230" spans="5:6" ht="11.25">
      <c r="E230" s="265"/>
      <c r="F230" s="265"/>
    </row>
    <row r="231" spans="5:6" ht="11.25">
      <c r="E231" s="265"/>
      <c r="F231" s="265"/>
    </row>
    <row r="232" spans="5:6" ht="11.25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0">
      <selection activeCell="B115" sqref="B114:B115"/>
    </sheetView>
  </sheetViews>
  <sheetFormatPr defaultColWidth="9.00390625" defaultRowHeight="12.75"/>
  <cols>
    <col min="1" max="1" width="45.375" style="50" customWidth="1"/>
    <col min="2" max="2" width="8.375" style="54" customWidth="1"/>
    <col min="3" max="3" width="14.5039062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625" style="50" hidden="1" customWidth="1"/>
    <col min="27" max="16384" width="10.625" style="50" customWidth="1"/>
  </cols>
  <sheetData>
    <row r="1" spans="1:15" ht="22.5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3.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888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2.5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4129</v>
      </c>
      <c r="D15" s="167"/>
      <c r="E15" s="180">
        <f t="shared" si="0"/>
        <v>4129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4129</v>
      </c>
      <c r="D19" s="163">
        <f>D11+D15+D16</f>
        <v>0</v>
      </c>
      <c r="E19" s="178">
        <f>E11+E15+E16</f>
        <v>4129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10</v>
      </c>
      <c r="D21" s="167">
        <v>7</v>
      </c>
      <c r="E21" s="180">
        <f t="shared" si="0"/>
        <v>3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3045</v>
      </c>
      <c r="D28" s="167">
        <v>2637</v>
      </c>
      <c r="E28" s="180">
        <f t="shared" si="0"/>
        <v>408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610</v>
      </c>
      <c r="D29" s="167">
        <v>286</v>
      </c>
      <c r="E29" s="180">
        <f t="shared" si="0"/>
        <v>324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241</v>
      </c>
      <c r="D30" s="167">
        <v>194</v>
      </c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80</v>
      </c>
      <c r="D31" s="167">
        <v>62</v>
      </c>
      <c r="E31" s="180">
        <f t="shared" si="0"/>
        <v>18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38</v>
      </c>
      <c r="D32" s="167">
        <v>38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547</v>
      </c>
      <c r="D33" s="164">
        <f>SUM(D34:D37)</f>
        <v>531</v>
      </c>
      <c r="E33" s="181">
        <f>SUM(E34:E37)</f>
        <v>16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7</v>
      </c>
      <c r="D34" s="167">
        <v>7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524</v>
      </c>
      <c r="D35" s="167">
        <v>524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>
        <v>16</v>
      </c>
      <c r="D37" s="167"/>
      <c r="E37" s="180">
        <f t="shared" si="0"/>
        <v>16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495</v>
      </c>
      <c r="D38" s="164">
        <f>SUM(D39:D42)</f>
        <v>154</v>
      </c>
      <c r="E38" s="181">
        <f>SUM(E39:E42)</f>
        <v>341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495</v>
      </c>
      <c r="D42" s="167">
        <v>154</v>
      </c>
      <c r="E42" s="180">
        <f t="shared" si="0"/>
        <v>341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5056</v>
      </c>
      <c r="D43" s="163">
        <f>D24+D28+D29+D31+D30+D32+D33+D38</f>
        <v>3902</v>
      </c>
      <c r="E43" s="178">
        <f>E24+E28+E29+E31+E30+E32+E33+E38</f>
        <v>1154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9195</v>
      </c>
      <c r="D44" s="162">
        <f>D43+D21+D19+D9</f>
        <v>3909</v>
      </c>
      <c r="E44" s="178">
        <f>E43+E21+E19+E9</f>
        <v>5286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2.5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6</v>
      </c>
      <c r="D64" s="167">
        <v>0</v>
      </c>
      <c r="E64" s="179">
        <f t="shared" si="1"/>
        <v>6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6</v>
      </c>
      <c r="D65" s="168">
        <v>0</v>
      </c>
      <c r="E65" s="179">
        <f t="shared" si="1"/>
        <v>6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6</v>
      </c>
      <c r="D66" s="162">
        <f>D52+D56+D61+D62+D63+D64</f>
        <v>0</v>
      </c>
      <c r="E66" s="179">
        <f t="shared" si="1"/>
        <v>6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43</v>
      </c>
      <c r="D68" s="167"/>
      <c r="E68" s="179">
        <f t="shared" si="1"/>
        <v>43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2235</v>
      </c>
      <c r="D75" s="162">
        <f>D76+D78</f>
        <v>2235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2235</v>
      </c>
      <c r="D76" s="167">
        <v>2235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260</v>
      </c>
      <c r="D80" s="162">
        <f>SUM(D81:D84)</f>
        <v>260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247</v>
      </c>
      <c r="D83" s="167">
        <v>247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13</v>
      </c>
      <c r="D84" s="167">
        <v>13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5424</v>
      </c>
      <c r="D85" s="163">
        <f>SUM(D86:D90)+D94</f>
        <v>5050</v>
      </c>
      <c r="E85" s="163">
        <f>SUM(E86:E90)+E94</f>
        <v>374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/>
      <c r="E86" s="179">
        <f t="shared" si="1"/>
        <v>15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2425</v>
      </c>
      <c r="D87" s="167">
        <v>2215</v>
      </c>
      <c r="E87" s="179">
        <f t="shared" si="1"/>
        <v>210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1690</v>
      </c>
      <c r="D88" s="167">
        <v>1661</v>
      </c>
      <c r="E88" s="179">
        <f t="shared" si="1"/>
        <v>29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887</v>
      </c>
      <c r="D89" s="167">
        <v>767</v>
      </c>
      <c r="E89" s="179">
        <f t="shared" si="1"/>
        <v>120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193</v>
      </c>
      <c r="D90" s="162">
        <f>SUM(D91:D93)</f>
        <v>193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43</v>
      </c>
      <c r="D91" s="167">
        <v>43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10</v>
      </c>
      <c r="D92" s="167">
        <v>10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140</v>
      </c>
      <c r="D93" s="167">
        <v>140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214</v>
      </c>
      <c r="D94" s="167">
        <v>214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7597</v>
      </c>
      <c r="D95" s="167">
        <v>6667</v>
      </c>
      <c r="E95" s="179">
        <f t="shared" si="1"/>
        <v>930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15516</v>
      </c>
      <c r="D96" s="163">
        <f>D85+D80+D75+D71+D95</f>
        <v>14212</v>
      </c>
      <c r="E96" s="163">
        <f>E85+E80+E75+E71+E95</f>
        <v>1304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15565</v>
      </c>
      <c r="D97" s="163">
        <f>D96+D68+D66</f>
        <v>14212</v>
      </c>
      <c r="E97" s="163">
        <f>E96+E68+E66</f>
        <v>1353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2.5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214</v>
      </c>
      <c r="D104" s="167">
        <v>200</v>
      </c>
      <c r="E104" s="167">
        <v>213</v>
      </c>
      <c r="F104" s="186">
        <f>C104+D104-E104</f>
        <v>201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214</v>
      </c>
      <c r="D105" s="162">
        <f>SUM(D102:D104)</f>
        <v>200</v>
      </c>
      <c r="E105" s="162">
        <f>SUM(E102:E104)</f>
        <v>213</v>
      </c>
      <c r="F105" s="162">
        <f>SUM(F102:F104)</f>
        <v>201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891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12">
      <c r="A110" s="508"/>
      <c r="B110" s="509"/>
      <c r="C110" s="508"/>
      <c r="D110" s="508" t="s">
        <v>857</v>
      </c>
      <c r="E110" s="508"/>
      <c r="F110" s="510" t="s">
        <v>882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50390625" style="118" customWidth="1"/>
    <col min="7" max="7" width="12.50390625" style="118" customWidth="1"/>
    <col min="8" max="8" width="14.125" style="118" customWidth="1"/>
    <col min="9" max="9" width="16.625" style="118" customWidth="1"/>
    <col min="10" max="16384" width="10.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3.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3.5">
      <c r="A5" s="563" t="s">
        <v>877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3.5">
      <c r="A12" s="130" t="s">
        <v>797</v>
      </c>
      <c r="B12" s="145" t="s">
        <v>798</v>
      </c>
      <c r="C12" s="220">
        <v>2267460</v>
      </c>
      <c r="D12" s="154"/>
      <c r="E12" s="154"/>
      <c r="F12" s="154">
        <v>2386</v>
      </c>
      <c r="G12" s="154"/>
      <c r="H12" s="154"/>
      <c r="I12" s="588">
        <f>F12+G12-H12</f>
        <v>2386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2293325</v>
      </c>
      <c r="D17" s="267">
        <f t="shared" si="1"/>
        <v>0</v>
      </c>
      <c r="E17" s="267">
        <f t="shared" si="1"/>
        <v>0</v>
      </c>
      <c r="F17" s="267">
        <f t="shared" si="1"/>
        <v>2580</v>
      </c>
      <c r="G17" s="267">
        <f t="shared" si="1"/>
        <v>0</v>
      </c>
      <c r="H17" s="267">
        <f t="shared" si="1"/>
        <v>0</v>
      </c>
      <c r="I17" s="588">
        <f t="shared" si="0"/>
        <v>2580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1.25">
      <c r="A30" s="556" t="s">
        <v>895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1.25">
      <c r="A31" s="464" t="s">
        <v>874</v>
      </c>
      <c r="B31" s="560"/>
      <c r="C31" s="464"/>
      <c r="D31" s="545"/>
      <c r="E31" s="545" t="s">
        <v>857</v>
      </c>
      <c r="F31" s="545" t="s">
        <v>158</v>
      </c>
      <c r="G31" s="545"/>
      <c r="H31" s="545"/>
      <c r="I31" s="545" t="s">
        <v>883</v>
      </c>
    </row>
    <row r="32" spans="1:9" s="128" customFormat="1" ht="11.25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1.25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1.25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1.25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1.25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1.25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1.25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1.25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1.25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1.25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1.25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1.25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1.25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1.25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1.25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1.25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1.25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1.25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1.25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1.25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1.25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1.25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1.25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1.25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1.25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1.25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1.25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1.25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1.25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1.25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1.25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1.25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1.25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1.25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1.25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1.25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1.25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1.25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1.25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1.25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1.25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1.25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1.25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1.25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1.25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1.25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1.25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1.25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1.25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1.25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1.25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1.25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1.25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1.25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1.25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1.25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1.25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1.25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1.25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1.25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1.25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1.25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1.25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1.25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1.25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1.25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1.25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1.25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1.25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1.25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1.25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1.25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1.25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1.25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1.25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1.25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1.25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1.25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1.25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1.25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1.25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1.25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1.25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1.25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1.25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1.25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1.25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1.25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1.25">
      <c r="D120" s="182"/>
      <c r="E120" s="182"/>
      <c r="F120" s="182"/>
      <c r="G120" s="182"/>
      <c r="H120" s="182"/>
      <c r="I120" s="182"/>
    </row>
    <row r="121" spans="4:9" ht="11.25">
      <c r="D121" s="182"/>
      <c r="E121" s="182"/>
      <c r="F121" s="182"/>
      <c r="G121" s="182"/>
      <c r="H121" s="182"/>
      <c r="I121" s="182"/>
    </row>
    <row r="122" spans="4:9" ht="11.25">
      <c r="D122" s="182"/>
      <c r="E122" s="182"/>
      <c r="F122" s="182"/>
      <c r="G122" s="182"/>
      <c r="H122" s="182"/>
      <c r="I122" s="182"/>
    </row>
    <row r="123" spans="4:9" ht="11.25">
      <c r="D123" s="182"/>
      <c r="E123" s="182"/>
      <c r="F123" s="182"/>
      <c r="G123" s="182"/>
      <c r="H123" s="182"/>
      <c r="I123" s="182"/>
    </row>
    <row r="124" spans="4:9" ht="11.25">
      <c r="D124" s="182"/>
      <c r="E124" s="182"/>
      <c r="F124" s="182"/>
      <c r="G124" s="182"/>
      <c r="H124" s="182"/>
      <c r="I124" s="182"/>
    </row>
    <row r="125" spans="4:9" ht="11.25">
      <c r="D125" s="182"/>
      <c r="E125" s="182"/>
      <c r="F125" s="182"/>
      <c r="G125" s="182"/>
      <c r="H125" s="182"/>
      <c r="I125" s="182"/>
    </row>
    <row r="126" spans="4:9" ht="11.25">
      <c r="D126" s="182"/>
      <c r="E126" s="182"/>
      <c r="F126" s="182"/>
      <c r="G126" s="182"/>
      <c r="H126" s="182"/>
      <c r="I126" s="182"/>
    </row>
    <row r="127" spans="4:9" ht="11.25">
      <c r="D127" s="182"/>
      <c r="E127" s="182"/>
      <c r="F127" s="182"/>
      <c r="G127" s="182"/>
      <c r="H127" s="182"/>
      <c r="I127" s="182"/>
    </row>
    <row r="128" spans="4:9" ht="11.25">
      <c r="D128" s="182"/>
      <c r="E128" s="182"/>
      <c r="F128" s="182"/>
      <c r="G128" s="182"/>
      <c r="H128" s="182"/>
      <c r="I128" s="182"/>
    </row>
    <row r="129" spans="4:9" ht="11.25">
      <c r="D129" s="182"/>
      <c r="E129" s="182"/>
      <c r="F129" s="182"/>
      <c r="G129" s="182"/>
      <c r="H129" s="182"/>
      <c r="I129" s="182"/>
    </row>
    <row r="130" spans="4:9" ht="11.25">
      <c r="D130" s="182"/>
      <c r="E130" s="182"/>
      <c r="F130" s="182"/>
      <c r="G130" s="182"/>
      <c r="H130" s="182"/>
      <c r="I130" s="182"/>
    </row>
    <row r="131" spans="4:9" ht="11.25">
      <c r="D131" s="182"/>
      <c r="E131" s="182"/>
      <c r="F131" s="182"/>
      <c r="G131" s="182"/>
      <c r="H131" s="182"/>
      <c r="I131" s="182"/>
    </row>
    <row r="132" spans="4:9" ht="11.25">
      <c r="D132" s="182"/>
      <c r="E132" s="182"/>
      <c r="F132" s="182"/>
      <c r="G132" s="182"/>
      <c r="H132" s="182"/>
      <c r="I132" s="182"/>
    </row>
    <row r="133" spans="4:9" ht="11.25">
      <c r="D133" s="182"/>
      <c r="E133" s="182"/>
      <c r="F133" s="182"/>
      <c r="G133" s="182"/>
      <c r="H133" s="182"/>
      <c r="I133" s="182"/>
    </row>
    <row r="134" spans="4:9" ht="11.25">
      <c r="D134" s="182"/>
      <c r="E134" s="182"/>
      <c r="F134" s="182"/>
      <c r="G134" s="182"/>
      <c r="H134" s="182"/>
      <c r="I134" s="182"/>
    </row>
    <row r="135" spans="4:9" ht="11.25">
      <c r="D135" s="182"/>
      <c r="E135" s="182"/>
      <c r="F135" s="182"/>
      <c r="G135" s="182"/>
      <c r="H135" s="182"/>
      <c r="I135" s="182"/>
    </row>
    <row r="136" spans="4:9" ht="11.25">
      <c r="D136" s="182"/>
      <c r="E136" s="182"/>
      <c r="F136" s="182"/>
      <c r="G136" s="182"/>
      <c r="H136" s="182"/>
      <c r="I136" s="182"/>
    </row>
    <row r="137" spans="4:9" ht="11.25">
      <c r="D137" s="182"/>
      <c r="E137" s="182"/>
      <c r="F137" s="182"/>
      <c r="G137" s="182"/>
      <c r="H137" s="182"/>
      <c r="I137" s="182"/>
    </row>
    <row r="138" spans="4:9" ht="11.25">
      <c r="D138" s="182"/>
      <c r="E138" s="182"/>
      <c r="F138" s="182"/>
      <c r="G138" s="182"/>
      <c r="H138" s="182"/>
      <c r="I138" s="182"/>
    </row>
    <row r="139" spans="4:9" ht="11.25">
      <c r="D139" s="182"/>
      <c r="E139" s="182"/>
      <c r="F139" s="182"/>
      <c r="G139" s="182"/>
      <c r="H139" s="182"/>
      <c r="I139" s="182"/>
    </row>
    <row r="140" spans="4:9" ht="11.25">
      <c r="D140" s="182"/>
      <c r="E140" s="182"/>
      <c r="F140" s="182"/>
      <c r="G140" s="182"/>
      <c r="H140" s="182"/>
      <c r="I140" s="182"/>
    </row>
    <row r="141" spans="4:9" ht="11.25">
      <c r="D141" s="182"/>
      <c r="E141" s="182"/>
      <c r="F141" s="182"/>
      <c r="G141" s="182"/>
      <c r="H141" s="182"/>
      <c r="I141" s="182"/>
    </row>
    <row r="142" spans="4:9" ht="11.25">
      <c r="D142" s="182"/>
      <c r="E142" s="182"/>
      <c r="F142" s="182"/>
      <c r="G142" s="182"/>
      <c r="H142" s="182"/>
      <c r="I142" s="182"/>
    </row>
    <row r="143" spans="4:9" ht="11.25">
      <c r="D143" s="182"/>
      <c r="E143" s="182"/>
      <c r="F143" s="182"/>
      <c r="G143" s="182"/>
      <c r="H143" s="182"/>
      <c r="I143" s="182"/>
    </row>
    <row r="144" spans="4:9" ht="11.25">
      <c r="D144" s="182"/>
      <c r="E144" s="182"/>
      <c r="F144" s="182"/>
      <c r="G144" s="182"/>
      <c r="H144" s="182"/>
      <c r="I144" s="182"/>
    </row>
    <row r="145" spans="4:9" ht="11.25">
      <c r="D145" s="182"/>
      <c r="E145" s="182"/>
      <c r="F145" s="182"/>
      <c r="G145" s="182"/>
      <c r="H145" s="182"/>
      <c r="I145" s="182"/>
    </row>
    <row r="146" spans="4:9" ht="11.25">
      <c r="D146" s="182"/>
      <c r="E146" s="182"/>
      <c r="F146" s="182"/>
      <c r="G146" s="182"/>
      <c r="H146" s="182"/>
      <c r="I146" s="182"/>
    </row>
    <row r="147" spans="4:9" ht="11.25">
      <c r="D147" s="182"/>
      <c r="E147" s="182"/>
      <c r="F147" s="182"/>
      <c r="G147" s="182"/>
      <c r="H147" s="182"/>
      <c r="I147" s="182"/>
    </row>
    <row r="148" spans="4:9" ht="11.25">
      <c r="D148" s="182"/>
      <c r="E148" s="182"/>
      <c r="F148" s="182"/>
      <c r="G148" s="182"/>
      <c r="H148" s="182"/>
      <c r="I148" s="182"/>
    </row>
    <row r="149" spans="4:9" ht="11.25">
      <c r="D149" s="182"/>
      <c r="E149" s="182"/>
      <c r="F149" s="182"/>
      <c r="G149" s="182"/>
      <c r="H149" s="182"/>
      <c r="I149" s="182"/>
    </row>
    <row r="150" spans="4:9" ht="11.25">
      <c r="D150" s="182"/>
      <c r="E150" s="182"/>
      <c r="F150" s="182"/>
      <c r="G150" s="182"/>
      <c r="H150" s="182"/>
      <c r="I150" s="182"/>
    </row>
    <row r="151" spans="4:9" ht="11.25">
      <c r="D151" s="182"/>
      <c r="E151" s="182"/>
      <c r="F151" s="182"/>
      <c r="G151" s="182"/>
      <c r="H151" s="182"/>
      <c r="I151" s="182"/>
    </row>
    <row r="152" spans="4:9" ht="11.25">
      <c r="D152" s="182"/>
      <c r="E152" s="182"/>
      <c r="F152" s="182"/>
      <c r="G152" s="182"/>
      <c r="H152" s="182"/>
      <c r="I152" s="182"/>
    </row>
    <row r="153" spans="4:9" ht="11.25">
      <c r="D153" s="182"/>
      <c r="E153" s="182"/>
      <c r="F153" s="182"/>
      <c r="G153" s="182"/>
      <c r="H153" s="182"/>
      <c r="I153" s="182"/>
    </row>
    <row r="154" spans="4:9" ht="11.25">
      <c r="D154" s="182"/>
      <c r="E154" s="182"/>
      <c r="F154" s="182"/>
      <c r="G154" s="182"/>
      <c r="H154" s="182"/>
      <c r="I154" s="182"/>
    </row>
    <row r="155" spans="4:9" ht="11.25">
      <c r="D155" s="182"/>
      <c r="E155" s="182"/>
      <c r="F155" s="182"/>
      <c r="G155" s="182"/>
      <c r="H155" s="182"/>
      <c r="I155" s="182"/>
    </row>
    <row r="156" spans="4:9" ht="11.25">
      <c r="D156" s="182"/>
      <c r="E156" s="182"/>
      <c r="F156" s="182"/>
      <c r="G156" s="182"/>
      <c r="H156" s="182"/>
      <c r="I156" s="182"/>
    </row>
    <row r="157" spans="4:9" ht="11.25">
      <c r="D157" s="182"/>
      <c r="E157" s="182"/>
      <c r="F157" s="182"/>
      <c r="G157" s="182"/>
      <c r="H157" s="182"/>
      <c r="I157" s="182"/>
    </row>
    <row r="158" spans="4:9" ht="11.25">
      <c r="D158" s="182"/>
      <c r="E158" s="182"/>
      <c r="F158" s="182"/>
      <c r="G158" s="182"/>
      <c r="H158" s="182"/>
      <c r="I158" s="182"/>
    </row>
    <row r="159" spans="4:9" ht="11.25">
      <c r="D159" s="182"/>
      <c r="E159" s="182"/>
      <c r="F159" s="182"/>
      <c r="G159" s="182"/>
      <c r="H159" s="182"/>
      <c r="I159" s="182"/>
    </row>
    <row r="160" spans="4:9" ht="11.25">
      <c r="D160" s="182"/>
      <c r="E160" s="182"/>
      <c r="F160" s="182"/>
      <c r="G160" s="182"/>
      <c r="H160" s="182"/>
      <c r="I160" s="182"/>
    </row>
    <row r="161" spans="4:9" ht="11.25">
      <c r="D161" s="182"/>
      <c r="E161" s="182"/>
      <c r="F161" s="182"/>
      <c r="G161" s="182"/>
      <c r="H161" s="182"/>
      <c r="I161" s="182"/>
    </row>
    <row r="162" spans="4:9" ht="11.25">
      <c r="D162" s="182"/>
      <c r="E162" s="182"/>
      <c r="F162" s="182"/>
      <c r="G162" s="182"/>
      <c r="H162" s="182"/>
      <c r="I162" s="182"/>
    </row>
    <row r="163" spans="4:9" ht="11.25">
      <c r="D163" s="182"/>
      <c r="E163" s="182"/>
      <c r="F163" s="182"/>
      <c r="G163" s="182"/>
      <c r="H163" s="182"/>
      <c r="I163" s="182"/>
    </row>
    <row r="164" spans="4:9" ht="11.25">
      <c r="D164" s="182"/>
      <c r="E164" s="182"/>
      <c r="F164" s="182"/>
      <c r="G164" s="182"/>
      <c r="H164" s="182"/>
      <c r="I164" s="182"/>
    </row>
    <row r="165" spans="4:9" ht="11.25">
      <c r="D165" s="182"/>
      <c r="E165" s="182"/>
      <c r="F165" s="182"/>
      <c r="G165" s="182"/>
      <c r="H165" s="182"/>
      <c r="I165" s="182"/>
    </row>
    <row r="166" spans="4:9" ht="11.25">
      <c r="D166" s="182"/>
      <c r="E166" s="182"/>
      <c r="F166" s="182"/>
      <c r="G166" s="182"/>
      <c r="H166" s="182"/>
      <c r="I166" s="182"/>
    </row>
    <row r="167" spans="4:9" ht="11.25">
      <c r="D167" s="182"/>
      <c r="E167" s="182"/>
      <c r="F167" s="182"/>
      <c r="G167" s="182"/>
      <c r="H167" s="182"/>
      <c r="I167" s="182"/>
    </row>
    <row r="168" spans="4:9" ht="11.25">
      <c r="D168" s="182"/>
      <c r="E168" s="182"/>
      <c r="F168" s="182"/>
      <c r="G168" s="182"/>
      <c r="H168" s="182"/>
      <c r="I168" s="182"/>
    </row>
    <row r="169" spans="4:9" ht="11.25">
      <c r="D169" s="182"/>
      <c r="E169" s="182"/>
      <c r="F169" s="182"/>
      <c r="G169" s="182"/>
      <c r="H169" s="182"/>
      <c r="I169" s="182"/>
    </row>
    <row r="170" spans="4:9" ht="11.25">
      <c r="D170" s="182"/>
      <c r="E170" s="182"/>
      <c r="F170" s="182"/>
      <c r="G170" s="182"/>
      <c r="H170" s="182"/>
      <c r="I170" s="182"/>
    </row>
    <row r="171" spans="4:9" ht="11.25">
      <c r="D171" s="182"/>
      <c r="E171" s="182"/>
      <c r="F171" s="182"/>
      <c r="G171" s="182"/>
      <c r="H171" s="182"/>
      <c r="I171" s="182"/>
    </row>
    <row r="172" spans="4:9" ht="11.25">
      <c r="D172" s="182"/>
      <c r="E172" s="182"/>
      <c r="F172" s="182"/>
      <c r="G172" s="182"/>
      <c r="H172" s="182"/>
      <c r="I172" s="182"/>
    </row>
    <row r="173" spans="4:9" ht="11.25">
      <c r="D173" s="182"/>
      <c r="E173" s="182"/>
      <c r="F173" s="182"/>
      <c r="G173" s="182"/>
      <c r="H173" s="182"/>
      <c r="I173" s="182"/>
    </row>
    <row r="174" spans="4:9" ht="11.25">
      <c r="D174" s="182"/>
      <c r="E174" s="182"/>
      <c r="F174" s="182"/>
      <c r="G174" s="182"/>
      <c r="H174" s="182"/>
      <c r="I174" s="182"/>
    </row>
    <row r="175" spans="4:9" ht="11.25">
      <c r="D175" s="182"/>
      <c r="E175" s="182"/>
      <c r="F175" s="182"/>
      <c r="G175" s="182"/>
      <c r="H175" s="182"/>
      <c r="I175" s="182"/>
    </row>
    <row r="176" spans="4:9" ht="11.25">
      <c r="D176" s="182"/>
      <c r="E176" s="182"/>
      <c r="F176" s="182"/>
      <c r="G176" s="182"/>
      <c r="H176" s="182"/>
      <c r="I176" s="182"/>
    </row>
    <row r="177" spans="4:9" ht="11.25">
      <c r="D177" s="182"/>
      <c r="E177" s="182"/>
      <c r="F177" s="182"/>
      <c r="G177" s="182"/>
      <c r="H177" s="182"/>
      <c r="I177" s="182"/>
    </row>
    <row r="178" spans="4:9" ht="11.25">
      <c r="D178" s="182"/>
      <c r="E178" s="182"/>
      <c r="F178" s="182"/>
      <c r="G178" s="182"/>
      <c r="H178" s="182"/>
      <c r="I178" s="182"/>
    </row>
    <row r="179" spans="4:9" ht="11.25">
      <c r="D179" s="182"/>
      <c r="E179" s="182"/>
      <c r="F179" s="182"/>
      <c r="G179" s="182"/>
      <c r="H179" s="182"/>
      <c r="I179" s="182"/>
    </row>
    <row r="180" spans="4:9" ht="11.25">
      <c r="D180" s="182"/>
      <c r="E180" s="182"/>
      <c r="F180" s="182"/>
      <c r="G180" s="182"/>
      <c r="H180" s="182"/>
      <c r="I180" s="182"/>
    </row>
    <row r="181" spans="4:9" ht="11.25">
      <c r="D181" s="182"/>
      <c r="E181" s="182"/>
      <c r="F181" s="182"/>
      <c r="G181" s="182"/>
      <c r="H181" s="182"/>
      <c r="I181" s="182"/>
    </row>
    <row r="182" spans="4:9" ht="11.25">
      <c r="D182" s="182"/>
      <c r="E182" s="182"/>
      <c r="F182" s="182"/>
      <c r="G182" s="182"/>
      <c r="H182" s="182"/>
      <c r="I182" s="182"/>
    </row>
    <row r="183" spans="4:9" ht="11.25">
      <c r="D183" s="182"/>
      <c r="E183" s="182"/>
      <c r="F183" s="182"/>
      <c r="G183" s="182"/>
      <c r="H183" s="182"/>
      <c r="I183" s="182"/>
    </row>
    <row r="184" spans="4:9" ht="11.25">
      <c r="D184" s="182"/>
      <c r="E184" s="182"/>
      <c r="F184" s="182"/>
      <c r="G184" s="182"/>
      <c r="H184" s="182"/>
      <c r="I184" s="182"/>
    </row>
    <row r="185" spans="4:9" ht="11.25">
      <c r="D185" s="182"/>
      <c r="E185" s="182"/>
      <c r="F185" s="182"/>
      <c r="G185" s="182"/>
      <c r="H185" s="182"/>
      <c r="I185" s="182"/>
    </row>
    <row r="186" spans="4:9" ht="11.25">
      <c r="D186" s="182"/>
      <c r="E186" s="182"/>
      <c r="F186" s="182"/>
      <c r="G186" s="182"/>
      <c r="H186" s="182"/>
      <c r="I186" s="182"/>
    </row>
    <row r="187" spans="4:9" ht="11.25">
      <c r="D187" s="182"/>
      <c r="E187" s="182"/>
      <c r="F187" s="182"/>
      <c r="G187" s="182"/>
      <c r="H187" s="182"/>
      <c r="I187" s="182"/>
    </row>
    <row r="188" spans="4:9" ht="11.25">
      <c r="D188" s="182"/>
      <c r="E188" s="182"/>
      <c r="F188" s="182"/>
      <c r="G188" s="182"/>
      <c r="H188" s="182"/>
      <c r="I188" s="182"/>
    </row>
    <row r="189" spans="4:9" ht="11.25">
      <c r="D189" s="182"/>
      <c r="E189" s="182"/>
      <c r="F189" s="182"/>
      <c r="G189" s="182"/>
      <c r="H189" s="182"/>
      <c r="I189" s="182"/>
    </row>
    <row r="190" spans="4:9" ht="11.25">
      <c r="D190" s="182"/>
      <c r="E190" s="182"/>
      <c r="F190" s="182"/>
      <c r="G190" s="182"/>
      <c r="H190" s="182"/>
      <c r="I190" s="182"/>
    </row>
    <row r="191" spans="4:9" ht="11.25">
      <c r="D191" s="182"/>
      <c r="E191" s="182"/>
      <c r="F191" s="182"/>
      <c r="G191" s="182"/>
      <c r="H191" s="182"/>
      <c r="I191" s="182"/>
    </row>
    <row r="192" spans="4:9" ht="11.25">
      <c r="D192" s="182"/>
      <c r="E192" s="182"/>
      <c r="F192" s="182"/>
      <c r="G192" s="182"/>
      <c r="H192" s="182"/>
      <c r="I192" s="182"/>
    </row>
    <row r="193" spans="4:9" ht="11.25">
      <c r="D193" s="182"/>
      <c r="E193" s="182"/>
      <c r="F193" s="182"/>
      <c r="G193" s="182"/>
      <c r="H193" s="182"/>
      <c r="I193" s="182"/>
    </row>
    <row r="194" spans="4:9" ht="11.25">
      <c r="D194" s="182"/>
      <c r="E194" s="182"/>
      <c r="F194" s="182"/>
      <c r="G194" s="182"/>
      <c r="H194" s="182"/>
      <c r="I194" s="182"/>
    </row>
    <row r="195" spans="4:9" ht="11.25">
      <c r="D195" s="182"/>
      <c r="E195" s="182"/>
      <c r="F195" s="182"/>
      <c r="G195" s="182"/>
      <c r="H195" s="182"/>
      <c r="I195" s="182"/>
    </row>
    <row r="196" spans="4:9" ht="11.25">
      <c r="D196" s="182"/>
      <c r="E196" s="182"/>
      <c r="F196" s="182"/>
      <c r="G196" s="182"/>
      <c r="H196" s="182"/>
      <c r="I196" s="182"/>
    </row>
    <row r="197" spans="4:9" ht="11.25">
      <c r="D197" s="182"/>
      <c r="E197" s="182"/>
      <c r="F197" s="182"/>
      <c r="G197" s="182"/>
      <c r="H197" s="182"/>
      <c r="I197" s="182"/>
    </row>
    <row r="198" spans="4:9" ht="11.25">
      <c r="D198" s="182"/>
      <c r="E198" s="182"/>
      <c r="F198" s="182"/>
      <c r="G198" s="182"/>
      <c r="H198" s="182"/>
      <c r="I198" s="182"/>
    </row>
    <row r="199" spans="4:9" ht="11.25">
      <c r="D199" s="182"/>
      <c r="E199" s="182"/>
      <c r="F199" s="182"/>
      <c r="G199" s="182"/>
      <c r="H199" s="182"/>
      <c r="I199" s="182"/>
    </row>
    <row r="200" spans="4:9" ht="11.25">
      <c r="D200" s="182"/>
      <c r="E200" s="182"/>
      <c r="F200" s="182"/>
      <c r="G200" s="182"/>
      <c r="H200" s="182"/>
      <c r="I200" s="182"/>
    </row>
    <row r="201" spans="4:9" ht="11.25">
      <c r="D201" s="182"/>
      <c r="E201" s="182"/>
      <c r="F201" s="182"/>
      <c r="G201" s="182"/>
      <c r="H201" s="182"/>
      <c r="I201" s="182"/>
    </row>
    <row r="202" spans="4:9" ht="11.25">
      <c r="D202" s="182"/>
      <c r="E202" s="182"/>
      <c r="F202" s="182"/>
      <c r="G202" s="182"/>
      <c r="H202" s="182"/>
      <c r="I202" s="182"/>
    </row>
    <row r="203" spans="4:9" ht="11.25">
      <c r="D203" s="182"/>
      <c r="E203" s="182"/>
      <c r="F203" s="182"/>
      <c r="G203" s="182"/>
      <c r="H203" s="182"/>
      <c r="I203" s="182"/>
    </row>
    <row r="204" spans="4:9" ht="11.25">
      <c r="D204" s="182"/>
      <c r="E204" s="182"/>
      <c r="F204" s="182"/>
      <c r="G204" s="182"/>
      <c r="H204" s="182"/>
      <c r="I204" s="182"/>
    </row>
    <row r="205" spans="4:9" ht="11.25">
      <c r="D205" s="182"/>
      <c r="E205" s="182"/>
      <c r="F205" s="182"/>
      <c r="G205" s="182"/>
      <c r="H205" s="182"/>
      <c r="I205" s="182"/>
    </row>
    <row r="206" spans="4:9" ht="11.25">
      <c r="D206" s="182"/>
      <c r="E206" s="182"/>
      <c r="F206" s="182"/>
      <c r="G206" s="182"/>
      <c r="H206" s="182"/>
      <c r="I206" s="182"/>
    </row>
    <row r="207" spans="4:9" ht="11.25">
      <c r="D207" s="182"/>
      <c r="E207" s="182"/>
      <c r="F207" s="182"/>
      <c r="G207" s="182"/>
      <c r="H207" s="182"/>
      <c r="I207" s="182"/>
    </row>
    <row r="208" spans="4:9" ht="11.25">
      <c r="D208" s="182"/>
      <c r="E208" s="182"/>
      <c r="F208" s="182"/>
      <c r="G208" s="182"/>
      <c r="H208" s="182"/>
      <c r="I208" s="182"/>
    </row>
    <row r="209" spans="4:9" ht="11.25">
      <c r="D209" s="182"/>
      <c r="E209" s="182"/>
      <c r="F209" s="182"/>
      <c r="G209" s="182"/>
      <c r="H209" s="182"/>
      <c r="I209" s="182"/>
    </row>
    <row r="210" spans="4:9" ht="11.25">
      <c r="D210" s="182"/>
      <c r="E210" s="182"/>
      <c r="F210" s="182"/>
      <c r="G210" s="182"/>
      <c r="H210" s="182"/>
      <c r="I210" s="182"/>
    </row>
    <row r="211" spans="4:9" ht="11.25">
      <c r="D211" s="182"/>
      <c r="E211" s="182"/>
      <c r="F211" s="182"/>
      <c r="G211" s="182"/>
      <c r="H211" s="182"/>
      <c r="I211" s="182"/>
    </row>
    <row r="212" spans="4:9" ht="11.25">
      <c r="D212" s="182"/>
      <c r="E212" s="182"/>
      <c r="F212" s="182"/>
      <c r="G212" s="182"/>
      <c r="H212" s="182"/>
      <c r="I212" s="182"/>
    </row>
    <row r="213" spans="4:9" ht="11.25">
      <c r="D213" s="182"/>
      <c r="E213" s="182"/>
      <c r="F213" s="182"/>
      <c r="G213" s="182"/>
      <c r="H213" s="182"/>
      <c r="I213" s="182"/>
    </row>
    <row r="214" spans="4:9" ht="11.25">
      <c r="D214" s="182"/>
      <c r="E214" s="182"/>
      <c r="F214" s="182"/>
      <c r="G214" s="182"/>
      <c r="H214" s="182"/>
      <c r="I214" s="182"/>
    </row>
    <row r="215" spans="4:9" ht="11.25">
      <c r="D215" s="182"/>
      <c r="E215" s="182"/>
      <c r="F215" s="182"/>
      <c r="G215" s="182"/>
      <c r="H215" s="182"/>
      <c r="I215" s="182"/>
    </row>
    <row r="216" spans="4:9" ht="11.25">
      <c r="D216" s="182"/>
      <c r="E216" s="182"/>
      <c r="F216" s="182"/>
      <c r="G216" s="182"/>
      <c r="H216" s="182"/>
      <c r="I216" s="182"/>
    </row>
    <row r="217" spans="4:9" ht="11.25">
      <c r="D217" s="182"/>
      <c r="E217" s="182"/>
      <c r="F217" s="182"/>
      <c r="G217" s="182"/>
      <c r="H217" s="182"/>
      <c r="I217" s="182"/>
    </row>
    <row r="218" spans="4:9" ht="11.25">
      <c r="D218" s="182"/>
      <c r="E218" s="182"/>
      <c r="F218" s="182"/>
      <c r="G218" s="182"/>
      <c r="H218" s="182"/>
      <c r="I218" s="182"/>
    </row>
    <row r="219" spans="4:9" ht="11.25">
      <c r="D219" s="182"/>
      <c r="E219" s="182"/>
      <c r="F219" s="182"/>
      <c r="G219" s="182"/>
      <c r="H219" s="182"/>
      <c r="I219" s="182"/>
    </row>
    <row r="220" spans="4:9" ht="11.25">
      <c r="D220" s="182"/>
      <c r="E220" s="182"/>
      <c r="F220" s="182"/>
      <c r="G220" s="182"/>
      <c r="H220" s="182"/>
      <c r="I220" s="182"/>
    </row>
    <row r="221" spans="4:9" ht="11.25">
      <c r="D221" s="182"/>
      <c r="E221" s="182"/>
      <c r="F221" s="182"/>
      <c r="G221" s="182"/>
      <c r="H221" s="182"/>
      <c r="I221" s="182"/>
    </row>
    <row r="222" spans="4:9" ht="11.25">
      <c r="D222" s="182"/>
      <c r="E222" s="182"/>
      <c r="F222" s="182"/>
      <c r="G222" s="182"/>
      <c r="H222" s="182"/>
      <c r="I222" s="182"/>
    </row>
    <row r="223" spans="4:9" ht="11.25">
      <c r="D223" s="182"/>
      <c r="E223" s="182"/>
      <c r="F223" s="182"/>
      <c r="G223" s="182"/>
      <c r="H223" s="182"/>
      <c r="I223" s="182"/>
    </row>
    <row r="224" spans="4:9" ht="11.25">
      <c r="D224" s="182"/>
      <c r="E224" s="182"/>
      <c r="F224" s="182"/>
      <c r="G224" s="182"/>
      <c r="H224" s="182"/>
      <c r="I224" s="182"/>
    </row>
    <row r="225" spans="4:9" ht="11.25">
      <c r="D225" s="182"/>
      <c r="E225" s="182"/>
      <c r="F225" s="182"/>
      <c r="G225" s="182"/>
      <c r="H225" s="182"/>
      <c r="I225" s="182"/>
    </row>
    <row r="226" spans="4:9" ht="11.25">
      <c r="D226" s="182"/>
      <c r="E226" s="182"/>
      <c r="F226" s="182"/>
      <c r="G226" s="182"/>
      <c r="H226" s="182"/>
      <c r="I226" s="182"/>
    </row>
    <row r="227" spans="4:9" ht="11.25">
      <c r="D227" s="182"/>
      <c r="E227" s="182"/>
      <c r="F227" s="182"/>
      <c r="G227" s="182"/>
      <c r="H227" s="182"/>
      <c r="I227" s="182"/>
    </row>
    <row r="228" spans="4:9" ht="11.25">
      <c r="D228" s="182"/>
      <c r="E228" s="182"/>
      <c r="F228" s="182"/>
      <c r="G228" s="182"/>
      <c r="H228" s="182"/>
      <c r="I228" s="182"/>
    </row>
    <row r="229" spans="4:9" ht="11.25">
      <c r="D229" s="182"/>
      <c r="E229" s="182"/>
      <c r="F229" s="182"/>
      <c r="G229" s="182"/>
      <c r="H229" s="182"/>
      <c r="I229" s="182"/>
    </row>
    <row r="230" spans="4:9" ht="11.25">
      <c r="D230" s="182"/>
      <c r="E230" s="182"/>
      <c r="F230" s="182"/>
      <c r="G230" s="182"/>
      <c r="H230" s="182"/>
      <c r="I230" s="182"/>
    </row>
    <row r="231" spans="4:9" ht="11.25">
      <c r="D231" s="182"/>
      <c r="E231" s="182"/>
      <c r="F231" s="182"/>
      <c r="G231" s="182"/>
      <c r="H231" s="182"/>
      <c r="I231" s="182"/>
    </row>
    <row r="232" spans="4:9" ht="11.25">
      <c r="D232" s="182"/>
      <c r="E232" s="182"/>
      <c r="F232" s="182"/>
      <c r="G232" s="182"/>
      <c r="H232" s="182"/>
      <c r="I232" s="182"/>
    </row>
    <row r="233" spans="4:9" ht="11.25">
      <c r="D233" s="182"/>
      <c r="E233" s="182"/>
      <c r="F233" s="182"/>
      <c r="G233" s="182"/>
      <c r="H233" s="182"/>
      <c r="I233" s="182"/>
    </row>
    <row r="234" spans="4:9" ht="11.25">
      <c r="D234" s="182"/>
      <c r="E234" s="182"/>
      <c r="F234" s="182"/>
      <c r="G234" s="182"/>
      <c r="H234" s="182"/>
      <c r="I234" s="182"/>
    </row>
    <row r="235" spans="4:9" ht="11.25">
      <c r="D235" s="182"/>
      <c r="E235" s="182"/>
      <c r="F235" s="182"/>
      <c r="G235" s="182"/>
      <c r="H235" s="182"/>
      <c r="I235" s="182"/>
    </row>
    <row r="236" spans="4:9" ht="11.25">
      <c r="D236" s="182"/>
      <c r="E236" s="182"/>
      <c r="F236" s="182"/>
      <c r="G236" s="182"/>
      <c r="H236" s="182"/>
      <c r="I236" s="182"/>
    </row>
    <row r="237" spans="4:9" ht="11.25">
      <c r="D237" s="182"/>
      <c r="E237" s="182"/>
      <c r="F237" s="182"/>
      <c r="G237" s="182"/>
      <c r="H237" s="182"/>
      <c r="I237" s="182"/>
    </row>
    <row r="238" spans="4:9" ht="11.25">
      <c r="D238" s="182"/>
      <c r="E238" s="182"/>
      <c r="F238" s="182"/>
      <c r="G238" s="182"/>
      <c r="H238" s="182"/>
      <c r="I238" s="182"/>
    </row>
    <row r="239" spans="4:9" ht="11.25">
      <c r="D239" s="182"/>
      <c r="E239" s="182"/>
      <c r="F239" s="182"/>
      <c r="G239" s="182"/>
      <c r="H239" s="182"/>
      <c r="I239" s="182"/>
    </row>
    <row r="240" spans="4:9" ht="11.25">
      <c r="D240" s="182"/>
      <c r="E240" s="182"/>
      <c r="F240" s="182"/>
      <c r="G240" s="182"/>
      <c r="H240" s="182"/>
      <c r="I240" s="182"/>
    </row>
    <row r="241" spans="4:9" ht="11.25">
      <c r="D241" s="182"/>
      <c r="E241" s="182"/>
      <c r="F241" s="182"/>
      <c r="G241" s="182"/>
      <c r="H241" s="182"/>
      <c r="I241" s="182"/>
    </row>
    <row r="242" spans="4:9" ht="11.25">
      <c r="D242" s="182"/>
      <c r="E242" s="182"/>
      <c r="F242" s="182"/>
      <c r="G242" s="182"/>
      <c r="H242" s="182"/>
      <c r="I242" s="182"/>
    </row>
    <row r="243" spans="4:9" ht="11.25">
      <c r="D243" s="182"/>
      <c r="E243" s="182"/>
      <c r="F243" s="182"/>
      <c r="G243" s="182"/>
      <c r="H243" s="182"/>
      <c r="I243" s="182"/>
    </row>
    <row r="244" spans="4:9" ht="11.25">
      <c r="D244" s="182"/>
      <c r="E244" s="182"/>
      <c r="F244" s="182"/>
      <c r="G244" s="182"/>
      <c r="H244" s="182"/>
      <c r="I244" s="182"/>
    </row>
    <row r="245" spans="4:9" ht="11.25">
      <c r="D245" s="182"/>
      <c r="E245" s="182"/>
      <c r="F245" s="182"/>
      <c r="G245" s="182"/>
      <c r="H245" s="182"/>
      <c r="I245" s="182"/>
    </row>
    <row r="246" spans="4:9" ht="11.25">
      <c r="D246" s="182"/>
      <c r="E246" s="182"/>
      <c r="F246" s="182"/>
      <c r="G246" s="182"/>
      <c r="H246" s="182"/>
      <c r="I246" s="182"/>
    </row>
    <row r="247" spans="4:9" ht="11.25">
      <c r="D247" s="182"/>
      <c r="E247" s="182"/>
      <c r="F247" s="182"/>
      <c r="G247" s="182"/>
      <c r="H247" s="182"/>
      <c r="I247" s="182"/>
    </row>
    <row r="248" spans="4:9" ht="11.25">
      <c r="D248" s="182"/>
      <c r="E248" s="182"/>
      <c r="F248" s="182"/>
      <c r="G248" s="182"/>
      <c r="H248" s="182"/>
      <c r="I248" s="182"/>
    </row>
    <row r="249" spans="4:9" ht="11.25">
      <c r="D249" s="182"/>
      <c r="E249" s="182"/>
      <c r="F249" s="182"/>
      <c r="G249" s="182"/>
      <c r="H249" s="182"/>
      <c r="I249" s="182"/>
    </row>
    <row r="250" spans="4:9" ht="11.25">
      <c r="D250" s="182"/>
      <c r="E250" s="182"/>
      <c r="F250" s="182"/>
      <c r="G250" s="182"/>
      <c r="H250" s="182"/>
      <c r="I250" s="182"/>
    </row>
    <row r="251" spans="4:9" ht="11.25">
      <c r="D251" s="182"/>
      <c r="E251" s="182"/>
      <c r="F251" s="182"/>
      <c r="G251" s="182"/>
      <c r="H251" s="182"/>
      <c r="I251" s="182"/>
    </row>
    <row r="252" spans="4:9" ht="11.25">
      <c r="D252" s="182"/>
      <c r="E252" s="182"/>
      <c r="F252" s="182"/>
      <c r="G252" s="182"/>
      <c r="H252" s="182"/>
      <c r="I252" s="182"/>
    </row>
    <row r="253" spans="4:9" ht="11.25">
      <c r="D253" s="182"/>
      <c r="E253" s="182"/>
      <c r="F253" s="182"/>
      <c r="G253" s="182"/>
      <c r="H253" s="182"/>
      <c r="I253" s="182"/>
    </row>
    <row r="254" spans="4:9" ht="11.25">
      <c r="D254" s="182"/>
      <c r="E254" s="182"/>
      <c r="F254" s="182"/>
      <c r="G254" s="182"/>
      <c r="H254" s="182"/>
      <c r="I254" s="182"/>
    </row>
    <row r="255" spans="4:9" ht="11.25">
      <c r="D255" s="182"/>
      <c r="E255" s="182"/>
      <c r="F255" s="182"/>
      <c r="G255" s="182"/>
      <c r="H255" s="182"/>
      <c r="I255" s="182"/>
    </row>
    <row r="256" spans="4:9" ht="11.25">
      <c r="D256" s="182"/>
      <c r="E256" s="182"/>
      <c r="F256" s="182"/>
      <c r="G256" s="182"/>
      <c r="H256" s="182"/>
      <c r="I256" s="182"/>
    </row>
    <row r="257" spans="4:9" ht="11.25">
      <c r="D257" s="182"/>
      <c r="E257" s="182"/>
      <c r="F257" s="182"/>
      <c r="G257" s="182"/>
      <c r="H257" s="182"/>
      <c r="I257" s="182"/>
    </row>
    <row r="258" spans="4:9" ht="11.25">
      <c r="D258" s="182"/>
      <c r="E258" s="182"/>
      <c r="F258" s="182"/>
      <c r="G258" s="182"/>
      <c r="H258" s="182"/>
      <c r="I258" s="182"/>
    </row>
    <row r="259" spans="4:9" ht="11.25">
      <c r="D259" s="182"/>
      <c r="E259" s="182"/>
      <c r="F259" s="182"/>
      <c r="G259" s="182"/>
      <c r="H259" s="182"/>
      <c r="I259" s="182"/>
    </row>
    <row r="260" spans="4:9" ht="11.25">
      <c r="D260" s="182"/>
      <c r="E260" s="182"/>
      <c r="F260" s="182"/>
      <c r="G260" s="182"/>
      <c r="H260" s="182"/>
      <c r="I260" s="182"/>
    </row>
    <row r="261" spans="4:9" ht="11.25">
      <c r="D261" s="182"/>
      <c r="E261" s="182"/>
      <c r="F261" s="182"/>
      <c r="G261" s="182"/>
      <c r="H261" s="182"/>
      <c r="I261" s="182"/>
    </row>
    <row r="262" spans="4:9" ht="11.25">
      <c r="D262" s="182"/>
      <c r="E262" s="182"/>
      <c r="F262" s="182"/>
      <c r="G262" s="182"/>
      <c r="H262" s="182"/>
      <c r="I262" s="182"/>
    </row>
    <row r="263" spans="4:9" ht="11.25">
      <c r="D263" s="182"/>
      <c r="E263" s="182"/>
      <c r="F263" s="182"/>
      <c r="G263" s="182"/>
      <c r="H263" s="182"/>
      <c r="I263" s="182"/>
    </row>
    <row r="264" spans="4:9" ht="11.25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5"/>
  <sheetViews>
    <sheetView tabSelected="1" view="pageBreakPreview" zoomScaleSheetLayoutView="100" workbookViewId="0" topLeftCell="A7">
      <selection activeCell="F31" sqref="F31"/>
    </sheetView>
  </sheetViews>
  <sheetFormatPr defaultColWidth="9.00390625" defaultRowHeight="12.75"/>
  <cols>
    <col min="1" max="1" width="42.00390625" style="58" customWidth="1"/>
    <col min="2" max="2" width="8.375" style="88" customWidth="1"/>
    <col min="3" max="3" width="17.375" style="58" customWidth="1"/>
    <col min="4" max="4" width="18.50390625" style="58" customWidth="1"/>
    <col min="5" max="5" width="17.125" style="58" customWidth="1"/>
    <col min="6" max="6" width="15.50390625" style="58" customWidth="1"/>
    <col min="7" max="16384" width="10.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889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6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6" ht="16.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</row>
    <row r="15" spans="1:6" ht="12.75">
      <c r="A15" s="75" t="s">
        <v>899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900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901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902</v>
      </c>
      <c r="B18" s="79"/>
      <c r="C18" s="603"/>
      <c r="D18" s="605">
        <v>33</v>
      </c>
      <c r="E18" s="603"/>
      <c r="F18" s="606"/>
    </row>
    <row r="19" spans="1:6" ht="12.75">
      <c r="A19" s="75" t="s">
        <v>903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904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905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906</v>
      </c>
      <c r="B22" s="76"/>
      <c r="C22" s="603">
        <v>1037</v>
      </c>
      <c r="D22" s="605">
        <v>49.46</v>
      </c>
      <c r="E22" s="603"/>
      <c r="F22" s="606">
        <v>1037</v>
      </c>
    </row>
    <row r="23" spans="1:16" ht="12.75">
      <c r="A23" s="75" t="s">
        <v>907</v>
      </c>
      <c r="B23" s="76"/>
      <c r="C23" s="603">
        <v>100</v>
      </c>
      <c r="D23" s="605">
        <v>21.18</v>
      </c>
      <c r="E23" s="603"/>
      <c r="F23" s="606">
        <f>C23-E23</f>
        <v>100</v>
      </c>
      <c r="G23" s="572"/>
      <c r="H23" s="572"/>
      <c r="I23" s="572"/>
      <c r="J23" s="572"/>
      <c r="K23" s="572"/>
      <c r="L23" s="572"/>
      <c r="M23" s="572"/>
      <c r="N23" s="572"/>
      <c r="O23" s="572"/>
      <c r="P23" s="572"/>
    </row>
    <row r="24" spans="1:6" ht="12.75">
      <c r="A24" s="75" t="s">
        <v>908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909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910</v>
      </c>
      <c r="B26" s="76"/>
      <c r="C26" s="603">
        <v>200</v>
      </c>
      <c r="D26" s="605">
        <v>20</v>
      </c>
      <c r="E26" s="603"/>
      <c r="F26" s="606">
        <v>200</v>
      </c>
    </row>
    <row r="27" spans="1:6" ht="12.75">
      <c r="A27" s="75" t="s">
        <v>911</v>
      </c>
      <c r="B27" s="76"/>
      <c r="C27" s="603">
        <v>63</v>
      </c>
      <c r="D27" s="605">
        <v>20</v>
      </c>
      <c r="E27" s="603"/>
      <c r="F27" s="606">
        <v>63</v>
      </c>
    </row>
    <row r="28" spans="1:6" ht="12.75">
      <c r="A28" s="75" t="s">
        <v>912</v>
      </c>
      <c r="B28" s="76"/>
      <c r="C28" s="603">
        <v>250</v>
      </c>
      <c r="D28" s="605"/>
      <c r="E28" s="603">
        <v>248</v>
      </c>
      <c r="F28" s="606">
        <v>2</v>
      </c>
    </row>
    <row r="29" spans="1:6" ht="13.5">
      <c r="A29" s="77" t="s">
        <v>896</v>
      </c>
      <c r="B29" s="76"/>
      <c r="C29" s="603">
        <f>C14+C15+C16+C17+C18+C19+C20+C21+C22+C23+C24+C25+C26+C27+C28</f>
        <v>2580</v>
      </c>
      <c r="D29" s="605"/>
      <c r="E29" s="603">
        <f>E17+E28</f>
        <v>418</v>
      </c>
      <c r="F29" s="606">
        <f>F14+F15+F16+F17+F18+F19+F20+F21+F22+F23+F24+F25+F26+F27+F28</f>
        <v>2162</v>
      </c>
    </row>
    <row r="30" spans="1:6" ht="13.5">
      <c r="A30" s="80" t="s">
        <v>897</v>
      </c>
      <c r="B30" s="78" t="s">
        <v>836</v>
      </c>
      <c r="C30" s="600">
        <f>C29</f>
        <v>2580</v>
      </c>
      <c r="D30" s="604"/>
      <c r="E30" s="600">
        <f>E29</f>
        <v>418</v>
      </c>
      <c r="F30" s="600">
        <f>F29</f>
        <v>2162</v>
      </c>
    </row>
    <row r="31" spans="1:16" ht="14.25" customHeight="1">
      <c r="A31" s="73" t="s">
        <v>838</v>
      </c>
      <c r="B31" s="78" t="s">
        <v>837</v>
      </c>
      <c r="C31" s="269"/>
      <c r="D31" s="604"/>
      <c r="E31" s="602"/>
      <c r="F31" s="607"/>
      <c r="G31" s="572"/>
      <c r="H31" s="572"/>
      <c r="I31" s="572"/>
      <c r="J31" s="572"/>
      <c r="K31" s="572"/>
      <c r="L31" s="572"/>
      <c r="M31" s="572"/>
      <c r="N31" s="572"/>
      <c r="O31" s="572"/>
      <c r="P31" s="572"/>
    </row>
    <row r="32" spans="1:16" ht="20.25" customHeight="1">
      <c r="A32" s="75" t="s">
        <v>831</v>
      </c>
      <c r="B32" s="78"/>
      <c r="C32" s="573"/>
      <c r="D32" s="604"/>
      <c r="E32" s="600"/>
      <c r="F32" s="600"/>
      <c r="G32" s="572"/>
      <c r="H32" s="572"/>
      <c r="I32" s="572"/>
      <c r="J32" s="572"/>
      <c r="K32" s="572"/>
      <c r="L32" s="572"/>
      <c r="M32" s="572"/>
      <c r="N32" s="572"/>
      <c r="O32" s="572"/>
      <c r="P32" s="572"/>
    </row>
    <row r="33" spans="1:6" ht="15" customHeight="1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6" ht="12.75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</row>
    <row r="37" spans="1:16" ht="11.25" customHeight="1">
      <c r="A37" s="77" t="s">
        <v>603</v>
      </c>
      <c r="B37" s="76"/>
      <c r="C37" s="603"/>
      <c r="D37" s="605"/>
      <c r="E37" s="603"/>
      <c r="F37" s="606">
        <f>C37-E37</f>
        <v>0</v>
      </c>
      <c r="G37" s="572"/>
      <c r="H37" s="572"/>
      <c r="I37" s="572"/>
      <c r="J37" s="572"/>
      <c r="K37" s="572"/>
      <c r="L37" s="572"/>
      <c r="M37" s="572"/>
      <c r="N37" s="572"/>
      <c r="O37" s="572"/>
      <c r="P37" s="572"/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.7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7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16" ht="19.5" customHeight="1">
      <c r="A42" s="84" t="s">
        <v>898</v>
      </c>
      <c r="B42" s="82"/>
      <c r="C42" s="83"/>
      <c r="D42" s="83"/>
      <c r="E42" s="83"/>
      <c r="F42" s="608"/>
      <c r="G42" s="572"/>
      <c r="H42" s="572"/>
      <c r="I42" s="572"/>
      <c r="J42" s="572"/>
      <c r="K42" s="572"/>
      <c r="L42" s="572"/>
      <c r="M42" s="572"/>
      <c r="N42" s="572"/>
      <c r="O42" s="572"/>
      <c r="P42" s="572"/>
    </row>
    <row r="43" spans="1:6" ht="19.5" customHeight="1">
      <c r="A43" s="86"/>
      <c r="B43" s="85"/>
      <c r="C43" s="84" t="s">
        <v>845</v>
      </c>
      <c r="D43" s="86"/>
      <c r="E43" s="84" t="s">
        <v>846</v>
      </c>
      <c r="F43" s="601"/>
    </row>
    <row r="44" spans="1:6" ht="12.75">
      <c r="A44" s="86"/>
      <c r="B44" s="87"/>
      <c r="C44" s="86" t="s">
        <v>876</v>
      </c>
      <c r="D44" s="86" t="s">
        <v>851</v>
      </c>
      <c r="E44" s="86" t="s">
        <v>882</v>
      </c>
      <c r="F44" s="601"/>
    </row>
    <row r="45" spans="2:6" ht="12.75">
      <c r="B45" s="87"/>
      <c r="C45" s="86"/>
      <c r="D45" s="86"/>
      <c r="E45" s="86"/>
      <c r="F45" s="86"/>
    </row>
    <row r="46" spans="3:5" ht="12.75">
      <c r="C46" s="86"/>
      <c r="E46" s="86"/>
    </row>
    <row r="49" ht="12.75">
      <c r="A49" s="58" t="s">
        <v>158</v>
      </c>
    </row>
    <row r="50" ht="12.75">
      <c r="C50" s="58" t="s">
        <v>158</v>
      </c>
    </row>
    <row r="55" ht="12.75">
      <c r="C55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veso</cp:lastModifiedBy>
  <cp:lastPrinted>2012-04-23T11:49:52Z</cp:lastPrinted>
  <dcterms:created xsi:type="dcterms:W3CDTF">2000-06-29T12:02:40Z</dcterms:created>
  <dcterms:modified xsi:type="dcterms:W3CDTF">2012-04-27T07:54:29Z</dcterms:modified>
  <cp:category/>
  <cp:version/>
  <cp:contentType/>
  <cp:contentStatus/>
</cp:coreProperties>
</file>