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18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<sst xmlns="http://schemas.openxmlformats.org/spreadsheetml/2006/main" count="4191" uniqueCount="974">
  <si>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</si>
  <si>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</si>
  <si>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</si>
  <si>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</si>
  <si>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</si>
  <si>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</si>
  <si>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</si>
  <si>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</si>
  <si>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</si>
  <si>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</si>
  <si>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</si>
  <si>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</si>
  <si>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</si>
  <si>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</si>
  <si>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</si>
  <si>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</si>
  <si>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</si>
  <si>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</si>
  <si>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</si>
  <si>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</si>
  <si>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</si>
  <si>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</si>
  <si>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</si>
  <si>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</si>
  <si>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</si>
  <si>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</si>
  <si>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</si>
  <si>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</si>
  <si>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</si>
  <si>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</si>
  <si>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</si>
  <si>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</si>
  <si>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</si>
  <si>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</si>
  <si>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</si>
  <si>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</si>
  <si>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</si>
  <si>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</si>
  <si>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</si>
  <si>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</si>
  <si>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</si>
  <si>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</si>
  <si>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</si>
  <si>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</si>
  <si>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</si>
  <si>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</si>
  <si>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</si>
  <si>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</si>
  <si>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</si>
  <si>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</si>
  <si>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</si>
  <si>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</si>
  <si>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</si>
  <si>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</si>
  <si>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</si>
  <si>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</si>
  <si>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</si>
  <si>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</si>
  <si>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</si>
  <si>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</si>
  <si>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</si>
  <si>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</si>
  <si>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</si>
  <si>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</si>
  <si>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</si>
  <si>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</si>
  <si>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</si>
  <si>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</si>
  <si>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</si>
  <si>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</si>
  <si>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</si>
  <si>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</si>
  <si>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</si>
  <si>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</si>
  <si>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</si>
  <si>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</si>
  <si>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</si>
  <si>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</si>
  <si>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</si>
  <si>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</si>
  <si>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</si>
  <si>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</si>
  <si>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</si>
  <si>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</si>
  <si>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</si>
  <si>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</si>
  <si>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</si>
  <si>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</si>
  <si>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</si>
  <si>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</si>
  <si>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</si>
  <si>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</si>
  <si>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</si>
  <si>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</si>
  <si>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</si>
  <si>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</si>
  <si>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</si>
  <si>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</si>
  <si>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</si>
  <si>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</si>
  <si>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</si>
  <si>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</si>
  <si>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</si>
  <si>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</si>
  <si>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</si>
  <si>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</si>
  <si>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</si>
  <si>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</si>
  <si>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</si>
  <si>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</si>
  <si>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</si>
  <si>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</si>
  <si>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</si>
  <si>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</si>
  <si>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</si>
  <si>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</si>
  <si>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</si>
  <si>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</si>
  <si>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</si>
  <si>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</si>
  <si>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</si>
  <si>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</si>
  <si>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</si>
  <si>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</si>
  <si>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</si>
  <si>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</si>
  <si>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</si>
  <si>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</si>
  <si>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</si>
  <si>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</si>
  <si>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</si>
  <si>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</si>
  <si>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</si>
  <si>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</si>
  <si>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</si>
  <si>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</si>
  <si>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</si>
  <si>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</si>
  <si>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</si>
  <si>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</si>
  <si>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</si>
  <si>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</si>
  <si>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</si>
  <si>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</si>
  <si>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</si>
  <si>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</si>
  <si>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</si>
  <si>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</si>
  <si>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</si>
  <si>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</si>
  <si>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</si>
  <si>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</si>
  <si>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</si>
  <si>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</si>
  <si>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</si>
  <si>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</si>
  <si>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</si>
  <si>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</si>
  <si>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</si>
  <si>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</si>
  <si>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</si>
  <si>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</si>
  <si>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</si>
  <si>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</si>
  <si>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</si>
  <si>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</si>
  <si>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</si>
  <si>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</si>
  <si>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</si>
  <si>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</si>
  <si>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</si>
  <si>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</si>
  <si>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</si>
  <si>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</si>
  <si>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</si>
  <si>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</si>
  <si>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</si>
  <si>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</si>
  <si>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</si>
  <si>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</si>
  <si>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</si>
  <si>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</si>
  <si>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</si>
  <si>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</si>
  <si>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</si>
  <si>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</si>
  <si>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</si>
  <si>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</si>
  <si>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</si>
  <si>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</si>
  <si>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</si>
  <si>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</si>
  <si>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</si>
  <si>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</si>
  <si>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</si>
  <si>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</si>
  <si>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</si>
  <si>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</si>
  <si>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</si>
  <si>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</si>
  <si>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</si>
  <si>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</si>
  <si>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</si>
  <si>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</si>
  <si>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</si>
  <si>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</si>
  <si>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</si>
  <si>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</si>
  <si>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</si>
  <si>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</si>
  <si>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</si>
  <si>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</si>
  <si>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</si>
  <si>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</si>
  <si>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</si>
  <si>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</si>
  <si>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</si>
  <si>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</si>
  <si>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</si>
  <si>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</si>
  <si>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</si>
  <si>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</si>
  <si>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</si>
  <si>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</si>
  <si>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</si>
  <si>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</si>
  <si>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</si>
  <si>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</si>
  <si>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</si>
  <si>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</si>
  <si>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</si>
  <si>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</si>
  <si>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</si>
  <si>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</si>
  <si>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</si>
  <si>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</si>
  <si>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</si>
  <si>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</si>
  <si>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</si>
  <si>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</si>
  <si>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</si>
  <si>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</si>
  <si>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</si>
  <si>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</si>
  <si>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</si>
  <si>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</si>
  <si>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</si>
  <si>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</si>
  <si>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</si>
  <si>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</si>
  <si>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</si>
  <si>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</si>
  <si>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</si>
  <si>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</si>
  <si>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</si>
  <si>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</si>
  <si>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</si>
  <si>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</si>
  <si>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</si>
  <si>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</si>
  <si>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</si>
  <si>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</si>
  <si>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</si>
  <si>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</si>
  <si>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</si>
  <si>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</si>
  <si>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</si>
  <si>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</si>
  <si>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</si>
  <si>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</si>
  <si>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</si>
  <si>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</si>
  <si>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</si>
  <si>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</si>
  <si>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</si>
  <si>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</si>
  <si>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</si>
  <si>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</si>
  <si>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</si>
  <si>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</si>
  <si>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</si>
  <si>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</si>
  <si>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</si>
  <si>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</si>
  <si>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</si>
  <si>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</si>
  <si>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</si>
  <si>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</si>
  <si>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</si>
  <si>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</si>
  <si>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</si>
  <si>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</si>
  <si>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</si>
  <si>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</si>
  <si>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</si>
  <si>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</si>
  <si>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</si>
  <si>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</si>
  <si>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</si>
  <si>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</si>
  <si>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</si>
  <si>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</si>
  <si>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</si>
  <si>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</si>
  <si>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</si>
  <si>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</si>
  <si>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</si>
  <si>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</si>
  <si>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</si>
  <si>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</si>
  <si>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</si>
  <si>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</si>
  <si>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</si>
  <si>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</si>
  <si>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</si>
  <si>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</si>
  <si>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</si>
  <si>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</si>
  <si>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</si>
  <si>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</si>
  <si>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</si>
  <si>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</si>
  <si>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</si>
  <si>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</si>
  <si>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</si>
  <si>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</si>
  <si>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</si>
  <si>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</si>
  <si>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</si>
  <si>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</si>
  <si>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</si>
  <si>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</si>
  <si>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</si>
  <si>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</si>
  <si>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</si>
  <si>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</si>
  <si>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</si>
  <si>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</si>
  <si>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</si>
  <si>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</si>
  <si>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</si>
  <si>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</si>
  <si>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</si>
  <si>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</si>
  <si>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</si>
  <si>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</si>
  <si>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</si>
  <si>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</si>
  <si>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</si>
  <si>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</si>
  <si>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</si>
  <si>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</si>
  <si>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</si>
  <si>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</si>
  <si>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</si>
  <si>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</si>
  <si>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</si>
  <si>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</si>
  <si>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</si>
  <si>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</si>
  <si>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</si>
  <si>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</si>
  <si>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</si>
  <si>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</si>
  <si>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</si>
  <si>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</si>
  <si>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</si>
  <si>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</si>
  <si>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</si>
  <si>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</si>
  <si>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</si>
  <si>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</si>
  <si>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</si>
  <si>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</si>
  <si>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</si>
  <si>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</si>
  <si>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</si>
  <si>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</si>
  <si>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</si>
  <si>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</si>
  <si>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</si>
  <si>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</si>
  <si>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</si>
  <si>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</si>
  <si>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</si>
  <si>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</si>
  <si>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</si>
  <si>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</si>
  <si>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</si>
  <si>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</si>
  <si>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</si>
  <si>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</si>
  <si>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</si>
  <si>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</si>
  <si>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</si>
  <si>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</si>
  <si>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</si>
  <si>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</si>
  <si>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</si>
  <si>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</si>
  <si>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</si>
  <si>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</si>
  <si>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</si>
  <si>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</si>
  <si>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</si>
  <si>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</si>
  <si>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</si>
  <si>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</si>
  <si>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</si>
  <si>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</si>
  <si>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</si>
  <si>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</si>
  <si>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</si>
  <si>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</si>
  <si>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</si>
  <si>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</si>
  <si>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</si>
  <si>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</si>
  <si>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</si>
  <si>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</si>
  <si>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</si>
  <si>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</si>
  <si>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</si>
  <si>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</si>
  <si>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</si>
  <si>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</si>
  <si>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</si>
  <si>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</si>
  <si>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</si>
  <si>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</si>
  <si>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</si>
  <si>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</si>
  <si>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</si>
  <si>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</si>
  <si>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</si>
  <si>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</si>
  <si>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</si>
  <si>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</si>
  <si>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</si>
  <si>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</si>
  <si>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</si>
  <si>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</si>
  <si>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</si>
  <si>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</si>
  <si>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</si>
  <si>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</si>
  <si>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</si>
  <si>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</si>
  <si>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</si>
  <si>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</si>
  <si>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</si>
  <si>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</si>
  <si>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</si>
  <si>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</si>
  <si>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</si>
  <si>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</si>
  <si>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</si>
  <si>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</si>
  <si>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</si>
  <si>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</si>
  <si>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</si>
  <si>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</si>
  <si>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</si>
  <si>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</si>
  <si>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</si>
  <si>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</si>
  <si>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</si>
  <si>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</si>
  <si>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</si>
  <si>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</si>
  <si>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</si>
  <si>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</si>
  <si>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</si>
  <si>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</si>
  <si>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</si>
  <si>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</si>
  <si>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</si>
  <si>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</si>
  <si>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</si>
  <si>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</si>
  <si>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</si>
  <si>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</si>
  <si>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</si>
  <si>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</si>
  <si>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</si>
  <si>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</si>
  <si>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</si>
  <si>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</si>
  <si>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</si>
  <si>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</si>
  <si>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</si>
  <si>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</si>
  <si>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</si>
  <si>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</si>
  <si>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</si>
  <si>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</si>
  <si>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</si>
  <si>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</si>
  <si>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</si>
  <si>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</si>
  <si>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</si>
  <si>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</si>
  <si>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</si>
  <si>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</si>
  <si>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</si>
  <si>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</si>
  <si>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</si>
  <si>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</si>
  <si>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</si>
  <si>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</si>
  <si>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</si>
  <si>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</si>
  <si>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</si>
  <si>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</si>
  <si>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</si>
  <si>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</si>
  <si>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</si>
  <si>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</si>
  <si>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</si>
  <si>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</si>
  <si>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</si>
  <si>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</si>
  <si>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</si>
  <si>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</si>
  <si>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</si>
  <si>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</si>
  <si>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</si>
  <si>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</si>
  <si>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</si>
  <si>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</si>
  <si>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</si>
  <si>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</si>
  <si>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</si>
  <si>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</si>
  <si>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</si>
  <si>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</si>
  <si>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</si>
  <si>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</si>
  <si>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</si>
  <si>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</si>
  <si>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</si>
  <si>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</si>
  <si>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</si>
  <si>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</si>
  <si>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</si>
  <si>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</si>
  <si>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</si>
  <si>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</si>
  <si>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</si>
  <si>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</si>
  <si>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</si>
  <si>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</si>
  <si>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</si>
  <si>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</si>
  <si>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</si>
  <si>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</si>
  <si>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</si>
  <si>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</si>
  <si>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</si>
  <si>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</si>
  <si>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</si>
  <si>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</si>
  <si>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</si>
  <si>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</si>
  <si>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</si>
  <si>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</si>
  <si>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</si>
  <si>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</si>
  <si>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</si>
  <si>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</si>
  <si>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</si>
  <si>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</si>
  <si>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</si>
  <si>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</si>
  <si>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</si>
  <si>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</si>
  <si>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</si>
  <si>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</si>
  <si>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</si>
  <si>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</si>
  <si>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</si>
  <si>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</si>
  <si>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</si>
  <si>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</si>
  <si>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</si>
  <si>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</si>
  <si>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</si>
  <si>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</si>
  <si>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</si>
  <si>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</si>
  <si>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</si>
  <si>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</si>
  <si>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</si>
  <si>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</si>
  <si>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</si>
  <si>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</si>
  <si>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</si>
  <si>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</si>
  <si>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</si>
  <si>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</si>
  <si>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</si>
  <si>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</si>
  <si>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</si>
  <si>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</si>
  <si>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</si>
  <si>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</si>
  <si>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</si>
  <si>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</si>
  <si>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</si>
  <si>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</si>
  <si>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</si>
  <si>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</si>
  <si>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</si>
  <si>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</si>
  <si>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</si>
  <si>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</si>
  <si>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</si>
  <si>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</si>
  <si>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</si>
  <si>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</si>
  <si>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</si>
  <si>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</si>
  <si>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</si>
  <si>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</si>
  <si>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</si>
  <si>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</si>
  <si>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</si>
  <si>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</si>
  <si>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</si>
  <si>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</si>
  <si>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</si>
  <si>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</si>
  <si>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</si>
  <si>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</si>
  <si>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</si>
  <si>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</si>
  <si>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</si>
  <si>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</si>
  <si>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</si>
  <si>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</si>
  <si>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</si>
  <si>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</si>
  <si>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</si>
  <si>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</si>
  <si>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</si>
  <si>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</si>
  <si>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</si>
  <si>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</si>
  <si>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</si>
  <si>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</si>
  <si>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</si>
  <si>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</si>
  <si>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</si>
  <si>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</si>
  <si>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</si>
  <si>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</si>
  <si>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</si>
  <si>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</si>
  <si>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</si>
  <si>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</si>
  <si>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</si>
  <si>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</si>
  <si>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</si>
  <si>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</si>
  <si>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</si>
  <si>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</si>
  <si>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</si>
  <si>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</si>
  <si>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</si>
  <si>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</si>
  <si>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</si>
  <si>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</si>
  <si>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</si>
  <si>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</si>
  <si>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</si>
  <si>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</si>
  <si>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</si>
  <si>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</si>
  <si>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</si>
  <si>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</si>
  <si>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</si>
  <si>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</si>
  <si>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</si>
  <si>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</si>
  <si>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</si>
  <si>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</si>
  <si>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</si>
  <si>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</si>
  <si>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</si>
  <si>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</si>
  <si>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</si>
  <si>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</si>
  <si>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</si>
  <si>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</si>
  <si>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</si>
  <si>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</si>
  <si>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</si>
  <si>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</si>
  <si>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</si>
  <si>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</si>
  <si>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</si>
  <si>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</si>
  <si>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</si>
  <si>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</si>
  <si>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</si>
  <si>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</si>
  <si>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</si>
  <si>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</si>
  <si>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</si>
  <si>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</si>
  <si>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</si>
  <si>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</si>
  <si>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</si>
  <si>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</si>
  <si>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</si>
  <si>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</si>
  <si>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</si>
  <si>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</si>
  <si>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</si>
  <si>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</si>
  <si>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</si>
  <si>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</si>
  <si>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</si>
  <si>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</si>
  <si>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</si>
  <si>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</si>
  <si>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</si>
  <si>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</si>
  <si>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</si>
  <si>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</si>
  <si>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</si>
  <si>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</si>
  <si>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</si>
  <si>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</si>
  <si>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</si>
  <si>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</si>
  <si>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</si>
  <si>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</si>
  <si>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</si>
  <si>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</si>
  <si>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</si>
  <si>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</si>
  <si>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</si>
  <si>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</si>
  <si>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</si>
  <si>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</si>
  <si>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</si>
  <si>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</si>
  <si>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</si>
  <si>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</si>
  <si>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</si>
  <si>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</si>
  <si>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</si>
  <si>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</si>
  <si>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</si>
  <si>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</si>
  <si>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</si>
  <si>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</si>
  <si>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</si>
  <si>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</si>
  <si>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</si>
  <si>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</si>
  <si>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</si>
  <si>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</si>
  <si>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</si>
  <si>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</si>
  <si>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</si>
  <si>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</si>
  <si>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</si>
  <si>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</si>
  <si>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</si>
  <si>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</si>
  <si>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</si>
  <si>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</si>
  <si>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</si>
  <si>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</si>
  <si>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</si>
  <si>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</si>
  <si>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</si>
  <si>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</si>
  <si>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</si>
  <si>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</si>
  <si>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</si>
  <si>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</si>
  <si>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</si>
  <si>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</si>
  <si>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</si>
  <si>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</si>
  <si>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</si>
  <si>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</si>
  <si>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</si>
  <si>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</si>
  <si>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</si>
  <si>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</si>
  <si>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</si>
  <si>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</si>
  <si>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</si>
  <si>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</si>
  <si>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</si>
  <si>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</si>
  <si>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</si>
  <si>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</si>
  <si>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</si>
  <si>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</si>
  <si>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</si>
  <si>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</si>
  <si>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</si>
  <si>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</si>
  <si>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</si>
  <si>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</si>
  <si>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</si>
  <si>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</si>
  <si>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</si>
  <si>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</si>
  <si>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</si>
  <si>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</si>
  <si>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</si>
  <si>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</si>
  <si>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</si>
  <si>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</si>
  <si>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</si>
  <si>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</si>
  <si>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</si>
  <si>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</si>
  <si>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</si>
  <si>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</si>
  <si>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</si>
  <si>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</si>
  <si>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</si>
  <si>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</si>
  <si>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</si>
  <si>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</si>
  <si>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</si>
  <si>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</si>
  <si>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</si>
  <si>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</si>
  <si>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</si>
  <si>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</si>
  <si>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</si>
  <si>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</si>
  <si>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</si>
  <si>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</si>
  <si>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</si>
  <si>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</si>
  <si>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</si>
  <si>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</si>
  <si>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</si>
  <si>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</si>
  <si>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</si>
  <si>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</si>
  <si>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</si>
  <si>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</si>
  <si>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</si>
  <si>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</si>
  <si>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</si>
  <si>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</si>
  <si>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</si>
  <si>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</si>
  <si>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</si>
  <si>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</si>
  <si>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</si>
  <si>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</si>
  <si>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</si>
  <si>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</si>
  <si>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</si>
  <si>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</si>
  <si>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</si>
  <si>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</si>
  <si>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</si>
  <si>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</si>
  <si>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</si>
  <si>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</si>
  <si>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</si>
  <si>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</si>
  <si>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</si>
  <si>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</si>
  <si>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</si>
  <si>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</si>
  <si>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</si>
  <si>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</si>
  <si>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</si>
  <si>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</si>
  <si>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</si>
  <si>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</si>
  <si>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</si>
  <si>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</si>
  <si>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</si>
  <si>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</si>
  <si>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</si>
  <si>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</si>
  <si>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</si>
  <si>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</si>
  <si>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</si>
  <si>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</si>
  <si>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</si>
  <si>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</si>
  <si>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</si>
  <si>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</si>
  <si>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</si>
  <si>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</si>
  <si>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</si>
  <si>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</si>
  <si>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</si>
  <si>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</si>
  <si>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</si>
  <si>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</si>
  <si>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</si>
  <si>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</si>
  <si>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</si>
  <si>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</si>
  <si>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</si>
  <si>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</si>
  <si>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</si>
  <si>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</si>
  <si>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</si>
  <si>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</si>
  <si>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</si>
  <si>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</si>
  <si>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</si>
  <si>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</si>
  <si>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</si>
  <si>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</si>
  <si>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</si>
  <si>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</si>
  <si>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</si>
  <si>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</si>
  <si>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</si>
  <si>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</si>
  <si>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</si>
  <si>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</si>
  <si>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</si>
  <si>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</si>
  <si>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</si>
  <si>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</si>
  <si>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</si>
  <si>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</si>
  <si>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</si>
  <si>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</si>
  <si>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</si>
  <si>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</si>
  <si>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</si>
  <si>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</si>
  <si>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</si>
  <si>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</si>
  <si>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</si>
  <si>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</si>
  <si>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</si>
  <si>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</si>
  <si>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</si>
  <si>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</si>
  <si>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</si>
  <si>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</si>
  <si>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</si>
  <si>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</si>
  <si>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</si>
  <si>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</si>
  <si>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</si>
  <si>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</si>
  <si>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</si>
  <si>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</si>
  <si>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</si>
  <si>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</si>
  <si>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</si>
  <si>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</si>
  <si>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148006882</t>
  </si>
  <si>
    <t>ПРЕМИЕР ФОНД АДСИЦ</t>
  </si>
  <si>
    <t xml:space="preserve">Антония Стоянова Видинлиева </t>
  </si>
  <si>
    <t>гр. Варна, ул. Цар Асен, 5</t>
  </si>
  <si>
    <t>052/653-830</t>
  </si>
  <si>
    <t>office@4pr.eu</t>
  </si>
  <si>
    <t>www.4pr.eu</t>
  </si>
  <si>
    <t>Investor.bg</t>
  </si>
  <si>
    <t>Мария Александрова Илиева</t>
  </si>
  <si>
    <t>Съставител по граждански договор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</si>
</sst>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44301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Мария Александрова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44301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965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963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0.05509046718876587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0.010700797314309694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0.003422187180218416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0.002592945662535748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1.0378408458542014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1.1106817898541692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1.1106817898541692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0.018945531596659605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0.018945531596659605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0.05313455108981074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0.047067047982205276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0.7301704127271698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3.1268883759966433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0.7576866857324436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2327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0.1220625262274444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0.4162645218945487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25.595105195362816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1380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1380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68311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69764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3373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2068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3318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8759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152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152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8911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78675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6148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7775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204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6352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19064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35114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16000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51114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51588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7582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426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253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165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8023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8023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78675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230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2465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415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3155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2123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113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2236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5391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204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5391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204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204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204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5595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3633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3703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1892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1892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5595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5595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5595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2518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-18070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900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-43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-14725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-11004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-11004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12075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20051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-4227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-2054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-39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25806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77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75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152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152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1150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10912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7021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7021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204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7225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7225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-873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-873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-873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-873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6798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6798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204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12062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19064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19064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43923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43923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1382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1382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24961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26343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2465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2465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1382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1382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66419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67801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1892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1892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1382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1382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68311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69693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1380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1380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68311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69691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3373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2068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3318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3318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8759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8759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3373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2068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3318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3318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8759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8759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35114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35114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16000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51114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474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3525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3525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4057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4057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422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253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165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165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15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8023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59611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3525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3525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4057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4057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422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253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165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165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15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8023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8023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35114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35114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16000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51114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474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51588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48985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48985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48985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48985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2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1800</v>
      </c>
      <c r="H12" s="187">
        <v>650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1800</v>
      </c>
      <c r="H13" s="187">
        <v>650</v>
      </c>
    </row>
    <row r="14" spans="1:8" ht="15.75">
      <c r="A14" s="84" t="s">
        <v>30</v>
      </c>
      <c r="B14" s="86" t="s">
        <v>31</v>
      </c>
      <c r="C14" s="188">
        <v>1380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650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1380</v>
      </c>
      <c r="D20" s="567">
        <f>SUM(D12:D19)</f>
        <v>0</v>
      </c>
      <c r="E20" s="84" t="s">
        <v>54</v>
      </c>
      <c r="F20" s="87" t="s">
        <v>55</v>
      </c>
      <c r="G20" s="188">
        <v>10912</v>
      </c>
      <c r="H20" s="187"/>
    </row>
    <row r="21" spans="1:8" ht="15.75">
      <c r="A21" s="94" t="s">
        <v>56</v>
      </c>
      <c r="B21" s="90" t="s">
        <v>57</v>
      </c>
      <c r="C21" s="463">
        <v>68311</v>
      </c>
      <c r="D21" s="464">
        <v>43923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6148</v>
      </c>
      <c r="H28" s="565">
        <f>SUM(H29:H31)</f>
        <v>5968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7775</v>
      </c>
      <c r="H29" s="187">
        <v>6841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7">
        <v>-873</v>
      </c>
      <c r="M30" s="92"/>
    </row>
    <row r="31" spans="1:8" ht="15.75">
      <c r="A31" s="84" t="s">
        <v>91</v>
      </c>
      <c r="B31" s="86" t="s">
        <v>92</v>
      </c>
      <c r="C31" s="188">
        <v>73</v>
      </c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204</v>
      </c>
      <c r="H32" s="187">
        <v>180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6352</v>
      </c>
      <c r="H34" s="567">
        <f>H28+H32+H33</f>
        <v>6148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19064</v>
      </c>
      <c r="H37" s="569">
        <f>H26+H18+H34</f>
        <v>6798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35114</v>
      </c>
      <c r="H45" s="187">
        <v>11300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16000</v>
      </c>
      <c r="H48" s="187">
        <v>20000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51114</v>
      </c>
      <c r="H50" s="565">
        <f>SUM(H44:H49)</f>
        <v>31300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69764</v>
      </c>
      <c r="D56" s="571">
        <f>D20+D21+D22+D28+D33+D46+D52+D54+D55</f>
        <v>43923</v>
      </c>
      <c r="E56" s="94" t="s">
        <v>825</v>
      </c>
      <c r="F56" s="93" t="s">
        <v>172</v>
      </c>
      <c r="G56" s="568">
        <f>G50+G52+G53+G54+G55</f>
        <v>51588</v>
      </c>
      <c r="H56" s="569">
        <f>H50+H52+H53+H54+H55</f>
        <v>31300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7582</v>
      </c>
      <c r="H59" s="187">
        <v>11432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426</v>
      </c>
      <c r="H61" s="565">
        <f>SUM(H62:H68)</f>
        <v>1462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7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253</v>
      </c>
      <c r="H64" s="187">
        <v>110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>
        <v>1310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165</v>
      </c>
      <c r="H68" s="187">
        <v>37</v>
      </c>
    </row>
    <row r="69" spans="1:8" ht="15.75">
      <c r="A69" s="84" t="s">
        <v>210</v>
      </c>
      <c r="B69" s="86" t="s">
        <v>211</v>
      </c>
      <c r="C69" s="188">
        <v>3373</v>
      </c>
      <c r="D69" s="187">
        <v>2659</v>
      </c>
      <c r="E69" s="192" t="s">
        <v>79</v>
      </c>
      <c r="F69" s="87" t="s">
        <v>216</v>
      </c>
      <c r="G69" s="188">
        <v>15</v>
      </c>
      <c r="H69" s="187">
        <v>3</v>
      </c>
    </row>
    <row r="70" spans="1:8" ht="15.75">
      <c r="A70" s="84" t="s">
        <v>214</v>
      </c>
      <c r="B70" s="86" t="s">
        <v>215</v>
      </c>
      <c r="C70" s="188">
        <v>2068</v>
      </c>
      <c r="D70" s="187">
        <v>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8023</v>
      </c>
      <c r="H71" s="567">
        <f>H59+H60+H61+H69+H70</f>
        <v>12897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3318</v>
      </c>
      <c r="D75" s="187">
        <v>4335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8759</v>
      </c>
      <c r="D76" s="567">
        <f>SUM(D68:D75)</f>
        <v>6997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8023</v>
      </c>
      <c r="H79" s="569">
        <f>H71+H73+H75+H77</f>
        <v>12897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152</v>
      </c>
      <c r="D89" s="187">
        <v>75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152</v>
      </c>
      <c r="D92" s="567">
        <f>SUM(D88:D91)</f>
        <v>75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8911</v>
      </c>
      <c r="D94" s="571">
        <f>D65+D76+D85+D92+D93</f>
        <v>7072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78675</v>
      </c>
      <c r="D95" s="573">
        <f>D94+D56</f>
        <v>50995</v>
      </c>
      <c r="E95" s="220" t="s">
        <v>916</v>
      </c>
      <c r="F95" s="476" t="s">
        <v>268</v>
      </c>
      <c r="G95" s="572">
        <f>G37+G40+G56+G79</f>
        <v>78675</v>
      </c>
      <c r="H95" s="573">
        <f>H37+H40+H56+H79</f>
        <v>50995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44301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Александрова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8">
      <selection activeCell="G15" sqref="G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</v>
      </c>
      <c r="D12" s="308"/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230</v>
      </c>
      <c r="D13" s="308">
        <v>110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</v>
      </c>
      <c r="D14" s="308"/>
      <c r="E14" s="236" t="s">
        <v>285</v>
      </c>
      <c r="F14" s="231" t="s">
        <v>286</v>
      </c>
      <c r="G14" s="307">
        <v>70</v>
      </c>
      <c r="H14" s="307">
        <v>111</v>
      </c>
    </row>
    <row r="15" spans="1:8" ht="15.75">
      <c r="A15" s="185" t="s">
        <v>287</v>
      </c>
      <c r="B15" s="181" t="s">
        <v>288</v>
      </c>
      <c r="C15" s="307">
        <v>24</v>
      </c>
      <c r="D15" s="308">
        <v>49</v>
      </c>
      <c r="E15" s="236" t="s">
        <v>79</v>
      </c>
      <c r="F15" s="231" t="s">
        <v>289</v>
      </c>
      <c r="G15" s="307">
        <v>3633</v>
      </c>
      <c r="H15" s="307">
        <v>2545</v>
      </c>
    </row>
    <row r="16" spans="1:8" ht="15.75">
      <c r="A16" s="185" t="s">
        <v>290</v>
      </c>
      <c r="B16" s="181" t="s">
        <v>291</v>
      </c>
      <c r="C16" s="307">
        <v>8</v>
      </c>
      <c r="D16" s="308">
        <v>9</v>
      </c>
      <c r="E16" s="227" t="s">
        <v>52</v>
      </c>
      <c r="F16" s="255" t="s">
        <v>292</v>
      </c>
      <c r="G16" s="597">
        <f>SUM(G12:G15)</f>
        <v>3703</v>
      </c>
      <c r="H16" s="598">
        <f>SUM(H12:H15)</f>
        <v>2656</v>
      </c>
    </row>
    <row r="17" spans="1:8" ht="31.5">
      <c r="A17" s="185" t="s">
        <v>293</v>
      </c>
      <c r="B17" s="181" t="s">
        <v>294</v>
      </c>
      <c r="C17" s="307">
        <v>2465</v>
      </c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415</v>
      </c>
      <c r="D19" s="308">
        <v>332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3155</v>
      </c>
      <c r="D22" s="598">
        <f>SUM(D12:D18)+D19</f>
        <v>500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1892</v>
      </c>
      <c r="H24" s="308">
        <v>360</v>
      </c>
    </row>
    <row r="25" spans="1:8" ht="31.5">
      <c r="A25" s="185" t="s">
        <v>316</v>
      </c>
      <c r="B25" s="228" t="s">
        <v>317</v>
      </c>
      <c r="C25" s="307">
        <v>2123</v>
      </c>
      <c r="D25" s="308">
        <v>2333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1892</v>
      </c>
      <c r="H27" s="598">
        <f>SUM(H22:H26)</f>
        <v>360</v>
      </c>
    </row>
    <row r="28" spans="1:8" ht="15.75">
      <c r="A28" s="185" t="s">
        <v>79</v>
      </c>
      <c r="B28" s="228" t="s">
        <v>327</v>
      </c>
      <c r="C28" s="307">
        <v>113</v>
      </c>
      <c r="D28" s="308">
        <v>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2236</v>
      </c>
      <c r="D29" s="598">
        <f>SUM(D25:D28)</f>
        <v>2336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5391</v>
      </c>
      <c r="D31" s="604">
        <f>D29+D22</f>
        <v>2836</v>
      </c>
      <c r="E31" s="242" t="s">
        <v>800</v>
      </c>
      <c r="F31" s="257" t="s">
        <v>331</v>
      </c>
      <c r="G31" s="244">
        <f>G16+G18+G27</f>
        <v>5595</v>
      </c>
      <c r="H31" s="245">
        <f>H16+H18+H27</f>
        <v>3016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204</v>
      </c>
      <c r="D33" s="235">
        <f>IF((H31-D31)&gt;0,H31-D31,0)</f>
        <v>180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5391</v>
      </c>
      <c r="D36" s="606">
        <f>D31-D34+D35</f>
        <v>2836</v>
      </c>
      <c r="E36" s="253" t="s">
        <v>346</v>
      </c>
      <c r="F36" s="247" t="s">
        <v>347</v>
      </c>
      <c r="G36" s="258">
        <f>G35-G34+G31</f>
        <v>5595</v>
      </c>
      <c r="H36" s="259">
        <f>H35-H34+H31</f>
        <v>3016</v>
      </c>
    </row>
    <row r="37" spans="1:8" ht="15.75">
      <c r="A37" s="252" t="s">
        <v>348</v>
      </c>
      <c r="B37" s="222" t="s">
        <v>349</v>
      </c>
      <c r="C37" s="603">
        <f>IF((G36-C36)&gt;0,G36-C36,0)</f>
        <v>204</v>
      </c>
      <c r="D37" s="604">
        <f>IF((H36-D36)&gt;0,H36-D36,0)</f>
        <v>180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204</v>
      </c>
      <c r="D42" s="235">
        <f>+IF((H36-D36-D38)&gt;0,H36-D36-D38,0)</f>
        <v>180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204</v>
      </c>
      <c r="D44" s="259">
        <f>IF(H42=0,IF(D42-D43&gt;0,D42-D43+H43,0),IF(H42-H43&lt;0,H43-H42+D42,0))</f>
        <v>180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5595</v>
      </c>
      <c r="D45" s="600">
        <f>D36+D38+D42</f>
        <v>3016</v>
      </c>
      <c r="E45" s="261" t="s">
        <v>373</v>
      </c>
      <c r="F45" s="263" t="s">
        <v>374</v>
      </c>
      <c r="G45" s="599">
        <f>G42+G36</f>
        <v>5595</v>
      </c>
      <c r="H45" s="600">
        <f>H42+H36</f>
        <v>3016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44301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Александрова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6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2518</v>
      </c>
      <c r="D11" s="187">
        <v>5348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-18070</v>
      </c>
      <c r="D12" s="187">
        <v>-1998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-30</v>
      </c>
      <c r="D14" s="187">
        <v>-62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900</v>
      </c>
      <c r="D15" s="187">
        <v>-593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-43</v>
      </c>
      <c r="D20" s="187">
        <v>-16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-14725</v>
      </c>
      <c r="D21" s="628">
        <f>SUM(D11:D20)</f>
        <v>2679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-11004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-11004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12075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20051</v>
      </c>
      <c r="D37" s="187">
        <v>1910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-4227</v>
      </c>
      <c r="D38" s="187">
        <v>-1659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-2054</v>
      </c>
      <c r="D40" s="187">
        <v>-2882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-39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25806</v>
      </c>
      <c r="D43" s="630">
        <f>SUM(D35:D42)</f>
        <v>-2631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77</v>
      </c>
      <c r="D44" s="298">
        <f>D43+D33+D21</f>
        <v>48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75</v>
      </c>
      <c r="D45" s="300">
        <v>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152</v>
      </c>
      <c r="D46" s="302">
        <f>D45+D44</f>
        <v>75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152</v>
      </c>
      <c r="D47" s="289">
        <v>75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44301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Александрова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30" sqref="E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650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7021</v>
      </c>
      <c r="J13" s="553">
        <f>'1-Баланс'!H30+'1-Баланс'!H33</f>
        <v>-873</v>
      </c>
      <c r="K13" s="554"/>
      <c r="L13" s="553">
        <f>SUM(C13:K13)</f>
        <v>6798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7021</v>
      </c>
      <c r="J17" s="622">
        <f t="shared" si="2"/>
        <v>-873</v>
      </c>
      <c r="K17" s="622">
        <f t="shared" si="2"/>
        <v>0</v>
      </c>
      <c r="L17" s="553">
        <f t="shared" si="1"/>
        <v>6798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204</v>
      </c>
      <c r="J18" s="553">
        <f>+'1-Баланс'!G33</f>
        <v>0</v>
      </c>
      <c r="K18" s="554"/>
      <c r="L18" s="553">
        <f t="shared" si="1"/>
        <v>204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1150</v>
      </c>
      <c r="D30" s="307">
        <v>10912</v>
      </c>
      <c r="E30" s="307"/>
      <c r="F30" s="307"/>
      <c r="G30" s="307"/>
      <c r="H30" s="307"/>
      <c r="I30" s="307"/>
      <c r="J30" s="307"/>
      <c r="K30" s="307"/>
      <c r="L30" s="553">
        <f t="shared" si="1"/>
        <v>12062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7225</v>
      </c>
      <c r="J31" s="622">
        <f t="shared" si="6"/>
        <v>-873</v>
      </c>
      <c r="K31" s="622">
        <f t="shared" si="6"/>
        <v>0</v>
      </c>
      <c r="L31" s="553">
        <f t="shared" si="1"/>
        <v>19064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7225</v>
      </c>
      <c r="J34" s="556">
        <f t="shared" si="7"/>
        <v>-873</v>
      </c>
      <c r="K34" s="556">
        <f t="shared" si="7"/>
        <v>0</v>
      </c>
      <c r="L34" s="620">
        <f t="shared" si="1"/>
        <v>19064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44301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Александрова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H8">
      <selection activeCell="F20" sqref="F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>
        <v>1382</v>
      </c>
      <c r="F13" s="319"/>
      <c r="G13" s="320">
        <f t="shared" si="2"/>
        <v>1382</v>
      </c>
      <c r="H13" s="319"/>
      <c r="I13" s="319"/>
      <c r="J13" s="320">
        <f t="shared" si="3"/>
        <v>1382</v>
      </c>
      <c r="K13" s="319"/>
      <c r="L13" s="319">
        <v>2</v>
      </c>
      <c r="M13" s="319"/>
      <c r="N13" s="320">
        <f t="shared" si="4"/>
        <v>2</v>
      </c>
      <c r="O13" s="319"/>
      <c r="P13" s="319"/>
      <c r="Q13" s="320">
        <f t="shared" si="0"/>
        <v>2</v>
      </c>
      <c r="R13" s="331">
        <f t="shared" si="1"/>
        <v>1380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1382</v>
      </c>
      <c r="F19" s="321">
        <f>SUM(F11:F18)</f>
        <v>0</v>
      </c>
      <c r="G19" s="320">
        <f t="shared" si="2"/>
        <v>1382</v>
      </c>
      <c r="H19" s="321">
        <f>SUM(H11:H18)</f>
        <v>0</v>
      </c>
      <c r="I19" s="321">
        <f>SUM(I11:I18)</f>
        <v>0</v>
      </c>
      <c r="J19" s="320">
        <f t="shared" si="3"/>
        <v>1382</v>
      </c>
      <c r="K19" s="321">
        <f>SUM(K11:K18)</f>
        <v>0</v>
      </c>
      <c r="L19" s="321">
        <f>SUM(L11:L18)</f>
        <v>2</v>
      </c>
      <c r="M19" s="321">
        <f>SUM(M11:M18)</f>
        <v>0</v>
      </c>
      <c r="N19" s="320">
        <f t="shared" si="4"/>
        <v>2</v>
      </c>
      <c r="O19" s="321">
        <f>SUM(O11:O18)</f>
        <v>0</v>
      </c>
      <c r="P19" s="321">
        <f>SUM(P11:P18)</f>
        <v>0</v>
      </c>
      <c r="Q19" s="320">
        <f t="shared" si="0"/>
        <v>2</v>
      </c>
      <c r="R19" s="331">
        <f t="shared" si="1"/>
        <v>1380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43923</v>
      </c>
      <c r="E20" s="319">
        <v>24961</v>
      </c>
      <c r="F20" s="319">
        <v>2465</v>
      </c>
      <c r="G20" s="320">
        <f t="shared" si="2"/>
        <v>66419</v>
      </c>
      <c r="H20" s="319">
        <v>1892</v>
      </c>
      <c r="I20" s="319"/>
      <c r="J20" s="320">
        <f t="shared" si="3"/>
        <v>68311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68311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43923</v>
      </c>
      <c r="E42" s="340">
        <f>E19+E20+E21+E27+E40+E41</f>
        <v>26343</v>
      </c>
      <c r="F42" s="340">
        <f aca="true" t="shared" si="11" ref="F42:R42">F19+F20+F21+F27+F40+F41</f>
        <v>2465</v>
      </c>
      <c r="G42" s="340">
        <f t="shared" si="11"/>
        <v>67801</v>
      </c>
      <c r="H42" s="340">
        <f t="shared" si="11"/>
        <v>1892</v>
      </c>
      <c r="I42" s="340">
        <f t="shared" si="11"/>
        <v>0</v>
      </c>
      <c r="J42" s="340">
        <f t="shared" si="11"/>
        <v>69693</v>
      </c>
      <c r="K42" s="340">
        <f t="shared" si="11"/>
        <v>0</v>
      </c>
      <c r="L42" s="340">
        <f t="shared" si="11"/>
        <v>2</v>
      </c>
      <c r="M42" s="340">
        <f t="shared" si="11"/>
        <v>0</v>
      </c>
      <c r="N42" s="340">
        <f t="shared" si="11"/>
        <v>2</v>
      </c>
      <c r="O42" s="340">
        <f t="shared" si="11"/>
        <v>0</v>
      </c>
      <c r="P42" s="340">
        <f t="shared" si="11"/>
        <v>0</v>
      </c>
      <c r="Q42" s="340">
        <f t="shared" si="11"/>
        <v>2</v>
      </c>
      <c r="R42" s="341">
        <f t="shared" si="11"/>
        <v>69691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44301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Александрова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0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3373</v>
      </c>
      <c r="D30" s="359">
        <v>3373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2068</v>
      </c>
      <c r="D31" s="359">
        <v>2068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3318</v>
      </c>
      <c r="D40" s="353">
        <f>SUM(D41:D44)</f>
        <v>3318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3318</v>
      </c>
      <c r="D44" s="359">
        <v>3318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8759</v>
      </c>
      <c r="D45" s="429">
        <f>D26+D30+D31+D33+D32+D34+D35+D40</f>
        <v>8759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8759</v>
      </c>
      <c r="D46" s="435">
        <f>D45+D23+D21+D11</f>
        <v>8759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35114</v>
      </c>
      <c r="D58" s="129">
        <f>D59+D61</f>
        <v>0</v>
      </c>
      <c r="E58" s="127">
        <f t="shared" si="1"/>
        <v>35114</v>
      </c>
      <c r="F58" s="389">
        <f>F59+F61</f>
        <v>48985</v>
      </c>
    </row>
    <row r="59" spans="1:6" ht="15.75">
      <c r="A59" s="361" t="s">
        <v>671</v>
      </c>
      <c r="B59" s="126" t="s">
        <v>672</v>
      </c>
      <c r="C59" s="188">
        <v>35114</v>
      </c>
      <c r="D59" s="188"/>
      <c r="E59" s="127">
        <f t="shared" si="1"/>
        <v>35114</v>
      </c>
      <c r="F59" s="187">
        <v>48985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16000</v>
      </c>
      <c r="D65" s="188"/>
      <c r="E65" s="127">
        <f t="shared" si="1"/>
        <v>16000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51114</v>
      </c>
      <c r="D68" s="426">
        <f>D54+D58+D63+D64+D65+D66</f>
        <v>0</v>
      </c>
      <c r="E68" s="427">
        <f t="shared" si="1"/>
        <v>51114</v>
      </c>
      <c r="F68" s="428">
        <f>F54+F58+F63+F64+F65+F66</f>
        <v>48985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474</v>
      </c>
      <c r="D70" s="188"/>
      <c r="E70" s="127">
        <f t="shared" si="1"/>
        <v>474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3525</v>
      </c>
      <c r="D77" s="129">
        <f>D78+D80</f>
        <v>3525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3525</v>
      </c>
      <c r="D78" s="188">
        <v>3525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4057</v>
      </c>
      <c r="D82" s="129">
        <f>SUM(D83:D86)</f>
        <v>4057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4057</v>
      </c>
      <c r="D84" s="188">
        <v>4057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422</v>
      </c>
      <c r="D87" s="125">
        <f>SUM(D88:D92)+D96</f>
        <v>422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253</v>
      </c>
      <c r="D89" s="188">
        <v>253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165</v>
      </c>
      <c r="D92" s="129">
        <f>SUM(D93:D95)</f>
        <v>165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165</v>
      </c>
      <c r="D95" s="188">
        <v>165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15</v>
      </c>
      <c r="D97" s="188">
        <v>15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8023</v>
      </c>
      <c r="D98" s="424">
        <f>D87+D82+D77+D73+D97</f>
        <v>8023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59611</v>
      </c>
      <c r="D99" s="418">
        <f>D98+D70+D68</f>
        <v>8023</v>
      </c>
      <c r="E99" s="418">
        <f>E98+E70+E68</f>
        <v>51588</v>
      </c>
      <c r="F99" s="419">
        <f>F98+F70+F68</f>
        <v>48985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44301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Александрова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44301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Александрова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78675</v>
      </c>
      <c r="D6" s="644">
        <f aca="true" t="shared" si="0" ref="D6:D15">C6-E6</f>
        <v>0</v>
      </c>
      <c r="E6" s="643">
        <f>'1-Баланс'!G95</f>
        <v>78675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19064</v>
      </c>
      <c r="D7" s="644">
        <f t="shared" si="0"/>
        <v>17264</v>
      </c>
      <c r="E7" s="643">
        <f>'1-Баланс'!G18</f>
        <v>1800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204</v>
      </c>
      <c r="D8" s="644">
        <f t="shared" si="0"/>
        <v>0</v>
      </c>
      <c r="E8" s="643">
        <f>ABS('2-Отчет за доходите'!C44)-ABS('2-Отчет за доходите'!G44)</f>
        <v>204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75</v>
      </c>
      <c r="D9" s="644">
        <f t="shared" si="0"/>
        <v>0</v>
      </c>
      <c r="E9" s="643">
        <f>'3-Отчет за паричния поток'!C45</f>
        <v>75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152</v>
      </c>
      <c r="D10" s="644">
        <f t="shared" si="0"/>
        <v>0</v>
      </c>
      <c r="E10" s="643">
        <f>'3-Отчет за паричния поток'!C46</f>
        <v>152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19064</v>
      </c>
      <c r="D11" s="644">
        <f t="shared" si="0"/>
        <v>0</v>
      </c>
      <c r="E11" s="643">
        <f>'4-Отчет за собствения капитал'!L34</f>
        <v>19064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2020-09-30T13:40:37Z</cp:lastPrinted>
  <dcterms:created xsi:type="dcterms:W3CDTF">2006-09-16T00:00:00Z</dcterms:created>
  <dcterms:modified xsi:type="dcterms:W3CDTF">2021-05-04T18:33:39Z</dcterms:modified>
  <cp:category/>
  <cp:version/>
  <cp:contentType/>
  <cp:contentStatus/>
</cp:coreProperties>
</file>