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<sst xmlns="http://schemas.openxmlformats.org/spreadsheetml/2006/main" count="1035" uniqueCount="873">
  <si>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</si>
  <si>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</si>
  <si>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</si>
  <si>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</si>
  <si>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</si>
  <si>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</si>
  <si>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</si>
  <si>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</si>
  <si>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</si>
  <si>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</si>
  <si>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</si>
  <si>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</si>
  <si>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</si>
  <si>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</si>
  <si>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</si>
  <si>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</si>
  <si>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</si>
  <si>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</si>
  <si>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</si>
  <si>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</si>
  <si>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</si>
  <si>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</si>
  <si>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</si>
  <si>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</si>
  <si>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</si>
  <si>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</si>
  <si>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</si>
  <si>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</si>
  <si>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</si>
  <si>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</si>
  <si>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</si>
  <si>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</si>
  <si>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</si>
  <si>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</si>
  <si>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</si>
  <si>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</si>
  <si>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</si>
  <si>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</si>
  <si>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</si>
  <si>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</si>
  <si>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</si>
  <si>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</si>
  <si>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</si>
  <si>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</si>
  <si>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</si>
  <si>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</si>
  <si>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</si>
  <si>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</si>
  <si>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</si>
  <si>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</si>
  <si>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</si>
  <si>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</si>
  <si>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</si>
  <si>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</si>
  <si>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</si>
  <si>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</si>
  <si>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</si>
  <si>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</si>
  <si>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</si>
  <si>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</si>
  <si>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</si>
  <si>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</si>
  <si>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</si>
  <si>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</si>
  <si>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</si>
  <si>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</si>
  <si>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</si>
  <si>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</si>
  <si>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</si>
  <si>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</si>
  <si>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</si>
  <si>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</si>
  <si>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</si>
  <si>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</si>
  <si>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</si>
  <si>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</si>
  <si>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</si>
  <si>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</si>
  <si>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</si>
  <si>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</si>
  <si>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</si>
  <si>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</si>
  <si>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</si>
  <si>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</si>
  <si>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</si>
  <si>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</si>
  <si>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</si>
  <si>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</si>
  <si>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</si>
  <si>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</si>
  <si>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</si>
  <si>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</si>
  <si>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</si>
  <si>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</si>
  <si>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</si>
  <si>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</si>
  <si>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</si>
  <si>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</si>
  <si>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</si>
  <si>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</si>
  <si>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</si>
  <si>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</si>
  <si>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</si>
  <si>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</si>
  <si>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</si>
  <si>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</si>
  <si>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</si>
  <si>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</si>
  <si>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</si>
  <si>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</si>
  <si>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</si>
  <si>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</si>
  <si>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</si>
  <si>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</si>
  <si>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</si>
  <si>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</si>
  <si>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</si>
  <si>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</si>
  <si>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</si>
  <si>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</si>
  <si>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</si>
  <si>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</si>
  <si>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</si>
  <si>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</si>
  <si>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</si>
  <si>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</si>
  <si>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</si>
  <si>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</si>
  <si>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</si>
  <si>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</si>
  <si>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</si>
  <si>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</si>
  <si>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</si>
  <si>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</si>
  <si>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</si>
  <si>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</si>
  <si>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</si>
  <si>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</si>
  <si>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</si>
  <si>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</si>
  <si>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</si>
  <si>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</si>
  <si>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</si>
  <si>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</si>
  <si>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</si>
  <si>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</si>
  <si>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</si>
  <si>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</si>
  <si>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</si>
  <si>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</si>
  <si>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</si>
  <si>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</si>
  <si>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</si>
  <si>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</si>
  <si>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</si>
  <si>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</si>
  <si>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</si>
  <si>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</si>
  <si>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</si>
  <si>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</si>
  <si>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</si>
  <si>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</si>
  <si>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</si>
  <si>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</si>
  <si>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</si>
  <si>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</si>
  <si>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</si>
  <si>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</si>
  <si>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</si>
  <si>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</si>
  <si>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</si>
  <si>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</si>
  <si>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</si>
  <si>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</si>
  <si>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</si>
  <si>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</si>
  <si>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</si>
  <si>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</si>
  <si>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</si>
  <si>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</si>
  <si>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</si>
  <si>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</si>
  <si>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</si>
  <si>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</si>
  <si>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</si>
  <si>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</si>
  <si>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</si>
  <si>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</si>
  <si>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</si>
  <si>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</si>
  <si>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</si>
  <si>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</si>
  <si>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</si>
  <si>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</si>
  <si>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</si>
  <si>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</si>
  <si>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</si>
  <si>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</si>
  <si>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</si>
  <si>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</si>
  <si>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</si>
  <si>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</si>
  <si>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</si>
  <si>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</si>
  <si>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</si>
  <si>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</si>
  <si>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</si>
  <si>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</si>
  <si>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</si>
  <si>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</si>
  <si>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</si>
  <si>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</si>
  <si>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</si>
  <si>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</si>
  <si>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</si>
  <si>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</si>
  <si>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</si>
  <si>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</si>
  <si>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</si>
  <si>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</si>
  <si>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</si>
  <si>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</si>
  <si>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</si>
  <si>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</si>
  <si>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</si>
  <si>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</si>
  <si>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</si>
  <si>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</si>
  <si>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</si>
  <si>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</si>
  <si>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</si>
  <si>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</si>
  <si>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</si>
  <si>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</si>
  <si>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</si>
  <si>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</si>
  <si>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</si>
  <si>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</si>
  <si>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</si>
  <si>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</si>
  <si>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</si>
  <si>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</si>
  <si>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</si>
  <si>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</si>
  <si>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</si>
  <si>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</si>
  <si>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</si>
  <si>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</si>
  <si>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</si>
  <si>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</si>
  <si>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</si>
  <si>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</si>
  <si>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</si>
  <si>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</si>
  <si>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</si>
  <si>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</si>
  <si>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</si>
  <si>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</si>
  <si>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</si>
  <si>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</si>
  <si>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</si>
  <si>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</si>
  <si>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</si>
  <si>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</si>
  <si>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</si>
  <si>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</si>
  <si>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</si>
  <si>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</si>
  <si>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</si>
  <si>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</si>
  <si>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</si>
  <si>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</si>
  <si>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</si>
  <si>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</si>
  <si>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</si>
  <si>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</si>
  <si>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</si>
  <si>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</si>
  <si>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</si>
  <si>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</si>
  <si>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</si>
  <si>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</si>
  <si>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</si>
  <si>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</si>
  <si>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</si>
  <si>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</si>
  <si>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</si>
  <si>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</si>
  <si>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</si>
  <si>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</si>
  <si>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</si>
  <si>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</si>
  <si>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</si>
  <si>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</si>
  <si>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</si>
  <si>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</si>
  <si>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</si>
  <si>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</si>
  <si>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</si>
  <si>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</si>
  <si>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</si>
  <si>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</si>
  <si>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</si>
  <si>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</si>
  <si>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</si>
  <si>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</si>
  <si>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</si>
  <si>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</si>
  <si>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</si>
  <si>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</si>
  <si>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</si>
  <si>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</si>
  <si>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</si>
  <si>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</si>
  <si>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</si>
  <si>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</si>
  <si>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</si>
  <si>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</si>
  <si>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</si>
  <si>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</si>
  <si>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</si>
  <si>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</si>
  <si>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</si>
  <si>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</si>
  <si>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</si>
  <si>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</si>
  <si>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</si>
  <si>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</si>
  <si>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</si>
  <si>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</si>
  <si>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</si>
  <si>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</si>
  <si>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</si>
  <si>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</si>
  <si>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</si>
  <si>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</si>
  <si>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</si>
  <si>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</si>
  <si>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</si>
  <si>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</si>
  <si>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</si>
  <si>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</si>
  <si>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</si>
  <si>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</si>
  <si>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</si>
  <si>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</si>
  <si>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</si>
  <si>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</si>
  <si>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</si>
  <si>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</si>
  <si>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</si>
  <si>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</si>
  <si>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</si>
  <si>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</si>
  <si>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</si>
  <si>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</si>
  <si>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</si>
  <si>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</si>
  <si>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</si>
  <si>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</si>
  <si>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</si>
  <si>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</si>
  <si>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</si>
  <si>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</si>
  <si>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</si>
  <si>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</si>
  <si>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</si>
  <si>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</si>
  <si>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</si>
  <si>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</si>
  <si>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</si>
  <si>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</si>
  <si>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</si>
  <si>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</si>
  <si>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</si>
  <si>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</si>
  <si>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</si>
  <si>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</si>
  <si>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</si>
  <si>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</si>
  <si>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</si>
  <si>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</si>
  <si>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</si>
  <si>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</si>
  <si>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</si>
  <si>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</si>
  <si>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</si>
  <si>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</si>
  <si>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</si>
  <si>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</si>
  <si>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</si>
  <si>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</si>
  <si>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</si>
  <si>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</si>
  <si>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</si>
  <si>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</si>
  <si>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</si>
  <si>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</si>
  <si>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</si>
  <si>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</si>
  <si>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</si>
  <si>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</si>
  <si>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</si>
  <si>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</si>
  <si>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</si>
  <si>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</si>
  <si>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</si>
  <si>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</si>
  <si>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</si>
  <si>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</si>
  <si>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</si>
  <si>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</si>
  <si>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</si>
  <si>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</si>
  <si>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</si>
  <si>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</si>
  <si>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</si>
  <si>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</si>
  <si>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</si>
  <si>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</si>
  <si>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</si>
  <si>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</si>
  <si>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</si>
  <si>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</si>
  <si>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</si>
  <si>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</si>
  <si>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</si>
  <si>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</si>
  <si>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</si>
  <si>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</si>
  <si>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</si>
  <si>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</si>
  <si>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</si>
  <si>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</si>
  <si>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</si>
  <si>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</si>
  <si>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</si>
  <si>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</si>
  <si>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</si>
  <si>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</si>
  <si>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</si>
  <si>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</si>
  <si>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</si>
  <si>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</si>
  <si>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</si>
  <si>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</si>
  <si>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</si>
  <si>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</si>
  <si>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</si>
  <si>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</si>
  <si>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</si>
  <si>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</si>
  <si>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</si>
  <si>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</si>
  <si>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</si>
  <si>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</si>
  <si>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</si>
  <si>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</si>
  <si>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</si>
  <si>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</si>
  <si>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</si>
  <si>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</si>
  <si>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</si>
  <si>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</si>
  <si>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</si>
  <si>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</si>
  <si>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</si>
  <si>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</si>
  <si>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</si>
  <si>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</si>
  <si>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</si>
  <si>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</si>
  <si>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</si>
  <si>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</si>
  <si>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</si>
  <si>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</si>
  <si>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</si>
  <si>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</si>
  <si>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</si>
  <si>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</si>
  <si>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</si>
  <si>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</si>
  <si>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</si>
  <si>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</si>
  <si>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</si>
  <si>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</si>
  <si>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</si>
  <si>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</si>
  <si>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</si>
  <si>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</si>
  <si>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</si>
  <si>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</si>
  <si>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</si>
  <si>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</si>
  <si>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</si>
  <si>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</si>
  <si>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</si>
  <si>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</si>
  <si>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</si>
  <si>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</si>
  <si>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</si>
  <si>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</si>
  <si>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</si>
  <si>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</si>
  <si>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</si>
  <si>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</si>
  <si>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</si>
  <si>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</si>
  <si>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</si>
  <si>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</si>
  <si>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</si>
  <si>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</si>
  <si>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</si>
  <si>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</si>
  <si>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</si>
  <si>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</si>
  <si>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</si>
  <si>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</si>
  <si>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</si>
  <si>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</si>
  <si>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</si>
  <si>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</si>
  <si>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</si>
  <si>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</si>
  <si>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</si>
  <si>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</si>
  <si>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</si>
  <si>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</si>
  <si>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</si>
  <si>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</si>
  <si>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</si>
  <si>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</si>
  <si>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</si>
  <si>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</si>
  <si>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</si>
  <si>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</si>
  <si>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</si>
  <si>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</si>
  <si>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</si>
  <si>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</si>
  <si>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</si>
  <si>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</si>
  <si>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</si>
  <si>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</si>
  <si>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</si>
  <si>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</si>
  <si>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</si>
  <si>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</si>
  <si>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</si>
  <si>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</si>
  <si>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</si>
  <si>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</si>
  <si>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</si>
  <si>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</si>
  <si>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</si>
  <si>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</si>
  <si>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</si>
  <si>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</si>
  <si>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</si>
  <si>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</si>
  <si>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</si>
  <si>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</si>
  <si>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</si>
  <si>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</si>
  <si>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</si>
  <si>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</si>
  <si>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</si>
  <si>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</si>
  <si>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</si>
  <si>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</si>
  <si>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</si>
  <si>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</si>
  <si>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</si>
  <si>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</si>
  <si>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</si>
  <si>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</si>
  <si>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</si>
  <si>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</si>
  <si>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</si>
  <si>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</si>
  <si>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</si>
  <si>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</si>
  <si>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</si>
  <si>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</si>
  <si>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</si>
  <si>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</si>
  <si>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</si>
  <si>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</si>
  <si>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</si>
  <si>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</si>
  <si>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</si>
  <si>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</si>
  <si>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</si>
  <si>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</si>
  <si>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</si>
  <si>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</si>
  <si>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</si>
  <si>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</si>
  <si>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</si>
  <si>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</si>
  <si>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</si>
  <si>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</si>
  <si>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</si>
  <si>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</si>
  <si>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</si>
  <si>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</si>
  <si>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</si>
  <si>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</si>
  <si>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</si>
  <si>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</si>
  <si>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</si>
  <si>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</si>
  <si>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</si>
  <si>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</si>
  <si>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</si>
  <si>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</si>
  <si>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</si>
  <si>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</si>
  <si>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</si>
  <si>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</si>
  <si>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</si>
  <si>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</si>
  <si>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</si>
  <si>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</si>
  <si>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</si>
  <si>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</si>
  <si>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</si>
  <si>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</si>
  <si>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</si>
  <si>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</si>
  <si>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</si>
  <si>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</si>
  <si>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</si>
  <si>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</si>
  <si>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</si>
  <si>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</si>
  <si>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</si>
  <si>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</si>
  <si>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</si>
  <si>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</si>
  <si>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</si>
  <si>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</si>
  <si>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</si>
  <si>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</si>
  <si>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</si>
  <si>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</si>
  <si>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</si>
  <si>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</si>
  <si>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</si>
  <si>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</si>
  <si>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</si>
  <si>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</si>
  <si>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</si>
  <si>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</si>
  <si>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</si>
  <si>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</si>
  <si>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</si>
  <si>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</si>
  <si>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</si>
  <si>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</si>
  <si>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</si>
  <si>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</si>
  <si>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</si>
  <si>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</si>
  <si>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</si>
  <si>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</si>
  <si>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</si>
  <si>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</si>
  <si>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</si>
  <si>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</si>
  <si>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</si>
  <si>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</si>
  <si>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</si>
  <si>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</si>
  <si>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</si>
  <si>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</si>
  <si>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</si>
  <si>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</si>
  <si>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</si>
  <si>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</si>
  <si>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</si>
  <si>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</si>
  <si>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</si>
  <si>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</si>
  <si>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</si>
  <si>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</si>
  <si>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</si>
  <si>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</si>
  <si>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</si>
  <si>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</si>
  <si>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</si>
  <si>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</si>
  <si>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</si>
  <si>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</si>
  <si>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</si>
  <si>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</si>
  <si>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</si>
  <si>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</si>
  <si>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</si>
  <si>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</si>
  <si>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</si>
  <si>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</si>
  <si>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</si>
  <si>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</si>
  <si>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</si>
  <si>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</si>
  <si>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</si>
  <si>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</si>
  <si>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</si>
  <si>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</si>
  <si>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</si>
  <si>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</si>
  <si>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</si>
  <si>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</si>
  <si>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</si>
  <si>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</si>
  <si>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</si>
  <si>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</si>
  <si>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</si>
  <si>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</si>
  <si>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</si>
  <si>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</si>
  <si>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</si>
  <si>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</si>
  <si>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</si>
  <si>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</si>
  <si>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</si>
  <si>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</si>
  <si>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</si>
  <si>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</si>
  <si>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</si>
  <si>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</si>
  <si>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</si>
  <si>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</si>
  <si>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</si>
  <si>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</si>
  <si>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</si>
  <si>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</si>
  <si>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</si>
  <si>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</si>
  <si>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</si>
  <si>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</si>
  <si>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</si>
  <si>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</si>
  <si>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</si>
  <si>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</si>
  <si>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</si>
  <si>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</si>
  <si>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</si>
  <si>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</si>
  <si>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</si>
  <si>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</si>
  <si>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</si>
  <si>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</si>
  <si>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</si>
  <si>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</si>
  <si>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</si>
  <si>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</si>
  <si>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</si>
  <si>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</si>
  <si>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</si>
  <si>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</si>
  <si>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</si>
  <si>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</si>
  <si>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</si>
  <si>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</si>
  <si>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</si>
  <si>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</si>
  <si>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</si>
  <si>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</si>
  <si>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</si>
  <si>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</si>
  <si>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</si>
  <si>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</si>
  <si>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</si>
  <si>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</si>
  <si>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</si>
  <si>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</si>
  <si>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</si>
  <si>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</si>
  <si>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</si>
  <si>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</si>
  <si>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</si>
  <si>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</si>
  <si>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</si>
  <si>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</si>
  <si>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</si>
  <si>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</si>
  <si>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</si>
  <si>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</si>
  <si>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</si>
  <si>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</si>
  <si>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</si>
  <si>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</si>
  <si>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</si>
  <si>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</si>
  <si>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</si>
  <si>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</si>
  <si>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</si>
  <si>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</si>
  <si>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</si>
  <si>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</si>
  <si>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</si>
  <si>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</si>
  <si>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</si>
  <si>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</si>
  <si>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</si>
  <si>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</si>
  <si>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</si>
  <si>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</si>
  <si>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</si>
  <si>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</si>
  <si>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</si>
  <si>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</si>
  <si>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</si>
  <si>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</si>
  <si>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</si>
  <si>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</si>
  <si>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</si>
  <si>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</si>
  <si>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</si>
  <si>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</si>
  <si>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</si>
  <si>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</si>
  <si>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</si>
  <si>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</si>
  <si>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</si>
  <si>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</si>
  <si>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</si>
  <si>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</si>
  <si>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</si>
  <si>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</si>
  <si>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</si>
  <si>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</si>
  <si>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</si>
  <si>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</si>
  <si>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</si>
  <si>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</si>
  <si>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</si>
  <si>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</si>
  <si>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</si>
  <si>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</si>
  <si>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</si>
  <si>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</si>
  <si>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</si>
  <si>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</si>
  <si>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</si>
  <si>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</si>
  <si>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</si>
  <si>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</si>
  <si>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</si>
  <si>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</si>
  <si>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</si>
  <si>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</si>
  <si>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</si>
  <si>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</si>
  <si>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</si>
  <si>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</si>
  <si>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</si>
  <si>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</si>
  <si>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</si>
  <si>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3.ЗММ Любимец АД Любимец</t>
  </si>
  <si>
    <t>3.Оазис Тур АД - Бургас</t>
  </si>
  <si>
    <t>4.Унитех АД Троян</t>
  </si>
  <si>
    <t>5.Петро оил АД Смолян</t>
  </si>
  <si>
    <t>6.ЗММ Свиленград АД Свиленград</t>
  </si>
  <si>
    <t>8.Елприбор АД Бургас</t>
  </si>
  <si>
    <t>Съставител: Миглена Джелепова</t>
  </si>
  <si>
    <t>Миглена Джелепова</t>
  </si>
  <si>
    <t>Отчетен период : към 30.06.2009</t>
  </si>
  <si>
    <t>Дата на съставяне: 17.07.2009</t>
  </si>
  <si>
    <t>Дата: 17.07.2009</t>
  </si>
  <si>
    <t>7.Бултар Комерс 2004 АД Смолян - в ликвидация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</si>
</sst>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3" fillId="0" borderId="0" xfId="30" applyFont="1" applyBorder="1" applyAlignment="1" applyProtection="1">
      <alignment wrapText="1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49" fontId="4" fillId="0" borderId="0" xfId="26" applyNumberFormat="1" applyFont="1" applyBorder="1" applyAlignment="1">
      <alignment vertical="justify"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0" fillId="0" borderId="0" xfId="25" applyNumberFormat="1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 applyProtection="1">
      <alignment horizontal="left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7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6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8" applyNumberFormat="1" applyFont="1" applyFill="1" applyBorder="1" applyAlignment="1" applyProtection="1">
      <alignment vertical="top"/>
      <protection/>
    </xf>
    <xf numFmtId="0" fontId="26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0" fontId="13" fillId="0" borderId="0" xfId="23" applyFont="1" applyProtection="1">
      <alignment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1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6" applyNumberFormat="1" applyFont="1" applyBorder="1" applyAlignment="1" applyProtection="1">
      <alignment vertical="justify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5" fillId="6" borderId="1" xfId="28" applyFont="1" applyFill="1" applyBorder="1" applyAlignment="1" applyProtection="1">
      <alignment horizontal="left" vertical="top" wrapText="1"/>
      <protection/>
    </xf>
    <xf numFmtId="1" fontId="25" fillId="6" borderId="1" xfId="28" applyNumberFormat="1" applyFont="1" applyFill="1" applyBorder="1" applyAlignment="1" applyProtection="1">
      <alignment vertical="top" wrapText="1"/>
      <protection/>
    </xf>
    <xf numFmtId="0" fontId="25" fillId="6" borderId="28" xfId="28" applyFont="1" applyFill="1" applyBorder="1" applyAlignment="1" applyProtection="1">
      <alignment horizontal="left" vertical="top" wrapText="1"/>
      <protection/>
    </xf>
    <xf numFmtId="0" fontId="25" fillId="6" borderId="20" xfId="28" applyFont="1" applyFill="1" applyBorder="1" applyAlignment="1" applyProtection="1">
      <alignment vertical="top" wrapText="1"/>
      <protection/>
    </xf>
    <xf numFmtId="0" fontId="25" fillId="6" borderId="29" xfId="28" applyFont="1" applyFill="1" applyBorder="1" applyAlignment="1" applyProtection="1">
      <alignment vertical="top" wrapText="1"/>
      <protection/>
    </xf>
    <xf numFmtId="49" fontId="25" fillId="6" borderId="27" xfId="28" applyNumberFormat="1" applyFont="1" applyFill="1" applyBorder="1" applyAlignment="1" applyProtection="1">
      <alignment vertical="center" wrapText="1"/>
      <protection/>
    </xf>
    <xf numFmtId="0" fontId="25" fillId="6" borderId="1" xfId="28" applyFont="1" applyFill="1" applyBorder="1" applyAlignment="1" applyProtection="1">
      <alignment vertical="top" wrapText="1"/>
      <protection/>
    </xf>
    <xf numFmtId="0" fontId="4" fillId="0" borderId="0" xfId="25" applyNumberFormat="1" applyFont="1" applyAlignment="1" applyProtection="1">
      <alignment horizontal="center" vertical="center" wrapText="1"/>
      <protection locked="0"/>
    </xf>
    <xf numFmtId="0" fontId="0" fillId="0" borderId="0" xfId="26" applyFont="1" applyAlignment="1" applyProtection="1">
      <alignment horizontal="center"/>
      <protection locked="0"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8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28" fillId="0" borderId="1" xfId="22" applyFont="1" applyBorder="1" applyAlignment="1" applyProtection="1">
      <alignment horizontal="left" vertical="center" wrapText="1"/>
      <protection locked="0"/>
    </xf>
    <xf numFmtId="2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0" applyFont="1" applyAlignment="1" applyProtection="1">
      <alignment wrapText="1"/>
      <protection locked="0"/>
    </xf>
    <xf numFmtId="0" fontId="21" fillId="0" borderId="0" xfId="27" applyFont="1" applyBorder="1" applyProtection="1">
      <alignment/>
      <protection locked="0"/>
    </xf>
    <xf numFmtId="2" fontId="30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30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13" fillId="0" borderId="23" xfId="28" applyFont="1" applyBorder="1" applyAlignment="1" applyProtection="1">
      <alignment horizontal="left" vertical="top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0" fillId="0" borderId="0" xfId="31" applyFont="1" applyAlignment="1">
      <alignment horizontal="left"/>
      <protection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0" fontId="5" fillId="0" borderId="0" xfId="26" applyFont="1" applyAlignment="1" applyProtection="1">
      <alignment horizontal="left"/>
      <protection locked="0"/>
    </xf>
    <xf numFmtId="0" fontId="12" fillId="0" borderId="0" xfId="26" applyFont="1" applyAlignment="1" applyProtection="1">
      <alignment horizontal="center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6" applyNumberFormat="1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49" fontId="4" fillId="0" borderId="0" xfId="25" applyNumberFormat="1" applyFont="1" applyAlignment="1" applyProtection="1">
      <alignment horizontal="left" vertical="center" wrapText="1"/>
      <protection locked="0"/>
    </xf>
    <xf numFmtId="49" fontId="4" fillId="0" borderId="0" xfId="26" applyNumberFormat="1" applyFont="1" applyAlignment="1" applyProtection="1">
      <alignment horizontal="center" vertical="justify"/>
      <protection locked="0"/>
    </xf>
    <xf numFmtId="0" fontId="4" fillId="0" borderId="0" xfId="25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4-4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71">
      <selection activeCell="I49" sqref="I49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93"/>
      <c r="C3" s="593"/>
      <c r="D3" s="593"/>
      <c r="E3" s="593"/>
      <c r="F3" s="277" t="s">
        <v>849</v>
      </c>
      <c r="G3" s="229"/>
      <c r="H3" s="229">
        <v>120054800</v>
      </c>
    </row>
    <row r="4" spans="1:8" ht="15">
      <c r="A4" s="595" t="s">
        <v>857</v>
      </c>
      <c r="B4" s="596"/>
      <c r="C4" s="596"/>
      <c r="D4" s="596"/>
      <c r="E4" s="570"/>
      <c r="F4" s="227" t="s">
        <v>2</v>
      </c>
      <c r="G4" s="228"/>
      <c r="H4" s="229"/>
    </row>
    <row r="5" spans="1:8" ht="15">
      <c r="A5" s="207" t="s">
        <v>869</v>
      </c>
      <c r="B5" s="593"/>
      <c r="C5" s="593"/>
      <c r="D5" s="593"/>
      <c r="E5" s="593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/>
      <c r="D11" s="208"/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/>
      <c r="D12" s="208"/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1</v>
      </c>
      <c r="D18" s="208">
        <v>1</v>
      </c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1</v>
      </c>
      <c r="D19" s="212">
        <f>SUM(D11:D18)</f>
        <v>1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77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77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77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130</v>
      </c>
      <c r="H27" s="211">
        <f>SUM(H28:H30)</f>
        <v>110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130</v>
      </c>
      <c r="H28" s="209">
        <v>110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0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18</v>
      </c>
      <c r="H31" s="209">
        <v>23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0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148</v>
      </c>
      <c r="H33" s="211">
        <f>H27+H31+H32</f>
        <v>133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595</v>
      </c>
      <c r="D34" s="212">
        <f>SUM(D35:D38)</f>
        <v>595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527</v>
      </c>
      <c r="D35" s="208">
        <v>527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1419</v>
      </c>
      <c r="H36" s="211">
        <f>H25+H17+H33</f>
        <v>1401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68</v>
      </c>
      <c r="D37" s="208">
        <v>68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603</v>
      </c>
      <c r="D45" s="212">
        <f>D34+D39+D44</f>
        <v>603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363</v>
      </c>
      <c r="D47" s="208">
        <v>358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363</v>
      </c>
      <c r="D51" s="212">
        <f>SUM(D47:D50)</f>
        <v>358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6</v>
      </c>
      <c r="D54" s="208">
        <v>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973</v>
      </c>
      <c r="D55" s="212">
        <f>D19+D20+D21+D27+D32+D45+D51+D53+D54</f>
        <v>968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10</v>
      </c>
      <c r="H61" s="211">
        <f>SUM(H62:H68)</f>
        <v>6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6</v>
      </c>
      <c r="H64" s="209">
        <v>3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3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162</v>
      </c>
      <c r="D67" s="208">
        <v>69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10</v>
      </c>
      <c r="H69" s="209">
        <v>10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20</v>
      </c>
      <c r="H71" s="218">
        <f>H59+H60+H61+H69+H70</f>
        <v>16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115</v>
      </c>
      <c r="D74" s="208">
        <v>110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279</v>
      </c>
      <c r="D75" s="212">
        <f>SUM(D67:D74)</f>
        <v>181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20</v>
      </c>
      <c r="H79" s="219">
        <f>H71+H74+H75+H76</f>
        <v>16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29</v>
      </c>
      <c r="D87" s="208">
        <v>31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158</v>
      </c>
      <c r="D88" s="208">
        <v>237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187</v>
      </c>
      <c r="D91" s="212">
        <f>SUM(D87:D90)</f>
        <v>268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466</v>
      </c>
      <c r="D93" s="212">
        <f>D64+D75+D84+D91+D92</f>
        <v>449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1439</v>
      </c>
      <c r="D94" s="221">
        <f>D93+D55</f>
        <v>1417</v>
      </c>
      <c r="E94" s="564" t="s">
        <v>267</v>
      </c>
      <c r="F94" s="349" t="s">
        <v>268</v>
      </c>
      <c r="G94" s="222">
        <f>G36+G39+G55+G79</f>
        <v>1439</v>
      </c>
      <c r="H94" s="222">
        <f>H36+H39+H55+H79</f>
        <v>1417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93" t="s">
        <v>867</v>
      </c>
      <c r="D98" s="593"/>
      <c r="E98" s="593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3" t="s">
        <v>855</v>
      </c>
      <c r="D100" s="594"/>
      <c r="E100" s="594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6">
      <selection activeCell="G20" sqref="G20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8"/>
      <c r="C2" s="598"/>
      <c r="D2" s="598"/>
      <c r="E2" s="598"/>
      <c r="F2" s="600" t="s">
        <v>1</v>
      </c>
      <c r="G2" s="600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8"/>
      <c r="C3" s="598"/>
      <c r="D3" s="598"/>
      <c r="E3" s="598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30.06.2009</v>
      </c>
      <c r="B4" s="599"/>
      <c r="C4" s="599"/>
      <c r="D4" s="599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12</v>
      </c>
      <c r="D10" s="81">
        <v>9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0</v>
      </c>
      <c r="D11" s="81">
        <v>2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19</v>
      </c>
      <c r="D12" s="81">
        <v>18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3</v>
      </c>
      <c r="D13" s="81">
        <v>3</v>
      </c>
      <c r="E13" s="371" t="s">
        <v>48</v>
      </c>
      <c r="F13" s="372" t="s">
        <v>294</v>
      </c>
      <c r="G13" s="90">
        <f>SUM(G9:G12)</f>
        <v>0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>
        <v>65</v>
      </c>
      <c r="D16" s="82">
        <v>3</v>
      </c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99</v>
      </c>
      <c r="D19" s="84">
        <f>SUM(D9:D15)+D16</f>
        <v>35</v>
      </c>
      <c r="E19" s="377" t="s">
        <v>311</v>
      </c>
      <c r="F19" s="373" t="s">
        <v>312</v>
      </c>
      <c r="G19" s="89">
        <v>24</v>
      </c>
      <c r="H19" s="89">
        <v>22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93</v>
      </c>
      <c r="H20" s="89"/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3</v>
      </c>
    </row>
    <row r="23" spans="1:8" ht="24">
      <c r="A23" s="367" t="s">
        <v>322</v>
      </c>
      <c r="B23" s="379" t="s">
        <v>323</v>
      </c>
      <c r="C23" s="81"/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13</v>
      </c>
      <c r="E24" s="371" t="s">
        <v>100</v>
      </c>
      <c r="F24" s="374" t="s">
        <v>328</v>
      </c>
      <c r="G24" s="90">
        <f>SUM(G19:G23)</f>
        <v>117</v>
      </c>
      <c r="H24" s="90">
        <f>SUM(H19:H23)</f>
        <v>25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13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99</v>
      </c>
      <c r="D28" s="85">
        <f>D26+D19</f>
        <v>48</v>
      </c>
      <c r="E28" s="176" t="s">
        <v>333</v>
      </c>
      <c r="F28" s="374" t="s">
        <v>334</v>
      </c>
      <c r="G28" s="90">
        <f>G13+G15+G24</f>
        <v>117</v>
      </c>
      <c r="H28" s="90">
        <f>H13+H15+H24</f>
        <v>25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18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23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99</v>
      </c>
      <c r="D33" s="84">
        <f>D28+D31+D32</f>
        <v>48</v>
      </c>
      <c r="E33" s="176" t="s">
        <v>347</v>
      </c>
      <c r="F33" s="374" t="s">
        <v>348</v>
      </c>
      <c r="G33" s="92">
        <f>G32+G31+G28</f>
        <v>117</v>
      </c>
      <c r="H33" s="92">
        <f>H32+H31+H28</f>
        <v>25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18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23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/>
      <c r="D37" s="543"/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18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23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18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23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117</v>
      </c>
      <c r="D42" s="88">
        <f>D33+D35+D39</f>
        <v>48</v>
      </c>
      <c r="E42" s="179" t="s">
        <v>374</v>
      </c>
      <c r="F42" s="180" t="s">
        <v>375</v>
      </c>
      <c r="G42" s="92">
        <f>G39+G33</f>
        <v>117</v>
      </c>
      <c r="H42" s="92">
        <f>H39+H33</f>
        <v>48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2"/>
      <c r="C44" s="538" t="s">
        <v>377</v>
      </c>
      <c r="D44" s="597" t="s">
        <v>868</v>
      </c>
      <c r="E44" s="597"/>
      <c r="F44" s="597"/>
      <c r="G44" s="597"/>
      <c r="H44" s="597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7" t="s">
        <v>856</v>
      </c>
      <c r="E46" s="597"/>
      <c r="F46" s="597"/>
      <c r="G46" s="597"/>
      <c r="H46" s="597"/>
    </row>
    <row r="47" spans="1:8" ht="24">
      <c r="A47" s="30"/>
      <c r="B47" s="536"/>
      <c r="C47" s="539" t="s">
        <v>871</v>
      </c>
      <c r="D47" s="537"/>
      <c r="E47" s="583"/>
      <c r="F47" s="583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8">
      <selection activeCell="C43" sqref="C43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8" t="str">
        <f>'справка №1-БАЛАНС'!A3</f>
        <v>Име на отчитащото се предприятие :  "БУЛГАР ЧЕХ ИНВЕСТ ХОЛДИНГ" АД - СМОЛЯН</v>
      </c>
      <c r="B4" s="598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8" t="str">
        <f>'справка №1-БАЛАНС'!A4:D4</f>
        <v>Вид на отчета:неконсолидиран</v>
      </c>
      <c r="B5" s="598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30.06.2009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-9</v>
      </c>
      <c r="D11" s="94">
        <v>-7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-21</v>
      </c>
      <c r="D13" s="94">
        <v>-21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11</v>
      </c>
      <c r="D16" s="94">
        <v>8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>
        <v>-10</v>
      </c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-3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-19</v>
      </c>
      <c r="D20" s="95">
        <f>SUM(D10:D19)</f>
        <v>-33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-62</v>
      </c>
      <c r="D24" s="94">
        <v>-20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>
        <v>11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>
        <v>17</v>
      </c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0</v>
      </c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-62</v>
      </c>
      <c r="D32" s="95">
        <f>SUM(D22:D31)</f>
        <v>8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-81</v>
      </c>
      <c r="D43" s="95">
        <f>D42+D32+D20</f>
        <v>-25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268</v>
      </c>
      <c r="D44" s="186">
        <v>293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187</v>
      </c>
      <c r="D45" s="95">
        <f>D44+D43</f>
        <v>268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187</v>
      </c>
      <c r="D46" s="96">
        <v>268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17.07.2009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pane xSplit="1" ySplit="2" topLeftCell="L14" activePane="bottomRight" state="frozen"/>
      <selection pane="topLeft" activeCell="A7" sqref="A7"/>
      <selection pane="topRight" activeCell="B7" sqref="B7"/>
      <selection pane="bottomLeft" activeCell="A9" sqref="A9"/>
      <selection pane="bottomRight" activeCell="S28" sqref="S28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2" t="s">
        <v>454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6"/>
      <c r="C3" s="606"/>
      <c r="D3" s="606"/>
      <c r="E3" s="606"/>
      <c r="F3" s="606"/>
      <c r="G3" s="606"/>
      <c r="H3" s="606"/>
      <c r="I3" s="606"/>
      <c r="J3" s="2"/>
      <c r="K3" s="604" t="s">
        <v>1</v>
      </c>
      <c r="L3" s="604"/>
      <c r="M3" s="604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6"/>
      <c r="C4" s="606"/>
      <c r="D4" s="606"/>
      <c r="E4" s="606"/>
      <c r="F4" s="606"/>
      <c r="G4" s="606"/>
      <c r="H4" s="606"/>
      <c r="I4" s="606"/>
      <c r="J4" s="192"/>
      <c r="K4" s="605" t="s">
        <v>2</v>
      </c>
      <c r="L4" s="605"/>
      <c r="M4" s="605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30.06.2009</v>
      </c>
      <c r="B5" s="601"/>
      <c r="C5" s="601"/>
      <c r="D5" s="601"/>
      <c r="E5" s="601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77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133</v>
      </c>
      <c r="J11" s="98">
        <f>'справка №1-БАЛАНС'!H29+'справка №1-БАЛАНС'!H32</f>
        <v>0</v>
      </c>
      <c r="K11" s="100"/>
      <c r="L11" s="428">
        <f>SUM(C11:K11)</f>
        <v>1401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77</v>
      </c>
      <c r="G15" s="101">
        <f t="shared" si="2"/>
        <v>0</v>
      </c>
      <c r="H15" s="101">
        <f t="shared" si="2"/>
        <v>0</v>
      </c>
      <c r="I15" s="101">
        <f t="shared" si="2"/>
        <v>133</v>
      </c>
      <c r="J15" s="101">
        <f t="shared" si="2"/>
        <v>0</v>
      </c>
      <c r="K15" s="101">
        <f t="shared" si="2"/>
        <v>0</v>
      </c>
      <c r="L15" s="428">
        <f t="shared" si="1"/>
        <v>1401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18</v>
      </c>
      <c r="J16" s="429">
        <f>+'справка №1-БАЛАНС'!G32</f>
        <v>0</v>
      </c>
      <c r="K16" s="100"/>
      <c r="L16" s="428">
        <f t="shared" si="1"/>
        <v>18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3</v>
      </c>
      <c r="G17" s="102">
        <f t="shared" si="3"/>
        <v>0</v>
      </c>
      <c r="H17" s="102">
        <f t="shared" si="3"/>
        <v>0</v>
      </c>
      <c r="I17" s="102">
        <f t="shared" si="3"/>
        <v>-3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>
        <v>3</v>
      </c>
      <c r="G19" s="100"/>
      <c r="H19" s="100"/>
      <c r="I19" s="100">
        <v>-3</v>
      </c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148</v>
      </c>
      <c r="J29" s="99">
        <f t="shared" si="6"/>
        <v>0</v>
      </c>
      <c r="K29" s="99">
        <f t="shared" si="6"/>
        <v>0</v>
      </c>
      <c r="L29" s="428">
        <f t="shared" si="1"/>
        <v>1419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148</v>
      </c>
      <c r="J32" s="99">
        <f t="shared" si="7"/>
        <v>0</v>
      </c>
      <c r="K32" s="99">
        <f t="shared" si="7"/>
        <v>0</v>
      </c>
      <c r="L32" s="428">
        <f t="shared" si="1"/>
        <v>1419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17.07.2009</v>
      </c>
      <c r="B35" s="38"/>
      <c r="C35" s="24"/>
      <c r="D35" s="603" t="s">
        <v>809</v>
      </c>
      <c r="E35" s="603"/>
      <c r="F35" s="603" t="s">
        <v>868</v>
      </c>
      <c r="G35" s="603"/>
      <c r="H35" s="603"/>
      <c r="I35" s="603"/>
      <c r="J35" s="24" t="s">
        <v>843</v>
      </c>
      <c r="K35" s="24"/>
      <c r="L35" s="603" t="s">
        <v>856</v>
      </c>
      <c r="M35" s="603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3">
      <selection activeCell="P37" sqref="P37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9" t="s">
        <v>860</v>
      </c>
      <c r="D2" s="609"/>
      <c r="E2" s="609"/>
      <c r="F2" s="609"/>
      <c r="G2" s="609"/>
      <c r="H2" s="609"/>
      <c r="I2" s="445"/>
      <c r="J2" s="445"/>
      <c r="K2" s="445"/>
      <c r="L2" s="445"/>
      <c r="M2" s="611" t="s">
        <v>1</v>
      </c>
      <c r="N2" s="609"/>
      <c r="O2" s="609"/>
      <c r="P2" s="612">
        <f>'справка №1-БАЛАНС'!H3</f>
        <v>120054800</v>
      </c>
      <c r="Q2" s="612"/>
      <c r="R2" s="357"/>
    </row>
    <row r="3" spans="1:18" ht="15">
      <c r="A3" s="607" t="str">
        <f>'справка №1-БАЛАНС'!A5</f>
        <v>Отчетен период : към 30.06.2009</v>
      </c>
      <c r="B3" s="608"/>
      <c r="C3" s="610"/>
      <c r="D3" s="610"/>
      <c r="E3" s="610"/>
      <c r="F3" s="447"/>
      <c r="G3" s="447"/>
      <c r="H3" s="447"/>
      <c r="I3" s="447"/>
      <c r="J3" s="447"/>
      <c r="K3" s="447"/>
      <c r="L3" s="447"/>
      <c r="M3" s="613" t="s">
        <v>2</v>
      </c>
      <c r="N3" s="613"/>
      <c r="O3" s="614"/>
      <c r="P3" s="614"/>
      <c r="Q3" s="614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5" t="s">
        <v>457</v>
      </c>
      <c r="B5" s="616"/>
      <c r="C5" s="619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59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591" t="s">
        <v>522</v>
      </c>
      <c r="R5" s="591" t="s">
        <v>523</v>
      </c>
    </row>
    <row r="6" spans="1:18" s="45" customFormat="1" ht="48">
      <c r="A6" s="617"/>
      <c r="B6" s="618"/>
      <c r="C6" s="589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59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592"/>
      <c r="R6" s="59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/>
      <c r="E10" s="246"/>
      <c r="F10" s="246"/>
      <c r="G10" s="115">
        <f aca="true" t="shared" si="2" ref="G10:G39">D10+E10-F10</f>
        <v>0</v>
      </c>
      <c r="H10" s="105"/>
      <c r="I10" s="105"/>
      <c r="J10" s="115">
        <f aca="true" t="shared" si="3" ref="J10:J39">G10+H10-I10</f>
        <v>0</v>
      </c>
      <c r="K10" s="105"/>
      <c r="L10" s="105"/>
      <c r="M10" s="105"/>
      <c r="N10" s="115">
        <f aca="true" t="shared" si="4" ref="N10:N39">K10+L10-M10</f>
        <v>0</v>
      </c>
      <c r="O10" s="105"/>
      <c r="P10" s="105"/>
      <c r="Q10" s="115">
        <f t="shared" si="0"/>
        <v>0</v>
      </c>
      <c r="R10" s="115">
        <f t="shared" si="1"/>
        <v>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10</v>
      </c>
      <c r="E16" s="246"/>
      <c r="F16" s="246"/>
      <c r="G16" s="115">
        <f t="shared" si="2"/>
        <v>10</v>
      </c>
      <c r="H16" s="105"/>
      <c r="I16" s="105"/>
      <c r="J16" s="115">
        <f t="shared" si="3"/>
        <v>10</v>
      </c>
      <c r="K16" s="105">
        <v>9</v>
      </c>
      <c r="L16" s="105"/>
      <c r="M16" s="105"/>
      <c r="N16" s="115">
        <f t="shared" si="4"/>
        <v>9</v>
      </c>
      <c r="O16" s="105"/>
      <c r="P16" s="105"/>
      <c r="Q16" s="115">
        <f aca="true" t="shared" si="5" ref="Q16:Q25">N16+O16-P16</f>
        <v>9</v>
      </c>
      <c r="R16" s="115">
        <f aca="true" t="shared" si="6" ref="R16:R25">J16-Q16</f>
        <v>1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10</v>
      </c>
      <c r="E17" s="251">
        <f>SUM(E9:E16)</f>
        <v>0</v>
      </c>
      <c r="F17" s="251">
        <f>SUM(F9:F16)</f>
        <v>0</v>
      </c>
      <c r="G17" s="115">
        <f t="shared" si="2"/>
        <v>10</v>
      </c>
      <c r="H17" s="116">
        <f>SUM(H9:H16)</f>
        <v>0</v>
      </c>
      <c r="I17" s="116">
        <f>SUM(I9:I16)</f>
        <v>0</v>
      </c>
      <c r="J17" s="115">
        <f t="shared" si="3"/>
        <v>10</v>
      </c>
      <c r="K17" s="116">
        <f>SUM(K9:K16)</f>
        <v>9</v>
      </c>
      <c r="L17" s="116">
        <f>SUM(L9:L16)</f>
        <v>0</v>
      </c>
      <c r="M17" s="116">
        <f>SUM(M9:M16)</f>
        <v>0</v>
      </c>
      <c r="N17" s="115">
        <f t="shared" si="4"/>
        <v>9</v>
      </c>
      <c r="O17" s="116">
        <f>SUM(O9:O16)</f>
        <v>0</v>
      </c>
      <c r="P17" s="116">
        <f>SUM(P9:P16)</f>
        <v>0</v>
      </c>
      <c r="Q17" s="115">
        <f t="shared" si="5"/>
        <v>9</v>
      </c>
      <c r="R17" s="115">
        <f t="shared" si="6"/>
        <v>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13</v>
      </c>
      <c r="E24" s="246"/>
      <c r="F24" s="246"/>
      <c r="G24" s="115">
        <f t="shared" si="2"/>
        <v>13</v>
      </c>
      <c r="H24" s="105"/>
      <c r="I24" s="105"/>
      <c r="J24" s="115">
        <f t="shared" si="3"/>
        <v>13</v>
      </c>
      <c r="K24" s="105">
        <v>13</v>
      </c>
      <c r="L24" s="105"/>
      <c r="M24" s="105"/>
      <c r="N24" s="115">
        <f t="shared" si="4"/>
        <v>13</v>
      </c>
      <c r="O24" s="105"/>
      <c r="P24" s="105"/>
      <c r="Q24" s="115">
        <f t="shared" si="5"/>
        <v>13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15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15</v>
      </c>
      <c r="H25" s="106">
        <f t="shared" si="7"/>
        <v>0</v>
      </c>
      <c r="I25" s="106">
        <f t="shared" si="7"/>
        <v>0</v>
      </c>
      <c r="J25" s="107">
        <f t="shared" si="3"/>
        <v>15</v>
      </c>
      <c r="K25" s="106">
        <f t="shared" si="7"/>
        <v>15</v>
      </c>
      <c r="L25" s="106">
        <f t="shared" si="7"/>
        <v>0</v>
      </c>
      <c r="M25" s="106">
        <f t="shared" si="7"/>
        <v>0</v>
      </c>
      <c r="N25" s="107">
        <f t="shared" si="4"/>
        <v>15</v>
      </c>
      <c r="O25" s="106">
        <f t="shared" si="7"/>
        <v>0</v>
      </c>
      <c r="P25" s="106">
        <f t="shared" si="7"/>
        <v>0</v>
      </c>
      <c r="Q25" s="107">
        <f t="shared" si="5"/>
        <v>15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595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595</v>
      </c>
      <c r="H27" s="111">
        <f t="shared" si="8"/>
        <v>0</v>
      </c>
      <c r="I27" s="111">
        <f t="shared" si="8"/>
        <v>0</v>
      </c>
      <c r="J27" s="112">
        <f t="shared" si="3"/>
        <v>595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595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527</v>
      </c>
      <c r="E28" s="246"/>
      <c r="F28" s="246"/>
      <c r="G28" s="115">
        <f t="shared" si="2"/>
        <v>527</v>
      </c>
      <c r="H28" s="105"/>
      <c r="I28" s="105"/>
      <c r="J28" s="115">
        <f t="shared" si="3"/>
        <v>527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527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68</v>
      </c>
      <c r="E30" s="246"/>
      <c r="F30" s="246"/>
      <c r="G30" s="115">
        <f t="shared" si="2"/>
        <v>68</v>
      </c>
      <c r="H30" s="113"/>
      <c r="I30" s="105"/>
      <c r="J30" s="115">
        <f t="shared" si="3"/>
        <v>68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68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603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603</v>
      </c>
      <c r="H38" s="116">
        <f t="shared" si="12"/>
        <v>0</v>
      </c>
      <c r="I38" s="116">
        <f t="shared" si="12"/>
        <v>0</v>
      </c>
      <c r="J38" s="115">
        <f t="shared" si="3"/>
        <v>603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603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628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628</v>
      </c>
      <c r="H40" s="553">
        <f t="shared" si="13"/>
        <v>0</v>
      </c>
      <c r="I40" s="553">
        <f t="shared" si="13"/>
        <v>0</v>
      </c>
      <c r="J40" s="553">
        <f t="shared" si="13"/>
        <v>628</v>
      </c>
      <c r="K40" s="553">
        <f t="shared" si="13"/>
        <v>24</v>
      </c>
      <c r="L40" s="553">
        <f t="shared" si="13"/>
        <v>0</v>
      </c>
      <c r="M40" s="553">
        <f t="shared" si="13"/>
        <v>0</v>
      </c>
      <c r="N40" s="553">
        <f t="shared" si="13"/>
        <v>24</v>
      </c>
      <c r="O40" s="553">
        <f t="shared" si="13"/>
        <v>0</v>
      </c>
      <c r="P40" s="553">
        <f t="shared" si="13"/>
        <v>0</v>
      </c>
      <c r="Q40" s="553">
        <f t="shared" si="13"/>
        <v>24</v>
      </c>
      <c r="R40" s="553">
        <f t="shared" si="13"/>
        <v>604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17.07.2009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590"/>
      <c r="L44" s="590"/>
      <c r="M44" s="590"/>
      <c r="N44" s="590"/>
      <c r="O44" s="609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00">
      <selection activeCell="E116" sqref="E116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1" t="s">
        <v>600</v>
      </c>
      <c r="B1" s="621"/>
      <c r="C1" s="621"/>
      <c r="D1" s="621"/>
      <c r="E1" s="621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2" t="str">
        <f>'справка №1-БАЛАНС'!A3</f>
        <v>Име на отчитащото се предприятие :  "БУЛГАР ЧЕХ ИНВЕСТ ХОЛДИНГ" АД - СМОЛЯН</v>
      </c>
      <c r="B3" s="622"/>
      <c r="C3" s="622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30.06.2009</v>
      </c>
      <c r="B4" s="623"/>
      <c r="C4" s="623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363</v>
      </c>
      <c r="D11" s="167">
        <f>SUM(D12:D14)</f>
        <v>0</v>
      </c>
      <c r="E11" s="168">
        <f>SUM(E12:E14)</f>
        <v>363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353</v>
      </c>
      <c r="D12" s="155"/>
      <c r="E12" s="168">
        <f aca="true" t="shared" si="0" ref="E12:E42">C12-D12</f>
        <v>353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363</v>
      </c>
      <c r="D19" s="151">
        <f>D11+D15+D16</f>
        <v>0</v>
      </c>
      <c r="E19" s="166">
        <f>E11+E15+E16</f>
        <v>363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6</v>
      </c>
      <c r="D21" s="155"/>
      <c r="E21" s="168">
        <f t="shared" si="0"/>
        <v>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162</v>
      </c>
      <c r="D24" s="167">
        <f>SUM(D25:D27)</f>
        <v>162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147</v>
      </c>
      <c r="D27" s="155">
        <v>147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115</v>
      </c>
      <c r="D38" s="152">
        <f>SUM(D39:D42)</f>
        <v>115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115</v>
      </c>
      <c r="D42" s="155">
        <v>115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279</v>
      </c>
      <c r="D43" s="151">
        <f>D24+D28+D29+D31+D30+D32+D33+D38</f>
        <v>279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648</v>
      </c>
      <c r="D44" s="150">
        <f>D43+D21+D19+D9</f>
        <v>279</v>
      </c>
      <c r="E44" s="166">
        <f>E43+E21+E19+E9</f>
        <v>369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10</v>
      </c>
      <c r="D85" s="151">
        <f>SUM(D86:D90)+D94</f>
        <v>10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6</v>
      </c>
      <c r="D87" s="155">
        <v>6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3</v>
      </c>
      <c r="D89" s="155">
        <v>3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10</v>
      </c>
      <c r="D95" s="155">
        <v>10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20</v>
      </c>
      <c r="D96" s="151">
        <f>D85+D80+D75+D71+D95</f>
        <v>20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20</v>
      </c>
      <c r="D97" s="151">
        <f>D96+D68+D66</f>
        <v>20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0" t="s">
        <v>770</v>
      </c>
      <c r="B107" s="620"/>
      <c r="C107" s="620"/>
      <c r="D107" s="620"/>
      <c r="E107" s="620"/>
      <c r="F107" s="620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588" t="str">
        <f>'справка №1-БАЛАНС'!A98</f>
        <v>Дата на съставяне: 17.07.2009</v>
      </c>
      <c r="B109" s="588"/>
      <c r="C109" s="588" t="str">
        <f>'справка №1-БАЛАНС'!C98:E98</f>
        <v>Съставител: Миглена Джелепова</v>
      </c>
      <c r="D109" s="588"/>
      <c r="E109" s="588"/>
      <c r="F109" s="588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587" t="str">
        <f>'справка №1-БАЛАНС'!C100:E100</f>
        <v>Ръководител: инж. Т.Томов</v>
      </c>
      <c r="D111" s="587"/>
      <c r="E111" s="587"/>
      <c r="F111" s="587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7">
      <selection activeCell="H27" sqref="H27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4"/>
      <c r="C4" s="624"/>
      <c r="D4" s="624"/>
      <c r="E4" s="624"/>
      <c r="F4" s="624"/>
      <c r="G4" s="628" t="s">
        <v>848</v>
      </c>
      <c r="H4" s="628"/>
      <c r="I4" s="628"/>
    </row>
    <row r="5" spans="1:9" ht="15">
      <c r="A5" s="528" t="str">
        <f>'справка №1-БАЛАНС'!A5</f>
        <v>Отчетен период : към 30.06.2009</v>
      </c>
      <c r="B5" s="625"/>
      <c r="C5" s="625"/>
      <c r="D5" s="625"/>
      <c r="E5" s="625"/>
      <c r="F5" s="625"/>
      <c r="G5" s="358" t="s">
        <v>2</v>
      </c>
      <c r="H5" s="629"/>
      <c r="I5" s="629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595</v>
      </c>
      <c r="G12" s="143"/>
      <c r="H12" s="143"/>
      <c r="I12" s="547">
        <f>F12+G12-H12</f>
        <v>595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603</v>
      </c>
      <c r="G17" s="129">
        <f t="shared" si="1"/>
        <v>0</v>
      </c>
      <c r="H17" s="129">
        <f t="shared" si="1"/>
        <v>0</v>
      </c>
      <c r="I17" s="547">
        <f t="shared" si="0"/>
        <v>603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17.07.2009</v>
      </c>
      <c r="B30" s="627"/>
      <c r="C30" s="627"/>
      <c r="D30" s="577" t="s">
        <v>809</v>
      </c>
      <c r="E30" s="597" t="s">
        <v>868</v>
      </c>
      <c r="F30" s="597"/>
      <c r="G30" s="597"/>
      <c r="H30" s="584"/>
      <c r="I30" s="626"/>
      <c r="J30" s="626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7" t="s">
        <v>856</v>
      </c>
      <c r="F32" s="597"/>
      <c r="G32" s="597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4"/>
  <sheetViews>
    <sheetView workbookViewId="0" topLeftCell="A1">
      <selection activeCell="C24" sqref="C24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0" t="s">
        <v>860</v>
      </c>
      <c r="C5" s="630"/>
      <c r="D5" s="630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30.06.2009</v>
      </c>
      <c r="B6" s="631"/>
      <c r="C6" s="631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5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5">
        <v>57.06</v>
      </c>
      <c r="E13" s="556"/>
      <c r="F13" s="558">
        <f aca="true" t="shared" si="0" ref="F13:F19">C13-E13</f>
        <v>30</v>
      </c>
    </row>
    <row r="14" spans="1:6" ht="12.75">
      <c r="A14" s="580" t="s">
        <v>862</v>
      </c>
      <c r="B14" s="69"/>
      <c r="C14" s="586">
        <v>286</v>
      </c>
      <c r="D14" s="585">
        <v>49.97</v>
      </c>
      <c r="E14" s="556"/>
      <c r="F14" s="558">
        <f t="shared" si="0"/>
        <v>286</v>
      </c>
    </row>
    <row r="15" spans="1:6" ht="12.75">
      <c r="A15" s="580" t="s">
        <v>863</v>
      </c>
      <c r="B15" s="69"/>
      <c r="C15" s="586">
        <v>20</v>
      </c>
      <c r="D15" s="585">
        <v>43.26</v>
      </c>
      <c r="E15" s="556"/>
      <c r="F15" s="558">
        <f t="shared" si="0"/>
        <v>20</v>
      </c>
    </row>
    <row r="16" spans="1:6" ht="12.75">
      <c r="A16" s="580" t="s">
        <v>864</v>
      </c>
      <c r="B16" s="69"/>
      <c r="C16" s="586">
        <v>77</v>
      </c>
      <c r="D16" s="585">
        <v>32.96</v>
      </c>
      <c r="E16" s="556"/>
      <c r="F16" s="558">
        <f t="shared" si="0"/>
        <v>77</v>
      </c>
    </row>
    <row r="17" spans="1:6" ht="12.75">
      <c r="A17" s="580" t="s">
        <v>865</v>
      </c>
      <c r="B17" s="69"/>
      <c r="C17" s="586">
        <v>21</v>
      </c>
      <c r="D17" s="585">
        <v>24.88</v>
      </c>
      <c r="E17" s="556"/>
      <c r="F17" s="558">
        <f t="shared" si="0"/>
        <v>21</v>
      </c>
    </row>
    <row r="18" spans="1:6" ht="12.75">
      <c r="A18" s="580" t="s">
        <v>872</v>
      </c>
      <c r="B18" s="69"/>
      <c r="C18" s="586">
        <v>30</v>
      </c>
      <c r="D18" s="585">
        <v>50</v>
      </c>
      <c r="E18" s="556"/>
      <c r="F18" s="558">
        <f t="shared" si="0"/>
        <v>30</v>
      </c>
    </row>
    <row r="19" spans="1:6" ht="12.75">
      <c r="A19" s="580" t="s">
        <v>866</v>
      </c>
      <c r="B19" s="69"/>
      <c r="C19" s="586">
        <v>10</v>
      </c>
      <c r="D19" s="585">
        <v>4.63</v>
      </c>
      <c r="E19" s="556"/>
      <c r="F19" s="558">
        <f t="shared" si="0"/>
        <v>10</v>
      </c>
    </row>
    <row r="20" spans="1:16" ht="11.25" customHeight="1">
      <c r="A20" s="70" t="s">
        <v>557</v>
      </c>
      <c r="B20" s="71" t="s">
        <v>821</v>
      </c>
      <c r="C20" s="542">
        <f>SUM(C12:C19)</f>
        <v>527</v>
      </c>
      <c r="D20" s="542"/>
      <c r="E20" s="542">
        <f>SUM(E12:E19)</f>
        <v>0</v>
      </c>
      <c r="F20" s="557">
        <f>SUM(F12:F19)</f>
        <v>527</v>
      </c>
      <c r="G20" s="532"/>
      <c r="H20" s="532"/>
      <c r="I20" s="532"/>
      <c r="J20" s="532"/>
      <c r="K20" s="532"/>
      <c r="L20" s="532"/>
      <c r="M20" s="532"/>
      <c r="N20" s="532"/>
      <c r="O20" s="532"/>
      <c r="P20" s="532"/>
    </row>
    <row r="21" spans="1:6" ht="16.5" customHeight="1">
      <c r="A21" s="68" t="s">
        <v>822</v>
      </c>
      <c r="B21" s="72"/>
      <c r="C21" s="542"/>
      <c r="D21" s="542"/>
      <c r="E21" s="542"/>
      <c r="F21" s="557"/>
    </row>
    <row r="22" spans="1:6" ht="12.75">
      <c r="A22" s="68" t="s">
        <v>536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539</v>
      </c>
      <c r="B23" s="72"/>
      <c r="C23" s="556"/>
      <c r="D23" s="556"/>
      <c r="E23" s="556"/>
      <c r="F23" s="558">
        <f>C23-E23</f>
        <v>0</v>
      </c>
    </row>
    <row r="24" spans="1:6" ht="12.75">
      <c r="A24" s="68" t="s">
        <v>542</v>
      </c>
      <c r="B24" s="72"/>
      <c r="C24" s="556"/>
      <c r="D24" s="556"/>
      <c r="E24" s="556"/>
      <c r="F24" s="558">
        <f>C24-E24</f>
        <v>0</v>
      </c>
    </row>
    <row r="25" spans="1:16" ht="15" customHeight="1">
      <c r="A25" s="70" t="s">
        <v>574</v>
      </c>
      <c r="B25" s="71" t="s">
        <v>823</v>
      </c>
      <c r="C25" s="542">
        <f>SUM(C22:C24)</f>
        <v>0</v>
      </c>
      <c r="D25" s="542"/>
      <c r="E25" s="542">
        <f>SUM(E22:E24)</f>
        <v>0</v>
      </c>
      <c r="F25" s="557">
        <f>SUM(F22:F24)</f>
        <v>0</v>
      </c>
      <c r="G25" s="532"/>
      <c r="H25" s="532"/>
      <c r="I25" s="532"/>
      <c r="J25" s="532"/>
      <c r="K25" s="532"/>
      <c r="L25" s="532"/>
      <c r="M25" s="532"/>
      <c r="N25" s="532"/>
      <c r="O25" s="532"/>
      <c r="P25" s="532"/>
    </row>
    <row r="26" spans="1:6" ht="12.75" customHeight="1">
      <c r="A26" s="68" t="s">
        <v>824</v>
      </c>
      <c r="B26" s="72"/>
      <c r="C26" s="542"/>
      <c r="D26" s="542"/>
      <c r="E26" s="542"/>
      <c r="F26" s="557"/>
    </row>
    <row r="27" spans="1:6" ht="12.75">
      <c r="A27" s="580" t="s">
        <v>852</v>
      </c>
      <c r="B27" s="72"/>
      <c r="C27" s="586">
        <v>33</v>
      </c>
      <c r="D27" s="585">
        <v>25.5</v>
      </c>
      <c r="E27" s="556"/>
      <c r="F27" s="558">
        <f>C27-E27</f>
        <v>33</v>
      </c>
    </row>
    <row r="28" spans="1:6" ht="12.75">
      <c r="A28" s="580" t="s">
        <v>853</v>
      </c>
      <c r="B28" s="72"/>
      <c r="C28" s="586">
        <v>10</v>
      </c>
      <c r="D28" s="585">
        <v>30.33</v>
      </c>
      <c r="E28" s="556"/>
      <c r="F28" s="558">
        <f>C28-E28</f>
        <v>10</v>
      </c>
    </row>
    <row r="29" spans="1:6" ht="12.75">
      <c r="A29" s="580" t="s">
        <v>861</v>
      </c>
      <c r="B29" s="72"/>
      <c r="C29" s="586">
        <v>25</v>
      </c>
      <c r="D29" s="585">
        <v>31.12</v>
      </c>
      <c r="E29" s="556"/>
      <c r="F29" s="558">
        <f>C29-E29</f>
        <v>25</v>
      </c>
    </row>
    <row r="30" spans="1:6" ht="12.75">
      <c r="A30" s="68"/>
      <c r="B30" s="69"/>
      <c r="C30" s="556"/>
      <c r="D30" s="556"/>
      <c r="E30" s="556"/>
      <c r="F30" s="558"/>
    </row>
    <row r="31" spans="1:16" ht="12" customHeight="1">
      <c r="A31" s="70" t="s">
        <v>593</v>
      </c>
      <c r="B31" s="71" t="s">
        <v>825</v>
      </c>
      <c r="C31" s="542">
        <f>SUM(C27:C29)</f>
        <v>68</v>
      </c>
      <c r="D31" s="542"/>
      <c r="E31" s="542">
        <f>SUM(E27:E29)</f>
        <v>0</v>
      </c>
      <c r="F31" s="557">
        <f>SUM(F27:F29)</f>
        <v>68</v>
      </c>
      <c r="G31" s="532"/>
      <c r="H31" s="532"/>
      <c r="I31" s="532"/>
      <c r="J31" s="532"/>
      <c r="K31" s="532"/>
      <c r="L31" s="532"/>
      <c r="M31" s="532"/>
      <c r="N31" s="532"/>
      <c r="O31" s="532"/>
      <c r="P31" s="532"/>
    </row>
    <row r="32" spans="1:6" ht="18.75" customHeight="1">
      <c r="A32" s="68" t="s">
        <v>826</v>
      </c>
      <c r="B32" s="72"/>
      <c r="C32" s="542"/>
      <c r="D32" s="542"/>
      <c r="E32" s="542"/>
      <c r="F32" s="557"/>
    </row>
    <row r="33" spans="1:6" ht="12.75">
      <c r="A33" s="580"/>
      <c r="B33" s="72"/>
      <c r="C33" s="556"/>
      <c r="D33" s="581"/>
      <c r="E33" s="556"/>
      <c r="F33" s="558">
        <f>C33-E33</f>
        <v>0</v>
      </c>
    </row>
    <row r="34" spans="1:6" ht="12.75">
      <c r="A34" s="68" t="s">
        <v>539</v>
      </c>
      <c r="B34" s="72"/>
      <c r="C34" s="556"/>
      <c r="D34" s="556"/>
      <c r="E34" s="556"/>
      <c r="F34" s="558">
        <f>C34-E34</f>
        <v>0</v>
      </c>
    </row>
    <row r="35" spans="1:6" ht="12.75">
      <c r="A35" s="68" t="s">
        <v>542</v>
      </c>
      <c r="B35" s="72"/>
      <c r="C35" s="556"/>
      <c r="D35" s="556"/>
      <c r="E35" s="556"/>
      <c r="F35" s="558">
        <f>C35-E35</f>
        <v>0</v>
      </c>
    </row>
    <row r="36" spans="1:16" ht="14.25" customHeight="1">
      <c r="A36" s="70" t="s">
        <v>827</v>
      </c>
      <c r="B36" s="71" t="s">
        <v>828</v>
      </c>
      <c r="C36" s="542">
        <f>SUM(C33:C35)</f>
        <v>0</v>
      </c>
      <c r="D36" s="542"/>
      <c r="E36" s="542">
        <f>SUM(E33:E35)</f>
        <v>0</v>
      </c>
      <c r="F36" s="557">
        <f>SUM(F33:F35)</f>
        <v>0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16" ht="20.25" customHeight="1">
      <c r="A37" s="73" t="s">
        <v>829</v>
      </c>
      <c r="B37" s="71" t="s">
        <v>830</v>
      </c>
      <c r="C37" s="542">
        <f>C36+C31+C25+C20</f>
        <v>595</v>
      </c>
      <c r="D37" s="542"/>
      <c r="E37" s="542">
        <f>E36+E31+E25+E20</f>
        <v>0</v>
      </c>
      <c r="F37" s="557">
        <f>F36+F31+F25+F20</f>
        <v>595</v>
      </c>
      <c r="G37" s="532"/>
      <c r="H37" s="532"/>
      <c r="I37" s="532"/>
      <c r="J37" s="532"/>
      <c r="K37" s="532"/>
      <c r="L37" s="532"/>
      <c r="M37" s="532"/>
      <c r="N37" s="532"/>
      <c r="O37" s="532"/>
      <c r="P37" s="532"/>
    </row>
    <row r="38" spans="1:6" ht="15" customHeight="1">
      <c r="A38" s="66" t="s">
        <v>831</v>
      </c>
      <c r="B38" s="71"/>
      <c r="C38" s="542"/>
      <c r="D38" s="542"/>
      <c r="E38" s="542"/>
      <c r="F38" s="557"/>
    </row>
    <row r="39" spans="1:6" ht="14.25" customHeight="1">
      <c r="A39" s="68" t="s">
        <v>818</v>
      </c>
      <c r="B39" s="72"/>
      <c r="C39" s="542"/>
      <c r="D39" s="542"/>
      <c r="E39" s="542"/>
      <c r="F39" s="557"/>
    </row>
    <row r="40" spans="1:6" ht="12.75">
      <c r="A40" s="68" t="s">
        <v>819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820</v>
      </c>
      <c r="B41" s="72"/>
      <c r="C41" s="556"/>
      <c r="D41" s="556"/>
      <c r="E41" s="556"/>
      <c r="F41" s="558">
        <f>C41-E41</f>
        <v>0</v>
      </c>
    </row>
    <row r="42" spans="1:6" ht="12.75">
      <c r="A42" s="68" t="s">
        <v>542</v>
      </c>
      <c r="B42" s="72"/>
      <c r="C42" s="556"/>
      <c r="D42" s="556"/>
      <c r="E42" s="556"/>
      <c r="F42" s="558">
        <f>C42-E42</f>
        <v>0</v>
      </c>
    </row>
    <row r="43" spans="1:16" ht="15" customHeight="1">
      <c r="A43" s="70" t="s">
        <v>557</v>
      </c>
      <c r="B43" s="71" t="s">
        <v>832</v>
      </c>
      <c r="C43" s="542">
        <f>SUM(C40:C42)</f>
        <v>0</v>
      </c>
      <c r="D43" s="542"/>
      <c r="E43" s="542">
        <f>SUM(E40:E42)</f>
        <v>0</v>
      </c>
      <c r="F43" s="557">
        <f>SUM(F40:F42)</f>
        <v>0</v>
      </c>
      <c r="G43" s="532"/>
      <c r="H43" s="532"/>
      <c r="I43" s="532"/>
      <c r="J43" s="532"/>
      <c r="K43" s="532"/>
      <c r="L43" s="532"/>
      <c r="M43" s="532"/>
      <c r="N43" s="532"/>
      <c r="O43" s="532"/>
      <c r="P43" s="532"/>
    </row>
    <row r="44" spans="1:6" ht="15.75" customHeight="1">
      <c r="A44" s="68" t="s">
        <v>822</v>
      </c>
      <c r="B44" s="72"/>
      <c r="C44" s="542"/>
      <c r="D44" s="542"/>
      <c r="E44" s="542"/>
      <c r="F44" s="557"/>
    </row>
    <row r="45" spans="1:6" ht="12.75">
      <c r="A45" s="68" t="s">
        <v>536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539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542</v>
      </c>
      <c r="B47" s="72"/>
      <c r="C47" s="556"/>
      <c r="D47" s="556"/>
      <c r="E47" s="556"/>
      <c r="F47" s="558">
        <f>C47-E47</f>
        <v>0</v>
      </c>
    </row>
    <row r="48" spans="1:16" ht="11.25" customHeight="1">
      <c r="A48" s="70" t="s">
        <v>574</v>
      </c>
      <c r="B48" s="71" t="s">
        <v>833</v>
      </c>
      <c r="C48" s="542">
        <f>SUM(C45:C47)</f>
        <v>0</v>
      </c>
      <c r="D48" s="542"/>
      <c r="E48" s="542">
        <f>SUM(E45:E47)</f>
        <v>0</v>
      </c>
      <c r="F48" s="557">
        <f>SUM(F45:F47)</f>
        <v>0</v>
      </c>
      <c r="G48" s="532"/>
      <c r="H48" s="532"/>
      <c r="I48" s="532"/>
      <c r="J48" s="532"/>
      <c r="K48" s="532"/>
      <c r="L48" s="532"/>
      <c r="M48" s="532"/>
      <c r="N48" s="532"/>
      <c r="O48" s="532"/>
      <c r="P48" s="532"/>
    </row>
    <row r="49" spans="1:6" ht="15" customHeight="1">
      <c r="A49" s="68" t="s">
        <v>824</v>
      </c>
      <c r="B49" s="72"/>
      <c r="C49" s="542"/>
      <c r="D49" s="542"/>
      <c r="E49" s="542"/>
      <c r="F49" s="557"/>
    </row>
    <row r="50" spans="1:6" ht="12.75">
      <c r="A50" s="68" t="s">
        <v>536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539</v>
      </c>
      <c r="B51" s="72"/>
      <c r="C51" s="556"/>
      <c r="D51" s="556"/>
      <c r="E51" s="556"/>
      <c r="F51" s="558">
        <f>C51-E51</f>
        <v>0</v>
      </c>
    </row>
    <row r="52" spans="1:6" ht="12.75">
      <c r="A52" s="68" t="s">
        <v>542</v>
      </c>
      <c r="B52" s="72"/>
      <c r="C52" s="556"/>
      <c r="D52" s="556"/>
      <c r="E52" s="556"/>
      <c r="F52" s="558">
        <f>C52-E52</f>
        <v>0</v>
      </c>
    </row>
    <row r="53" spans="1:16" ht="15.75" customHeight="1">
      <c r="A53" s="70" t="s">
        <v>593</v>
      </c>
      <c r="B53" s="71" t="s">
        <v>834</v>
      </c>
      <c r="C53" s="542">
        <f>SUM(C50:C52)</f>
        <v>0</v>
      </c>
      <c r="D53" s="542"/>
      <c r="E53" s="542">
        <f>SUM(E50:E52)</f>
        <v>0</v>
      </c>
      <c r="F53" s="557">
        <f>SUM(F50:F52)</f>
        <v>0</v>
      </c>
      <c r="G53" s="532"/>
      <c r="H53" s="532"/>
      <c r="I53" s="532"/>
      <c r="J53" s="532"/>
      <c r="K53" s="532"/>
      <c r="L53" s="532"/>
      <c r="M53" s="532"/>
      <c r="N53" s="532"/>
      <c r="O53" s="532"/>
      <c r="P53" s="532"/>
    </row>
    <row r="54" spans="1:6" ht="12.75" customHeight="1">
      <c r="A54" s="68" t="s">
        <v>826</v>
      </c>
      <c r="B54" s="72"/>
      <c r="C54" s="542"/>
      <c r="D54" s="542"/>
      <c r="E54" s="542"/>
      <c r="F54" s="557"/>
    </row>
    <row r="55" spans="1:6" ht="12.75">
      <c r="A55" s="68" t="s">
        <v>536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539</v>
      </c>
      <c r="B56" s="72"/>
      <c r="C56" s="556"/>
      <c r="D56" s="556"/>
      <c r="E56" s="556"/>
      <c r="F56" s="558">
        <f>C56-E56</f>
        <v>0</v>
      </c>
    </row>
    <row r="57" spans="1:6" ht="12.75">
      <c r="A57" s="68" t="s">
        <v>542</v>
      </c>
      <c r="B57" s="72"/>
      <c r="C57" s="556"/>
      <c r="D57" s="556"/>
      <c r="E57" s="556"/>
      <c r="F57" s="558">
        <f>C57-E57</f>
        <v>0</v>
      </c>
    </row>
    <row r="58" spans="1:16" ht="17.25" customHeight="1">
      <c r="A58" s="70" t="s">
        <v>827</v>
      </c>
      <c r="B58" s="71" t="s">
        <v>835</v>
      </c>
      <c r="C58" s="542">
        <f>SUM(C55:C57)</f>
        <v>0</v>
      </c>
      <c r="D58" s="542"/>
      <c r="E58" s="542">
        <f>SUM(E55:E57)</f>
        <v>0</v>
      </c>
      <c r="F58" s="557">
        <f>SUM(F55:F57)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16" ht="19.5" customHeight="1">
      <c r="A59" s="73" t="s">
        <v>836</v>
      </c>
      <c r="B59" s="71" t="s">
        <v>837</v>
      </c>
      <c r="C59" s="542">
        <f>C58+C53+C48+C43</f>
        <v>0</v>
      </c>
      <c r="D59" s="542"/>
      <c r="E59" s="542">
        <f>E58+E53+E48+E43</f>
        <v>0</v>
      </c>
      <c r="F59" s="557">
        <f>F58+F53+F48+F43</f>
        <v>0</v>
      </c>
      <c r="G59" s="532"/>
      <c r="H59" s="532"/>
      <c r="I59" s="532"/>
      <c r="J59" s="532"/>
      <c r="K59" s="532"/>
      <c r="L59" s="532"/>
      <c r="M59" s="532"/>
      <c r="N59" s="532"/>
      <c r="O59" s="532"/>
      <c r="P59" s="532"/>
    </row>
    <row r="60" spans="1:6" ht="19.5" customHeight="1">
      <c r="A60" s="74"/>
      <c r="B60" s="75"/>
      <c r="C60" s="76"/>
      <c r="D60" s="76"/>
      <c r="E60" s="76"/>
      <c r="F60" s="76"/>
    </row>
    <row r="61" spans="1:6" ht="12.75">
      <c r="A61" s="568" t="str">
        <f>'справка №1-БАЛАНС'!A98</f>
        <v>Дата на съставяне: 17.07.2009</v>
      </c>
      <c r="B61" s="569"/>
      <c r="C61" s="632" t="str">
        <f>'справка №1-БАЛАНС'!C98:E98</f>
        <v>Съставител: Миглена Джелепова</v>
      </c>
      <c r="D61" s="632"/>
      <c r="E61" s="632"/>
      <c r="F61" s="632"/>
    </row>
    <row r="62" spans="1:6" ht="12.75">
      <c r="A62" s="77"/>
      <c r="B62" s="78"/>
      <c r="C62" s="77"/>
      <c r="D62" s="77"/>
      <c r="E62" s="77"/>
      <c r="F62" s="77"/>
    </row>
    <row r="63" spans="1:6" ht="12.75">
      <c r="A63" s="77"/>
      <c r="B63" s="78"/>
      <c r="C63" s="632" t="str">
        <f>'справка №1-БАЛАНС'!C100:E100</f>
        <v>Ръководител: инж. Т.Томов</v>
      </c>
      <c r="D63" s="632"/>
      <c r="E63" s="632"/>
      <c r="F63" s="632"/>
    </row>
    <row r="64" spans="3:5" ht="12.75">
      <c r="C64" s="77"/>
      <c r="E64" s="77"/>
    </row>
  </sheetData>
  <sheetProtection/>
  <mergeCells count="4">
    <mergeCell ref="B5:D5"/>
    <mergeCell ref="B6:C6"/>
    <mergeCell ref="C63:F63"/>
    <mergeCell ref="C61:F6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F24 C27:F30 C33:F35 C40:F42 C45:F47 C50:F52 C55:F57 C12:F1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2009-07-27T13:44:53Z</cp:lastPrinted>
  <dcterms:created xsi:type="dcterms:W3CDTF">2000-06-29T12:02:40Z</dcterms:created>
  <dcterms:modified xsi:type="dcterms:W3CDTF">2009-07-28T05:38:48Z</dcterms:modified>
  <cp:category/>
  <cp:version/>
  <cp:contentType/>
  <cp:contentStatus/>
</cp:coreProperties>
</file>