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1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<sst xmlns="http://schemas.openxmlformats.org/spreadsheetml/2006/main" count="1033" uniqueCount="872">
  <si>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</si>
  <si>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</si>
  <si>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</si>
  <si>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</si>
  <si>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</si>
  <si>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</si>
  <si>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</si>
  <si>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</si>
  <si>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</si>
  <si>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</si>
  <si>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</si>
  <si>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</si>
  <si>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</si>
  <si>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</si>
  <si>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</si>
  <si>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</si>
  <si>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</si>
  <si>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</si>
  <si>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</si>
  <si>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</si>
  <si>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</si>
  <si>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</si>
  <si>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</si>
  <si>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</si>
  <si>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</si>
  <si>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</si>
  <si>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</si>
  <si>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</si>
  <si>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</si>
  <si>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</si>
  <si>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</si>
  <si>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</si>
  <si>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</si>
  <si>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</si>
  <si>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</si>
  <si>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</si>
  <si>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</si>
  <si>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</si>
  <si>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</si>
  <si>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</si>
  <si>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</si>
  <si>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</si>
  <si>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</si>
  <si>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</si>
  <si>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</si>
  <si>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</si>
  <si>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</si>
  <si>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</si>
  <si>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</si>
  <si>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</si>
  <si>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</si>
  <si>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</si>
  <si>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</si>
  <si>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</si>
  <si>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</si>
  <si>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</si>
  <si>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</si>
  <si>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</si>
  <si>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</si>
  <si>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</si>
  <si>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</si>
  <si>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</si>
  <si>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</si>
  <si>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</si>
  <si>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</si>
  <si>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</si>
  <si>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</si>
  <si>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</si>
  <si>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</si>
  <si>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</si>
  <si>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</si>
  <si>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</si>
  <si>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</si>
  <si>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</si>
  <si>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</si>
  <si>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</si>
  <si>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</si>
  <si>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</si>
  <si>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</si>
  <si>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</si>
  <si>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</si>
  <si>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</si>
  <si>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</si>
  <si>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</si>
  <si>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</si>
  <si>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</si>
  <si>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</si>
  <si>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</si>
  <si>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</si>
  <si>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</si>
  <si>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</si>
  <si>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</si>
  <si>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</si>
  <si>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</si>
  <si>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</si>
  <si>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</si>
  <si>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</si>
  <si>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</si>
  <si>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</si>
  <si>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</si>
  <si>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</si>
  <si>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</si>
  <si>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</si>
  <si>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</si>
  <si>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</si>
  <si>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</si>
  <si>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</si>
  <si>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</si>
  <si>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</si>
  <si>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</si>
  <si>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</si>
  <si>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</si>
  <si>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</si>
  <si>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</si>
  <si>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</si>
  <si>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</si>
  <si>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</si>
  <si>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</si>
  <si>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</si>
  <si>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</si>
  <si>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</si>
  <si>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</si>
  <si>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</si>
  <si>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</si>
  <si>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</si>
  <si>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</si>
  <si>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</si>
  <si>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</si>
  <si>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</si>
  <si>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</si>
  <si>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</si>
  <si>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</si>
  <si>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</si>
  <si>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</si>
  <si>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</si>
  <si>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</si>
  <si>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</si>
  <si>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</si>
  <si>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</si>
  <si>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</si>
  <si>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</si>
  <si>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</si>
  <si>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</si>
  <si>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</si>
  <si>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</si>
  <si>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</si>
  <si>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</si>
  <si>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</si>
  <si>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</si>
  <si>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</si>
  <si>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</si>
  <si>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</si>
  <si>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</si>
  <si>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</si>
  <si>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</si>
  <si>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</si>
  <si>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</si>
  <si>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</si>
  <si>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</si>
  <si>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</si>
  <si>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</si>
  <si>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</si>
  <si>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</si>
  <si>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</si>
  <si>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</si>
  <si>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</si>
  <si>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</si>
  <si>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</si>
  <si>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</si>
  <si>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</si>
  <si>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</si>
  <si>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</si>
  <si>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</si>
  <si>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</si>
  <si>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</si>
  <si>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</si>
  <si>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</si>
  <si>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</si>
  <si>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</si>
  <si>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</si>
  <si>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</si>
  <si>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</si>
  <si>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</si>
  <si>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</si>
  <si>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</si>
  <si>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</si>
  <si>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</si>
  <si>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</si>
  <si>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</si>
  <si>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</si>
  <si>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</si>
  <si>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</si>
  <si>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</si>
  <si>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</si>
  <si>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</si>
  <si>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</si>
  <si>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</si>
  <si>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</si>
  <si>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</si>
  <si>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</si>
  <si>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</si>
  <si>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</si>
  <si>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</si>
  <si>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</si>
  <si>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</si>
  <si>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</si>
  <si>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</si>
  <si>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</si>
  <si>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</si>
  <si>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</si>
  <si>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</si>
  <si>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</si>
  <si>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</si>
  <si>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</si>
  <si>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</si>
  <si>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</si>
  <si>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</si>
  <si>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</si>
  <si>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</si>
  <si>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</si>
  <si>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</si>
  <si>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</si>
  <si>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</si>
  <si>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</si>
  <si>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</si>
  <si>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</si>
  <si>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</si>
  <si>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</si>
  <si>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</si>
  <si>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</si>
  <si>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</si>
  <si>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</si>
  <si>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</si>
  <si>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</si>
  <si>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</si>
  <si>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</si>
  <si>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</si>
  <si>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</si>
  <si>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</si>
  <si>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</si>
  <si>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</si>
  <si>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</si>
  <si>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</si>
  <si>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</si>
  <si>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</si>
  <si>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</si>
  <si>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</si>
  <si>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</si>
  <si>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</si>
  <si>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</si>
  <si>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</si>
  <si>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</si>
  <si>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</si>
  <si>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</si>
  <si>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</si>
  <si>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</si>
  <si>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</si>
  <si>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</si>
  <si>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</si>
  <si>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</si>
  <si>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</si>
  <si>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</si>
  <si>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</si>
  <si>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</si>
  <si>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</si>
  <si>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</si>
  <si>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</si>
  <si>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</si>
  <si>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</si>
  <si>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</si>
  <si>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</si>
  <si>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</si>
  <si>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</si>
  <si>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</si>
  <si>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</si>
  <si>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</si>
  <si>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</si>
  <si>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</si>
  <si>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</si>
  <si>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</si>
  <si>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</si>
  <si>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</si>
  <si>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</si>
  <si>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</si>
  <si>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</si>
  <si>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</si>
  <si>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</si>
  <si>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</si>
  <si>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</si>
  <si>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</si>
  <si>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</si>
  <si>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</si>
  <si>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</si>
  <si>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</si>
  <si>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</si>
  <si>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</si>
  <si>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</si>
  <si>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</si>
  <si>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</si>
  <si>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</si>
  <si>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</si>
  <si>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</si>
  <si>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</si>
  <si>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</si>
  <si>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</si>
  <si>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</si>
  <si>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</si>
  <si>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</si>
  <si>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</si>
  <si>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</si>
  <si>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</si>
  <si>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</si>
  <si>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</si>
  <si>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</si>
  <si>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</si>
  <si>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</si>
  <si>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</si>
  <si>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</si>
  <si>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</si>
  <si>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</si>
  <si>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</si>
  <si>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</si>
  <si>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</si>
  <si>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</si>
  <si>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</si>
  <si>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</si>
  <si>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</si>
  <si>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</si>
  <si>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</si>
  <si>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</si>
  <si>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</si>
  <si>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</si>
  <si>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</si>
  <si>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</si>
  <si>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</si>
  <si>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</si>
  <si>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</si>
  <si>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</si>
  <si>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</si>
  <si>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</si>
  <si>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</si>
  <si>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</si>
  <si>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</si>
  <si>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</si>
  <si>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</si>
  <si>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</si>
  <si>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</si>
  <si>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</si>
  <si>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</si>
  <si>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</si>
  <si>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</si>
  <si>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</si>
  <si>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</si>
  <si>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</si>
  <si>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</si>
  <si>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</si>
  <si>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</si>
  <si>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</si>
  <si>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</si>
  <si>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</si>
  <si>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</si>
  <si>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</si>
  <si>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</si>
  <si>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</si>
  <si>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</si>
  <si>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</si>
  <si>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</si>
  <si>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</si>
  <si>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</si>
  <si>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</si>
  <si>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</si>
  <si>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</si>
  <si>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</si>
  <si>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</si>
  <si>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</si>
  <si>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</si>
  <si>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</si>
  <si>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</si>
  <si>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</si>
  <si>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</si>
  <si>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</si>
  <si>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</si>
  <si>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</si>
  <si>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</si>
  <si>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</si>
  <si>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</si>
  <si>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</si>
  <si>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</si>
  <si>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</si>
  <si>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</si>
  <si>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</si>
  <si>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</si>
  <si>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</si>
  <si>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</si>
  <si>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</si>
  <si>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</si>
  <si>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</si>
  <si>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</si>
  <si>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</si>
  <si>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</si>
  <si>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</si>
  <si>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</si>
  <si>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</si>
  <si>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</si>
  <si>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</si>
  <si>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</si>
  <si>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</si>
  <si>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</si>
  <si>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</si>
  <si>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</si>
  <si>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</si>
  <si>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</si>
  <si>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</si>
  <si>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</si>
  <si>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</si>
  <si>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</si>
  <si>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</si>
  <si>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</si>
  <si>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</si>
  <si>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</si>
  <si>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</si>
  <si>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</si>
  <si>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</si>
  <si>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</si>
  <si>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</si>
  <si>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</si>
  <si>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</si>
  <si>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</si>
  <si>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</si>
  <si>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</si>
  <si>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</si>
  <si>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</si>
  <si>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</si>
  <si>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</si>
  <si>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</si>
  <si>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</si>
  <si>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</si>
  <si>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</si>
  <si>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</si>
  <si>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</si>
  <si>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</si>
  <si>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</si>
  <si>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</si>
  <si>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</si>
  <si>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</si>
  <si>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</si>
  <si>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</si>
  <si>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</si>
  <si>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</si>
  <si>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</si>
  <si>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</si>
  <si>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</si>
  <si>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</si>
  <si>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</si>
  <si>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</si>
  <si>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</si>
  <si>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</si>
  <si>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</si>
  <si>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</si>
  <si>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</si>
  <si>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</si>
  <si>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</si>
  <si>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</si>
  <si>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</si>
  <si>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</si>
  <si>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</si>
  <si>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</si>
  <si>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</si>
  <si>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</si>
  <si>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</si>
  <si>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</si>
  <si>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</si>
  <si>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</si>
  <si>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</si>
  <si>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</si>
  <si>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</si>
  <si>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</si>
  <si>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</si>
  <si>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</si>
  <si>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</si>
  <si>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</si>
  <si>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</si>
  <si>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</si>
  <si>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</si>
  <si>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</si>
  <si>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</si>
  <si>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</si>
  <si>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</si>
  <si>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</si>
  <si>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</si>
  <si>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</si>
  <si>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</si>
  <si>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</si>
  <si>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</si>
  <si>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</si>
  <si>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</si>
  <si>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</si>
  <si>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</si>
  <si>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</si>
  <si>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</si>
  <si>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</si>
  <si>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</si>
  <si>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</si>
  <si>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</si>
  <si>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</si>
  <si>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</si>
  <si>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</si>
  <si>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</si>
  <si>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</si>
  <si>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</si>
  <si>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</si>
  <si>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</si>
  <si>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</si>
  <si>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</si>
  <si>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</si>
  <si>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</si>
  <si>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</si>
  <si>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</si>
  <si>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</si>
  <si>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</si>
  <si>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</si>
  <si>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</si>
  <si>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</si>
  <si>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</si>
  <si>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</si>
  <si>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</si>
  <si>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</si>
  <si>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</si>
  <si>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</si>
  <si>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</si>
  <si>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</si>
  <si>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</si>
  <si>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</si>
  <si>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</si>
  <si>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</si>
  <si>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</si>
  <si>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</si>
  <si>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</si>
  <si>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</si>
  <si>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</si>
  <si>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</si>
  <si>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</si>
  <si>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</si>
  <si>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</si>
  <si>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</si>
  <si>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</si>
  <si>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</si>
  <si>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</si>
  <si>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</si>
  <si>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</si>
  <si>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</si>
  <si>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</si>
  <si>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</si>
  <si>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</si>
  <si>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</si>
  <si>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</si>
  <si>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</si>
  <si>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</si>
  <si>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</si>
  <si>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</si>
  <si>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</si>
  <si>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</si>
  <si>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</si>
  <si>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</si>
  <si>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</si>
  <si>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</si>
  <si>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</si>
  <si>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</si>
  <si>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</si>
  <si>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</si>
  <si>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</si>
  <si>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</si>
  <si>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</si>
  <si>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</si>
  <si>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</si>
  <si>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</si>
  <si>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</si>
  <si>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</si>
  <si>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</si>
  <si>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</si>
  <si>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</si>
  <si>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</si>
  <si>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</si>
  <si>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</si>
  <si>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</si>
  <si>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</si>
  <si>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</si>
  <si>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</si>
  <si>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</si>
  <si>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</si>
  <si>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</si>
  <si>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</si>
  <si>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</si>
  <si>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</si>
  <si>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</si>
  <si>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</si>
  <si>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</si>
  <si>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</si>
  <si>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</si>
  <si>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</si>
  <si>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</si>
  <si>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</si>
  <si>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</si>
  <si>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</si>
  <si>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</si>
  <si>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</si>
  <si>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</si>
  <si>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</si>
  <si>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</si>
  <si>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</si>
  <si>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</si>
  <si>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</si>
  <si>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</si>
  <si>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</si>
  <si>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</si>
  <si>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</si>
  <si>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</si>
  <si>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</si>
  <si>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</si>
  <si>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</si>
  <si>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</si>
  <si>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</si>
  <si>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</si>
  <si>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</si>
  <si>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</si>
  <si>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</si>
  <si>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</si>
  <si>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</si>
  <si>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</si>
  <si>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</si>
  <si>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</si>
  <si>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</si>
  <si>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</si>
  <si>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</si>
  <si>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</si>
  <si>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</si>
  <si>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</si>
  <si>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</si>
  <si>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</si>
  <si>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</si>
  <si>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</si>
  <si>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</si>
  <si>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</si>
  <si>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</si>
  <si>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</si>
  <si>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</si>
  <si>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</si>
  <si>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</si>
  <si>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</si>
  <si>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</si>
  <si>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</si>
  <si>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</si>
  <si>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</si>
  <si>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</si>
  <si>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</si>
  <si>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</si>
  <si>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</si>
  <si>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</si>
  <si>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</si>
  <si>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</si>
  <si>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</si>
  <si>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</si>
  <si>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</si>
  <si>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</si>
  <si>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</si>
  <si>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</si>
  <si>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</si>
  <si>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</si>
  <si>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</si>
  <si>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</si>
  <si>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</si>
  <si>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</si>
  <si>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</si>
  <si>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</si>
  <si>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</si>
  <si>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</si>
  <si>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</si>
  <si>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</si>
  <si>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</si>
  <si>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</si>
  <si>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</si>
  <si>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</si>
  <si>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</si>
  <si>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</si>
  <si>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</si>
  <si>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</si>
  <si>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</si>
  <si>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</si>
  <si>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</si>
  <si>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</si>
  <si>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</si>
  <si>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</si>
  <si>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</si>
  <si>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</si>
  <si>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</si>
  <si>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</si>
  <si>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</si>
  <si>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</si>
  <si>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</si>
  <si>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</si>
  <si>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</si>
  <si>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</si>
  <si>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</si>
  <si>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</si>
  <si>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</si>
  <si>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</si>
  <si>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</si>
  <si>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</si>
  <si>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</si>
  <si>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</si>
  <si>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</si>
  <si>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</si>
  <si>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</si>
  <si>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</si>
  <si>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</si>
  <si>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</si>
  <si>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</si>
  <si>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</si>
  <si>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</si>
  <si>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</si>
  <si>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</si>
  <si>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</si>
  <si>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</si>
  <si>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</si>
  <si>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</si>
  <si>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</si>
  <si>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</si>
  <si>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</si>
  <si>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</si>
  <si>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</si>
  <si>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</si>
  <si>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</si>
  <si>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</si>
  <si>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</si>
  <si>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</si>
  <si>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</si>
  <si>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</si>
  <si>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</si>
  <si>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</si>
  <si>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</si>
  <si>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</si>
  <si>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</si>
  <si>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</si>
  <si>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</si>
  <si>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</si>
  <si>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</si>
  <si>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</si>
  <si>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</si>
  <si>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</si>
  <si>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</si>
  <si>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</si>
  <si>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</si>
  <si>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</si>
  <si>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</si>
  <si>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</si>
  <si>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</si>
  <si>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</si>
  <si>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</si>
  <si>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</si>
  <si>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</si>
  <si>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</si>
  <si>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</si>
  <si>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</si>
  <si>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</si>
  <si>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</si>
  <si>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</si>
  <si>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</si>
  <si>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</si>
  <si>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</si>
  <si>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</si>
  <si>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</si>
  <si>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</si>
  <si>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</si>
  <si>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</si>
  <si>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</si>
  <si>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</si>
  <si>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</si>
  <si>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</si>
  <si>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</si>
  <si>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</si>
  <si>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</si>
  <si>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</si>
  <si>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</si>
  <si>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</si>
  <si>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</si>
  <si>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</si>
  <si>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</si>
  <si>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</si>
  <si>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</si>
  <si>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</si>
  <si>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</si>
  <si>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</si>
  <si>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</si>
  <si>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</si>
  <si>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</si>
  <si>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</si>
  <si>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</si>
  <si>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</si>
  <si>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</si>
  <si>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</si>
  <si>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</si>
  <si>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</si>
  <si>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</si>
  <si>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</si>
  <si>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</si>
  <si>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</si>
  <si>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</si>
  <si>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</si>
  <si>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</si>
  <si>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</si>
  <si>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</si>
  <si>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</si>
  <si>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</si>
  <si>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</si>
  <si>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</si>
  <si>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</si>
  <si>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</si>
  <si>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</si>
  <si>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</si>
  <si>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</si>
  <si>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</si>
  <si>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</si>
  <si>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</si>
  <si>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</si>
  <si>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</si>
  <si>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</si>
  <si>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</si>
  <si>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</si>
  <si>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</si>
  <si>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</si>
  <si>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</si>
  <si>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</si>
  <si>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</si>
  <si>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</si>
  <si>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</si>
  <si>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</si>
  <si>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</si>
  <si>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</si>
  <si>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</si>
  <si>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</si>
  <si>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</si>
  <si>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</si>
  <si>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</si>
  <si>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</si>
  <si>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</si>
  <si>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</si>
  <si>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</si>
  <si>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</si>
  <si>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</si>
  <si>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</si>
  <si>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</si>
  <si>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</si>
  <si>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</si>
  <si>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</si>
  <si>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</si>
  <si>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</si>
  <si>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</si>
  <si>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</si>
  <si>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</si>
  <si>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</si>
  <si>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</si>
  <si>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</si>
  <si>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</si>
  <si>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</si>
  <si>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</si>
  <si>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</si>
  <si>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</si>
  <si>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</si>
  <si>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</si>
  <si>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период: към 31.03.2019</t>
  </si>
  <si>
    <t>Дата на съставяне: 22.04.2019</t>
  </si>
  <si>
    <t>Дата: 22.04.2019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</si>
</sst>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2" applyFont="1" applyAlignment="1">
      <alignment vertical="justify" readingOrder="1"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B61">
      <selection activeCell="C13" sqref="C13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>
        <v>0</v>
      </c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42.75">
      <c r="A3" s="206" t="s">
        <v>847</v>
      </c>
      <c r="B3" s="588"/>
      <c r="C3" s="588"/>
      <c r="D3" s="588"/>
      <c r="E3" s="588"/>
      <c r="F3" s="276" t="s">
        <v>849</v>
      </c>
      <c r="G3" s="228"/>
      <c r="H3" s="228">
        <v>120054800</v>
      </c>
    </row>
    <row r="4" spans="1:8" ht="15">
      <c r="A4" s="590" t="s">
        <v>857</v>
      </c>
      <c r="B4" s="591"/>
      <c r="C4" s="591"/>
      <c r="D4" s="591"/>
      <c r="E4" s="569"/>
      <c r="F4" s="226" t="s">
        <v>2</v>
      </c>
      <c r="G4" s="227"/>
      <c r="H4" s="228"/>
    </row>
    <row r="5" spans="1:8" ht="15">
      <c r="A5" s="206" t="s">
        <v>869</v>
      </c>
      <c r="B5" s="588"/>
      <c r="C5" s="588"/>
      <c r="D5" s="588"/>
      <c r="E5" s="588"/>
      <c r="F5" s="226"/>
      <c r="G5" s="227"/>
      <c r="H5" s="278" t="s">
        <v>3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4</v>
      </c>
      <c r="B7" s="280" t="s">
        <v>5</v>
      </c>
      <c r="C7" s="281" t="s">
        <v>6</v>
      </c>
      <c r="D7" s="281" t="s">
        <v>7</v>
      </c>
      <c r="E7" s="282" t="s">
        <v>8</v>
      </c>
      <c r="F7" s="280" t="s">
        <v>5</v>
      </c>
      <c r="G7" s="281" t="s">
        <v>9</v>
      </c>
      <c r="H7" s="283" t="s">
        <v>10</v>
      </c>
    </row>
    <row r="8" spans="1:8" ht="14.25">
      <c r="A8" s="284" t="s">
        <v>11</v>
      </c>
      <c r="B8" s="285" t="s">
        <v>12</v>
      </c>
      <c r="C8" s="285">
        <v>1</v>
      </c>
      <c r="D8" s="285">
        <v>2</v>
      </c>
      <c r="E8" s="286" t="s">
        <v>11</v>
      </c>
      <c r="F8" s="285" t="s">
        <v>12</v>
      </c>
      <c r="G8" s="285">
        <v>1</v>
      </c>
      <c r="H8" s="287">
        <v>2</v>
      </c>
    </row>
    <row r="9" spans="1:8" ht="15">
      <c r="A9" s="560" t="s">
        <v>13</v>
      </c>
      <c r="B9" s="288"/>
      <c r="C9" s="289"/>
      <c r="D9" s="290"/>
      <c r="E9" s="558" t="s">
        <v>14</v>
      </c>
      <c r="F9" s="291"/>
      <c r="G9" s="292"/>
      <c r="H9" s="293"/>
    </row>
    <row r="10" spans="1:8" ht="15">
      <c r="A10" s="294" t="s">
        <v>15</v>
      </c>
      <c r="B10" s="295"/>
      <c r="C10" s="289"/>
      <c r="D10" s="290"/>
      <c r="E10" s="296" t="s">
        <v>16</v>
      </c>
      <c r="F10" s="297"/>
      <c r="G10" s="298"/>
      <c r="H10" s="299"/>
    </row>
    <row r="11" spans="1:8" ht="15">
      <c r="A11" s="294" t="s">
        <v>17</v>
      </c>
      <c r="B11" s="300" t="s">
        <v>18</v>
      </c>
      <c r="C11" s="207">
        <v>22</v>
      </c>
      <c r="D11" s="207">
        <v>22</v>
      </c>
      <c r="E11" s="296" t="s">
        <v>19</v>
      </c>
      <c r="F11" s="301" t="s">
        <v>20</v>
      </c>
      <c r="G11" s="208">
        <v>1191</v>
      </c>
      <c r="H11" s="208">
        <v>1191</v>
      </c>
    </row>
    <row r="12" spans="1:8" ht="15">
      <c r="A12" s="294" t="s">
        <v>21</v>
      </c>
      <c r="B12" s="300" t="s">
        <v>22</v>
      </c>
      <c r="C12" s="207">
        <v>23</v>
      </c>
      <c r="D12" s="207">
        <v>23</v>
      </c>
      <c r="E12" s="296" t="s">
        <v>23</v>
      </c>
      <c r="F12" s="301" t="s">
        <v>24</v>
      </c>
      <c r="G12" s="209">
        <v>1191</v>
      </c>
      <c r="H12" s="209">
        <v>1191</v>
      </c>
    </row>
    <row r="13" spans="1:8" ht="15">
      <c r="A13" s="294" t="s">
        <v>25</v>
      </c>
      <c r="B13" s="300" t="s">
        <v>26</v>
      </c>
      <c r="C13" s="207"/>
      <c r="D13" s="207"/>
      <c r="E13" s="296" t="s">
        <v>27</v>
      </c>
      <c r="F13" s="301" t="s">
        <v>28</v>
      </c>
      <c r="G13" s="209"/>
      <c r="H13" s="209"/>
    </row>
    <row r="14" spans="1:8" ht="15">
      <c r="A14" s="294" t="s">
        <v>29</v>
      </c>
      <c r="B14" s="300" t="s">
        <v>30</v>
      </c>
      <c r="C14" s="207"/>
      <c r="D14" s="207"/>
      <c r="E14" s="302" t="s">
        <v>31</v>
      </c>
      <c r="F14" s="301" t="s">
        <v>32</v>
      </c>
      <c r="G14" s="394"/>
      <c r="H14" s="394"/>
    </row>
    <row r="15" spans="1:8" ht="15">
      <c r="A15" s="294" t="s">
        <v>33</v>
      </c>
      <c r="B15" s="300" t="s">
        <v>34</v>
      </c>
      <c r="C15" s="207"/>
      <c r="D15" s="207"/>
      <c r="E15" s="302" t="s">
        <v>35</v>
      </c>
      <c r="F15" s="301" t="s">
        <v>36</v>
      </c>
      <c r="G15" s="394"/>
      <c r="H15" s="394"/>
    </row>
    <row r="16" spans="1:8" ht="15">
      <c r="A16" s="294" t="s">
        <v>37</v>
      </c>
      <c r="B16" s="303" t="s">
        <v>38</v>
      </c>
      <c r="C16" s="207"/>
      <c r="D16" s="207"/>
      <c r="E16" s="302" t="s">
        <v>39</v>
      </c>
      <c r="F16" s="301" t="s">
        <v>40</v>
      </c>
      <c r="G16" s="394"/>
      <c r="H16" s="394"/>
    </row>
    <row r="17" spans="1:18" ht="25.5">
      <c r="A17" s="294" t="s">
        <v>41</v>
      </c>
      <c r="B17" s="300" t="s">
        <v>42</v>
      </c>
      <c r="C17" s="207"/>
      <c r="D17" s="207"/>
      <c r="E17" s="302" t="s">
        <v>43</v>
      </c>
      <c r="F17" s="304" t="s">
        <v>44</v>
      </c>
      <c r="G17" s="210">
        <f>G11+G14+G15+G16</f>
        <v>1191</v>
      </c>
      <c r="H17" s="210">
        <f>H11+H14+H15+H16</f>
        <v>1191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45</v>
      </c>
      <c r="B18" s="300" t="s">
        <v>46</v>
      </c>
      <c r="C18" s="207"/>
      <c r="D18" s="207"/>
      <c r="E18" s="296" t="s">
        <v>47</v>
      </c>
      <c r="F18" s="305"/>
      <c r="G18" s="306"/>
      <c r="H18" s="307"/>
    </row>
    <row r="19" spans="1:15" ht="15">
      <c r="A19" s="294" t="s">
        <v>48</v>
      </c>
      <c r="B19" s="308" t="s">
        <v>49</v>
      </c>
      <c r="C19" s="211">
        <f>SUM(C11:C18)</f>
        <v>45</v>
      </c>
      <c r="D19" s="211">
        <f>SUM(D11:D18)</f>
        <v>45</v>
      </c>
      <c r="E19" s="296" t="s">
        <v>50</v>
      </c>
      <c r="F19" s="301" t="s">
        <v>51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52</v>
      </c>
      <c r="B20" s="308" t="s">
        <v>53</v>
      </c>
      <c r="C20" s="207"/>
      <c r="D20" s="207"/>
      <c r="E20" s="296" t="s">
        <v>54</v>
      </c>
      <c r="F20" s="301" t="s">
        <v>55</v>
      </c>
      <c r="G20" s="214">
        <v>0</v>
      </c>
      <c r="H20" s="214"/>
    </row>
    <row r="21" spans="1:18" ht="15">
      <c r="A21" s="294" t="s">
        <v>56</v>
      </c>
      <c r="B21" s="309" t="s">
        <v>57</v>
      </c>
      <c r="C21" s="207"/>
      <c r="D21" s="207"/>
      <c r="E21" s="310" t="s">
        <v>58</v>
      </c>
      <c r="F21" s="301" t="s">
        <v>59</v>
      </c>
      <c r="G21" s="212">
        <f>SUM(G22:G24)</f>
        <v>80</v>
      </c>
      <c r="H21" s="212">
        <f>SUM(H22:H24)</f>
        <v>80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60</v>
      </c>
      <c r="B22" s="300"/>
      <c r="C22" s="311"/>
      <c r="D22" s="211"/>
      <c r="E22" s="302" t="s">
        <v>61</v>
      </c>
      <c r="F22" s="301" t="s">
        <v>62</v>
      </c>
      <c r="G22" s="208">
        <v>80</v>
      </c>
      <c r="H22" s="208">
        <v>80</v>
      </c>
    </row>
    <row r="23" spans="1:13" ht="15">
      <c r="A23" s="294" t="s">
        <v>63</v>
      </c>
      <c r="B23" s="300" t="s">
        <v>64</v>
      </c>
      <c r="C23" s="207"/>
      <c r="D23" s="207"/>
      <c r="E23" s="312" t="s">
        <v>65</v>
      </c>
      <c r="F23" s="301" t="s">
        <v>66</v>
      </c>
      <c r="G23" s="208"/>
      <c r="H23" s="208"/>
      <c r="M23" s="213"/>
    </row>
    <row r="24" spans="1:8" ht="15">
      <c r="A24" s="294" t="s">
        <v>67</v>
      </c>
      <c r="B24" s="300" t="s">
        <v>68</v>
      </c>
      <c r="C24" s="207"/>
      <c r="D24" s="207"/>
      <c r="E24" s="296" t="s">
        <v>69</v>
      </c>
      <c r="F24" s="301" t="s">
        <v>70</v>
      </c>
      <c r="G24" s="208"/>
      <c r="H24" s="208"/>
    </row>
    <row r="25" spans="1:18" ht="15">
      <c r="A25" s="294" t="s">
        <v>71</v>
      </c>
      <c r="B25" s="300" t="s">
        <v>72</v>
      </c>
      <c r="C25" s="207"/>
      <c r="D25" s="207"/>
      <c r="E25" s="312" t="s">
        <v>73</v>
      </c>
      <c r="F25" s="304" t="s">
        <v>74</v>
      </c>
      <c r="G25" s="210">
        <f>G19+G20+G21</f>
        <v>80</v>
      </c>
      <c r="H25" s="210">
        <f>H19+H20+H21</f>
        <v>80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75</v>
      </c>
      <c r="B26" s="300" t="s">
        <v>76</v>
      </c>
      <c r="C26" s="207">
        <v>0</v>
      </c>
      <c r="D26" s="207">
        <v>0</v>
      </c>
      <c r="E26" s="296" t="s">
        <v>77</v>
      </c>
      <c r="F26" s="305"/>
      <c r="G26" s="306"/>
      <c r="H26" s="307"/>
    </row>
    <row r="27" spans="1:18" ht="15">
      <c r="A27" s="294" t="s">
        <v>78</v>
      </c>
      <c r="B27" s="309" t="s">
        <v>79</v>
      </c>
      <c r="C27" s="211">
        <f>SUM(C23:C26)</f>
        <v>0</v>
      </c>
      <c r="D27" s="211">
        <f>SUM(D23:D26)</f>
        <v>0</v>
      </c>
      <c r="E27" s="312" t="s">
        <v>80</v>
      </c>
      <c r="F27" s="301" t="s">
        <v>81</v>
      </c>
      <c r="G27" s="210">
        <f>SUM(G28:G30)</f>
        <v>168</v>
      </c>
      <c r="H27" s="210">
        <f>SUM(H28:H30)</f>
        <v>159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82</v>
      </c>
      <c r="F28" s="301" t="s">
        <v>83</v>
      </c>
      <c r="G28" s="208">
        <v>198</v>
      </c>
      <c r="H28" s="208">
        <v>189</v>
      </c>
    </row>
    <row r="29" spans="1:13" ht="15">
      <c r="A29" s="294" t="s">
        <v>84</v>
      </c>
      <c r="B29" s="300"/>
      <c r="C29" s="311"/>
      <c r="D29" s="211"/>
      <c r="E29" s="310" t="s">
        <v>85</v>
      </c>
      <c r="F29" s="301" t="s">
        <v>86</v>
      </c>
      <c r="G29" s="394">
        <v>-30</v>
      </c>
      <c r="H29" s="394">
        <v>-30</v>
      </c>
      <c r="M29" s="213"/>
    </row>
    <row r="30" spans="1:8" ht="15">
      <c r="A30" s="294" t="s">
        <v>87</v>
      </c>
      <c r="B30" s="300" t="s">
        <v>88</v>
      </c>
      <c r="C30" s="207"/>
      <c r="D30" s="207"/>
      <c r="E30" s="296" t="s">
        <v>89</v>
      </c>
      <c r="F30" s="301" t="s">
        <v>90</v>
      </c>
      <c r="G30" s="214"/>
      <c r="H30" s="214"/>
    </row>
    <row r="31" spans="1:13" ht="15">
      <c r="A31" s="294" t="s">
        <v>91</v>
      </c>
      <c r="B31" s="300" t="s">
        <v>92</v>
      </c>
      <c r="C31" s="395"/>
      <c r="D31" s="395"/>
      <c r="E31" s="312" t="s">
        <v>93</v>
      </c>
      <c r="F31" s="301" t="s">
        <v>94</v>
      </c>
      <c r="G31" s="208"/>
      <c r="H31" s="208">
        <v>9</v>
      </c>
      <c r="M31" s="213"/>
    </row>
    <row r="32" spans="1:15" ht="15">
      <c r="A32" s="294" t="s">
        <v>95</v>
      </c>
      <c r="B32" s="309" t="s">
        <v>96</v>
      </c>
      <c r="C32" s="211">
        <f>C30+C31</f>
        <v>0</v>
      </c>
      <c r="D32" s="211">
        <f>D30+D31</f>
        <v>0</v>
      </c>
      <c r="E32" s="302" t="s">
        <v>97</v>
      </c>
      <c r="F32" s="301" t="s">
        <v>98</v>
      </c>
      <c r="G32" s="394">
        <v>-5</v>
      </c>
      <c r="H32" s="394"/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99</v>
      </c>
      <c r="B33" s="303"/>
      <c r="C33" s="311"/>
      <c r="D33" s="211"/>
      <c r="E33" s="312" t="s">
        <v>100</v>
      </c>
      <c r="F33" s="304" t="s">
        <v>101</v>
      </c>
      <c r="G33" s="210">
        <f>G27+G31+G32</f>
        <v>163</v>
      </c>
      <c r="H33" s="210">
        <f>H27+H31+H32</f>
        <v>168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838</v>
      </c>
      <c r="B34" s="303" t="s">
        <v>102</v>
      </c>
      <c r="C34" s="211">
        <f>SUM(C35:C38)</f>
        <v>934</v>
      </c>
      <c r="D34" s="211">
        <f>SUM(D35:D38)</f>
        <v>934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103</v>
      </c>
      <c r="B35" s="300" t="s">
        <v>104</v>
      </c>
      <c r="C35" s="207">
        <v>934</v>
      </c>
      <c r="D35" s="207">
        <v>934</v>
      </c>
      <c r="E35" s="316"/>
      <c r="F35" s="317"/>
      <c r="G35" s="318"/>
      <c r="H35" s="319"/>
    </row>
    <row r="36" spans="1:18" ht="15">
      <c r="A36" s="294" t="s">
        <v>105</v>
      </c>
      <c r="B36" s="300" t="s">
        <v>106</v>
      </c>
      <c r="C36" s="207"/>
      <c r="D36" s="207"/>
      <c r="E36" s="296" t="s">
        <v>107</v>
      </c>
      <c r="F36" s="320" t="s">
        <v>108</v>
      </c>
      <c r="G36" s="210">
        <f>G25+G17+G33</f>
        <v>1434</v>
      </c>
      <c r="H36" s="210">
        <f>H25+H17+H33</f>
        <v>1439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109</v>
      </c>
      <c r="B37" s="300" t="s">
        <v>110</v>
      </c>
      <c r="C37" s="207"/>
      <c r="D37" s="207"/>
      <c r="E37" s="296"/>
      <c r="F37" s="321"/>
      <c r="G37" s="314"/>
      <c r="H37" s="315"/>
      <c r="M37" s="213"/>
    </row>
    <row r="38" spans="1:8" ht="15">
      <c r="A38" s="294" t="s">
        <v>111</v>
      </c>
      <c r="B38" s="300" t="s">
        <v>112</v>
      </c>
      <c r="C38" s="207"/>
      <c r="D38" s="207"/>
      <c r="E38" s="322"/>
      <c r="F38" s="317"/>
      <c r="G38" s="318"/>
      <c r="H38" s="319"/>
    </row>
    <row r="39" spans="1:15" ht="15">
      <c r="A39" s="294" t="s">
        <v>113</v>
      </c>
      <c r="B39" s="323" t="s">
        <v>114</v>
      </c>
      <c r="C39" s="215">
        <f>C40+C41+C43</f>
        <v>0</v>
      </c>
      <c r="D39" s="215">
        <f>D40+D41+D43</f>
        <v>0</v>
      </c>
      <c r="E39" s="559" t="s">
        <v>115</v>
      </c>
      <c r="F39" s="320" t="s">
        <v>116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117</v>
      </c>
      <c r="B40" s="323" t="s">
        <v>118</v>
      </c>
      <c r="C40" s="207"/>
      <c r="D40" s="207"/>
      <c r="E40" s="302"/>
      <c r="F40" s="321"/>
      <c r="G40" s="314"/>
      <c r="H40" s="315"/>
    </row>
    <row r="41" spans="1:8" ht="15">
      <c r="A41" s="294" t="s">
        <v>119</v>
      </c>
      <c r="B41" s="323" t="s">
        <v>120</v>
      </c>
      <c r="C41" s="207"/>
      <c r="D41" s="207"/>
      <c r="E41" s="559" t="s">
        <v>121</v>
      </c>
      <c r="F41" s="324"/>
      <c r="G41" s="325"/>
      <c r="H41" s="326"/>
    </row>
    <row r="42" spans="1:8" ht="15">
      <c r="A42" s="294" t="s">
        <v>122</v>
      </c>
      <c r="B42" s="323" t="s">
        <v>123</v>
      </c>
      <c r="C42" s="216"/>
      <c r="D42" s="216"/>
      <c r="E42" s="296" t="s">
        <v>124</v>
      </c>
      <c r="F42" s="317"/>
      <c r="G42" s="318"/>
      <c r="H42" s="319"/>
    </row>
    <row r="43" spans="1:13" ht="15">
      <c r="A43" s="294" t="s">
        <v>125</v>
      </c>
      <c r="B43" s="323" t="s">
        <v>126</v>
      </c>
      <c r="C43" s="207"/>
      <c r="D43" s="207"/>
      <c r="E43" s="302" t="s">
        <v>127</v>
      </c>
      <c r="F43" s="301" t="s">
        <v>128</v>
      </c>
      <c r="G43" s="208"/>
      <c r="H43" s="208">
        <v>0</v>
      </c>
      <c r="M43" s="213"/>
    </row>
    <row r="44" spans="1:8" ht="15">
      <c r="A44" s="294" t="s">
        <v>129</v>
      </c>
      <c r="B44" s="323" t="s">
        <v>130</v>
      </c>
      <c r="C44" s="207">
        <v>8</v>
      </c>
      <c r="D44" s="207">
        <v>8</v>
      </c>
      <c r="E44" s="327" t="s">
        <v>131</v>
      </c>
      <c r="F44" s="301" t="s">
        <v>132</v>
      </c>
      <c r="G44" s="208"/>
      <c r="H44" s="208"/>
    </row>
    <row r="45" spans="1:15" ht="15">
      <c r="A45" s="294" t="s">
        <v>133</v>
      </c>
      <c r="B45" s="308" t="s">
        <v>134</v>
      </c>
      <c r="C45" s="211">
        <f>C34+C39+C44</f>
        <v>942</v>
      </c>
      <c r="D45" s="211">
        <f>D34+D39+D44</f>
        <v>942</v>
      </c>
      <c r="E45" s="310" t="s">
        <v>135</v>
      </c>
      <c r="F45" s="301" t="s">
        <v>136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137</v>
      </c>
      <c r="B46" s="300"/>
      <c r="C46" s="311"/>
      <c r="D46" s="211"/>
      <c r="E46" s="296" t="s">
        <v>138</v>
      </c>
      <c r="F46" s="301" t="s">
        <v>139</v>
      </c>
      <c r="G46" s="208"/>
      <c r="H46" s="208"/>
    </row>
    <row r="47" spans="1:13" ht="15">
      <c r="A47" s="294" t="s">
        <v>140</v>
      </c>
      <c r="B47" s="300" t="s">
        <v>141</v>
      </c>
      <c r="C47" s="207">
        <v>302</v>
      </c>
      <c r="D47" s="207">
        <v>243</v>
      </c>
      <c r="E47" s="310" t="s">
        <v>142</v>
      </c>
      <c r="F47" s="301" t="s">
        <v>143</v>
      </c>
      <c r="G47" s="208"/>
      <c r="H47" s="208"/>
      <c r="M47" s="213"/>
    </row>
    <row r="48" spans="1:8" ht="15">
      <c r="A48" s="294" t="s">
        <v>144</v>
      </c>
      <c r="B48" s="303" t="s">
        <v>145</v>
      </c>
      <c r="C48" s="207"/>
      <c r="D48" s="207"/>
      <c r="E48" s="296" t="s">
        <v>146</v>
      </c>
      <c r="F48" s="301" t="s">
        <v>147</v>
      </c>
      <c r="G48" s="208"/>
      <c r="H48" s="208"/>
    </row>
    <row r="49" spans="1:18" ht="15">
      <c r="A49" s="294" t="s">
        <v>148</v>
      </c>
      <c r="B49" s="300" t="s">
        <v>149</v>
      </c>
      <c r="C49" s="207"/>
      <c r="D49" s="207"/>
      <c r="E49" s="310" t="s">
        <v>48</v>
      </c>
      <c r="F49" s="304" t="s">
        <v>150</v>
      </c>
      <c r="G49" s="210">
        <f>SUM(G43:G48)</f>
        <v>0</v>
      </c>
      <c r="H49" s="210">
        <f>SUM(H43:H48)</f>
        <v>0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75</v>
      </c>
      <c r="B50" s="300" t="s">
        <v>151</v>
      </c>
      <c r="C50" s="207"/>
      <c r="D50" s="207"/>
      <c r="E50" s="296"/>
      <c r="F50" s="301"/>
      <c r="G50" s="311"/>
      <c r="H50" s="210"/>
    </row>
    <row r="51" spans="1:15" ht="15">
      <c r="A51" s="294" t="s">
        <v>152</v>
      </c>
      <c r="B51" s="308" t="s">
        <v>153</v>
      </c>
      <c r="C51" s="211">
        <f>SUM(C47:C50)</f>
        <v>302</v>
      </c>
      <c r="D51" s="211">
        <f>SUM(D47:D50)</f>
        <v>243</v>
      </c>
      <c r="E51" s="310" t="s">
        <v>154</v>
      </c>
      <c r="F51" s="304" t="s">
        <v>155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156</v>
      </c>
      <c r="B52" s="308"/>
      <c r="C52" s="311"/>
      <c r="D52" s="211"/>
      <c r="E52" s="296" t="s">
        <v>157</v>
      </c>
      <c r="F52" s="304" t="s">
        <v>158</v>
      </c>
      <c r="G52" s="208"/>
      <c r="H52" s="208"/>
    </row>
    <row r="53" spans="1:8" ht="15">
      <c r="A53" s="294" t="s">
        <v>159</v>
      </c>
      <c r="B53" s="308" t="s">
        <v>160</v>
      </c>
      <c r="C53" s="207"/>
      <c r="D53" s="207"/>
      <c r="E53" s="296" t="s">
        <v>161</v>
      </c>
      <c r="F53" s="304" t="s">
        <v>162</v>
      </c>
      <c r="G53" s="208"/>
      <c r="H53" s="208"/>
    </row>
    <row r="54" spans="1:8" ht="15">
      <c r="A54" s="294" t="s">
        <v>163</v>
      </c>
      <c r="B54" s="308" t="s">
        <v>164</v>
      </c>
      <c r="C54" s="207">
        <v>1</v>
      </c>
      <c r="D54" s="207">
        <v>1</v>
      </c>
      <c r="E54" s="296" t="s">
        <v>165</v>
      </c>
      <c r="F54" s="304" t="s">
        <v>166</v>
      </c>
      <c r="G54" s="208"/>
      <c r="H54" s="208"/>
    </row>
    <row r="55" spans="1:18" ht="25.5">
      <c r="A55" s="328" t="s">
        <v>167</v>
      </c>
      <c r="B55" s="329" t="s">
        <v>168</v>
      </c>
      <c r="C55" s="211">
        <f>C19+C20+C21+C27+C32+C45+C51+C53+C54</f>
        <v>1290</v>
      </c>
      <c r="D55" s="211">
        <f>D19+D20+D21+D27+D32+D45+D51+D53+D54</f>
        <v>1231</v>
      </c>
      <c r="E55" s="296" t="s">
        <v>169</v>
      </c>
      <c r="F55" s="320" t="s">
        <v>170</v>
      </c>
      <c r="G55" s="210">
        <f>G49+G51+G52+G53+G54</f>
        <v>0</v>
      </c>
      <c r="H55" s="210">
        <f>H49+H51+H52+H53+H54</f>
        <v>0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1" t="s">
        <v>171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172</v>
      </c>
      <c r="B57" s="300"/>
      <c r="C57" s="311"/>
      <c r="D57" s="211"/>
      <c r="E57" s="564" t="s">
        <v>173</v>
      </c>
      <c r="F57" s="330"/>
      <c r="G57" s="311"/>
      <c r="H57" s="210"/>
      <c r="M57" s="213"/>
    </row>
    <row r="58" spans="1:8" ht="15">
      <c r="A58" s="294" t="s">
        <v>174</v>
      </c>
      <c r="B58" s="300" t="s">
        <v>175</v>
      </c>
      <c r="C58" s="207">
        <v>0</v>
      </c>
      <c r="D58" s="207">
        <v>0</v>
      </c>
      <c r="E58" s="296" t="s">
        <v>124</v>
      </c>
      <c r="F58" s="331"/>
      <c r="G58" s="311"/>
      <c r="H58" s="210"/>
    </row>
    <row r="59" spans="1:13" ht="15">
      <c r="A59" s="294" t="s">
        <v>176</v>
      </c>
      <c r="B59" s="300" t="s">
        <v>177</v>
      </c>
      <c r="C59" s="207"/>
      <c r="D59" s="207"/>
      <c r="E59" s="310" t="s">
        <v>178</v>
      </c>
      <c r="F59" s="301" t="s">
        <v>179</v>
      </c>
      <c r="G59" s="208">
        <v>0</v>
      </c>
      <c r="H59" s="208"/>
      <c r="M59" s="213"/>
    </row>
    <row r="60" spans="1:8" ht="15">
      <c r="A60" s="294" t="s">
        <v>180</v>
      </c>
      <c r="B60" s="300" t="s">
        <v>181</v>
      </c>
      <c r="C60" s="207"/>
      <c r="D60" s="207"/>
      <c r="E60" s="296" t="s">
        <v>182</v>
      </c>
      <c r="F60" s="301" t="s">
        <v>183</v>
      </c>
      <c r="G60" s="208"/>
      <c r="H60" s="208"/>
    </row>
    <row r="61" spans="1:18" ht="15">
      <c r="A61" s="294" t="s">
        <v>184</v>
      </c>
      <c r="B61" s="303" t="s">
        <v>185</v>
      </c>
      <c r="C61" s="207"/>
      <c r="D61" s="207"/>
      <c r="E61" s="302" t="s">
        <v>186</v>
      </c>
      <c r="F61" s="331" t="s">
        <v>187</v>
      </c>
      <c r="G61" s="210">
        <f>SUM(G62:G68)</f>
        <v>20</v>
      </c>
      <c r="H61" s="210">
        <f>SUM(H62:H68)</f>
        <v>17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188</v>
      </c>
      <c r="B62" s="303" t="s">
        <v>189</v>
      </c>
      <c r="C62" s="207"/>
      <c r="D62" s="207"/>
      <c r="E62" s="302" t="s">
        <v>190</v>
      </c>
      <c r="F62" s="301" t="s">
        <v>191</v>
      </c>
      <c r="G62" s="208">
        <v>0</v>
      </c>
      <c r="H62" s="208">
        <v>0</v>
      </c>
    </row>
    <row r="63" spans="1:13" ht="15">
      <c r="A63" s="294" t="s">
        <v>192</v>
      </c>
      <c r="B63" s="300" t="s">
        <v>193</v>
      </c>
      <c r="C63" s="207"/>
      <c r="D63" s="207"/>
      <c r="E63" s="296" t="s">
        <v>194</v>
      </c>
      <c r="F63" s="301" t="s">
        <v>195</v>
      </c>
      <c r="G63" s="208"/>
      <c r="H63" s="208"/>
      <c r="M63" s="213"/>
    </row>
    <row r="64" spans="1:15" ht="15">
      <c r="A64" s="294" t="s">
        <v>48</v>
      </c>
      <c r="B64" s="308" t="s">
        <v>196</v>
      </c>
      <c r="C64" s="211">
        <f>SUM(C58:C63)</f>
        <v>0</v>
      </c>
      <c r="D64" s="211">
        <f>SUM(D58:D63)</f>
        <v>0</v>
      </c>
      <c r="E64" s="296" t="s">
        <v>197</v>
      </c>
      <c r="F64" s="301" t="s">
        <v>198</v>
      </c>
      <c r="G64" s="208">
        <v>18</v>
      </c>
      <c r="H64" s="208">
        <v>17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199</v>
      </c>
      <c r="F65" s="301" t="s">
        <v>200</v>
      </c>
      <c r="G65" s="208"/>
      <c r="H65" s="208"/>
    </row>
    <row r="66" spans="1:8" ht="15">
      <c r="A66" s="294" t="s">
        <v>201</v>
      </c>
      <c r="B66" s="300"/>
      <c r="C66" s="311"/>
      <c r="D66" s="211"/>
      <c r="E66" s="296" t="s">
        <v>202</v>
      </c>
      <c r="F66" s="301" t="s">
        <v>203</v>
      </c>
      <c r="G66" s="208">
        <v>1</v>
      </c>
      <c r="H66" s="208"/>
    </row>
    <row r="67" spans="1:8" ht="15">
      <c r="A67" s="294" t="s">
        <v>204</v>
      </c>
      <c r="B67" s="300" t="s">
        <v>205</v>
      </c>
      <c r="C67" s="207">
        <v>2</v>
      </c>
      <c r="D67" s="207">
        <v>1</v>
      </c>
      <c r="E67" s="296" t="s">
        <v>206</v>
      </c>
      <c r="F67" s="301" t="s">
        <v>207</v>
      </c>
      <c r="G67" s="208"/>
      <c r="H67" s="208"/>
    </row>
    <row r="68" spans="1:8" ht="15">
      <c r="A68" s="294" t="s">
        <v>208</v>
      </c>
      <c r="B68" s="300" t="s">
        <v>209</v>
      </c>
      <c r="C68" s="207"/>
      <c r="D68" s="207"/>
      <c r="E68" s="296" t="s">
        <v>210</v>
      </c>
      <c r="F68" s="301" t="s">
        <v>211</v>
      </c>
      <c r="G68" s="208">
        <v>1</v>
      </c>
      <c r="H68" s="208"/>
    </row>
    <row r="69" spans="1:8" ht="15">
      <c r="A69" s="294" t="s">
        <v>212</v>
      </c>
      <c r="B69" s="300" t="s">
        <v>213</v>
      </c>
      <c r="C69" s="207"/>
      <c r="D69" s="207"/>
      <c r="E69" s="310" t="s">
        <v>75</v>
      </c>
      <c r="F69" s="301" t="s">
        <v>214</v>
      </c>
      <c r="G69" s="208"/>
      <c r="H69" s="208">
        <v>1</v>
      </c>
    </row>
    <row r="70" spans="1:8" ht="15">
      <c r="A70" s="294" t="s">
        <v>215</v>
      </c>
      <c r="B70" s="300" t="s">
        <v>216</v>
      </c>
      <c r="C70" s="207"/>
      <c r="D70" s="207"/>
      <c r="E70" s="296" t="s">
        <v>217</v>
      </c>
      <c r="F70" s="301" t="s">
        <v>218</v>
      </c>
      <c r="G70" s="208"/>
      <c r="H70" s="208"/>
    </row>
    <row r="71" spans="1:18" ht="15">
      <c r="A71" s="294" t="s">
        <v>219</v>
      </c>
      <c r="B71" s="300" t="s">
        <v>220</v>
      </c>
      <c r="C71" s="207"/>
      <c r="D71" s="207"/>
      <c r="E71" s="312" t="s">
        <v>43</v>
      </c>
      <c r="F71" s="332" t="s">
        <v>221</v>
      </c>
      <c r="G71" s="217">
        <f>G59+G60+G61+G69+G70</f>
        <v>20</v>
      </c>
      <c r="H71" s="217">
        <f>H59+H60+H61+H69+H70</f>
        <v>18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222</v>
      </c>
      <c r="B72" s="300" t="s">
        <v>223</v>
      </c>
      <c r="C72" s="207"/>
      <c r="D72" s="207"/>
      <c r="E72" s="302"/>
      <c r="F72" s="333"/>
      <c r="G72" s="334"/>
      <c r="H72" s="335"/>
    </row>
    <row r="73" spans="1:8" ht="15">
      <c r="A73" s="294" t="s">
        <v>224</v>
      </c>
      <c r="B73" s="300" t="s">
        <v>225</v>
      </c>
      <c r="C73" s="207"/>
      <c r="D73" s="207"/>
      <c r="E73" s="219"/>
      <c r="F73" s="336"/>
      <c r="G73" s="337"/>
      <c r="H73" s="338"/>
    </row>
    <row r="74" spans="1:8" ht="15">
      <c r="A74" s="294" t="s">
        <v>226</v>
      </c>
      <c r="B74" s="300" t="s">
        <v>227</v>
      </c>
      <c r="C74" s="207">
        <v>91</v>
      </c>
      <c r="D74" s="207">
        <v>93</v>
      </c>
      <c r="E74" s="296" t="s">
        <v>228</v>
      </c>
      <c r="F74" s="339" t="s">
        <v>229</v>
      </c>
      <c r="G74" s="208"/>
      <c r="H74" s="208"/>
    </row>
    <row r="75" spans="1:15" ht="15">
      <c r="A75" s="294" t="s">
        <v>73</v>
      </c>
      <c r="B75" s="308" t="s">
        <v>230</v>
      </c>
      <c r="C75" s="211">
        <f>SUM(C67:C74)</f>
        <v>93</v>
      </c>
      <c r="D75" s="211">
        <f>SUM(D67:D74)</f>
        <v>94</v>
      </c>
      <c r="E75" s="310" t="s">
        <v>157</v>
      </c>
      <c r="F75" s="304" t="s">
        <v>231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232</v>
      </c>
      <c r="F76" s="304" t="s">
        <v>233</v>
      </c>
      <c r="G76" s="208"/>
      <c r="H76" s="208"/>
    </row>
    <row r="77" spans="1:13" ht="15">
      <c r="A77" s="294" t="s">
        <v>234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235</v>
      </c>
      <c r="B78" s="300" t="s">
        <v>236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237</v>
      </c>
      <c r="B79" s="300" t="s">
        <v>238</v>
      </c>
      <c r="C79" s="207"/>
      <c r="D79" s="207"/>
      <c r="E79" s="310" t="s">
        <v>239</v>
      </c>
      <c r="F79" s="320" t="s">
        <v>240</v>
      </c>
      <c r="G79" s="218">
        <f>G71+G74+G75+G76</f>
        <v>20</v>
      </c>
      <c r="H79" s="218">
        <f>H71+H74+H75+H76</f>
        <v>18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241</v>
      </c>
      <c r="B80" s="300" t="s">
        <v>242</v>
      </c>
      <c r="C80" s="207"/>
      <c r="D80" s="207"/>
      <c r="E80" s="296"/>
      <c r="F80" s="343"/>
      <c r="G80" s="344"/>
      <c r="H80" s="345"/>
    </row>
    <row r="81" spans="1:8" ht="15">
      <c r="A81" s="294" t="s">
        <v>243</v>
      </c>
      <c r="B81" s="300" t="s">
        <v>244</v>
      </c>
      <c r="C81" s="207"/>
      <c r="D81" s="207"/>
      <c r="E81" s="219"/>
      <c r="F81" s="344"/>
      <c r="G81" s="344"/>
      <c r="H81" s="345"/>
    </row>
    <row r="82" spans="1:8" ht="15">
      <c r="A82" s="294" t="s">
        <v>245</v>
      </c>
      <c r="B82" s="300" t="s">
        <v>246</v>
      </c>
      <c r="C82" s="207"/>
      <c r="D82" s="207"/>
      <c r="E82" s="322"/>
      <c r="F82" s="344"/>
      <c r="G82" s="344"/>
      <c r="H82" s="345"/>
    </row>
    <row r="83" spans="1:8" ht="15">
      <c r="A83" s="294" t="s">
        <v>129</v>
      </c>
      <c r="B83" s="300" t="s">
        <v>247</v>
      </c>
      <c r="C83" s="207"/>
      <c r="D83" s="207"/>
      <c r="E83" s="219"/>
      <c r="F83" s="344"/>
      <c r="G83" s="344"/>
      <c r="H83" s="345"/>
    </row>
    <row r="84" spans="1:14" ht="15">
      <c r="A84" s="294" t="s">
        <v>248</v>
      </c>
      <c r="B84" s="308" t="s">
        <v>249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250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251</v>
      </c>
      <c r="B87" s="300" t="s">
        <v>252</v>
      </c>
      <c r="C87" s="207">
        <v>27</v>
      </c>
      <c r="D87" s="207">
        <v>9</v>
      </c>
      <c r="E87" s="219"/>
      <c r="F87" s="344"/>
      <c r="G87" s="344"/>
      <c r="H87" s="345"/>
      <c r="M87" s="213"/>
    </row>
    <row r="88" spans="1:8" ht="15">
      <c r="A88" s="294" t="s">
        <v>253</v>
      </c>
      <c r="B88" s="300" t="s">
        <v>254</v>
      </c>
      <c r="C88" s="207">
        <v>44</v>
      </c>
      <c r="D88" s="207">
        <v>123</v>
      </c>
      <c r="E88" s="322"/>
      <c r="F88" s="344"/>
      <c r="G88" s="344"/>
      <c r="H88" s="345"/>
    </row>
    <row r="89" spans="1:13" ht="15">
      <c r="A89" s="294" t="s">
        <v>255</v>
      </c>
      <c r="B89" s="300" t="s">
        <v>256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257</v>
      </c>
      <c r="B90" s="300" t="s">
        <v>258</v>
      </c>
      <c r="C90" s="207"/>
      <c r="D90" s="207"/>
      <c r="E90" s="322"/>
      <c r="F90" s="344"/>
      <c r="G90" s="344"/>
      <c r="H90" s="345"/>
    </row>
    <row r="91" spans="1:14" ht="15">
      <c r="A91" s="294" t="s">
        <v>259</v>
      </c>
      <c r="B91" s="308" t="s">
        <v>260</v>
      </c>
      <c r="C91" s="211">
        <f>SUM(C87:C90)</f>
        <v>71</v>
      </c>
      <c r="D91" s="211">
        <f>SUM(D87:D90)</f>
        <v>132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261</v>
      </c>
      <c r="B92" s="308" t="s">
        <v>262</v>
      </c>
      <c r="C92" s="207"/>
      <c r="D92" s="207"/>
      <c r="E92" s="322"/>
      <c r="F92" s="344"/>
      <c r="G92" s="344"/>
      <c r="H92" s="345"/>
    </row>
    <row r="93" spans="1:14" ht="15">
      <c r="A93" s="294" t="s">
        <v>263</v>
      </c>
      <c r="B93" s="346" t="s">
        <v>264</v>
      </c>
      <c r="C93" s="211">
        <f>C64+C75+C84+C91+C92</f>
        <v>164</v>
      </c>
      <c r="D93" s="211">
        <f>D64+D75+D84+D91+D92</f>
        <v>226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2" t="s">
        <v>265</v>
      </c>
      <c r="B94" s="347" t="s">
        <v>266</v>
      </c>
      <c r="C94" s="220">
        <f>C93+C55</f>
        <v>1454</v>
      </c>
      <c r="D94" s="220">
        <f>D93+D55</f>
        <v>1457</v>
      </c>
      <c r="E94" s="563" t="s">
        <v>267</v>
      </c>
      <c r="F94" s="348" t="s">
        <v>268</v>
      </c>
      <c r="G94" s="221">
        <f>G36+G39+G55+G79</f>
        <v>1454</v>
      </c>
      <c r="H94" s="221">
        <f>H36+H39+H55+H79</f>
        <v>1457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3" t="s">
        <v>854</v>
      </c>
      <c r="B96" s="544"/>
      <c r="C96" s="206"/>
      <c r="D96" s="206"/>
      <c r="E96" s="545"/>
      <c r="F96" s="226"/>
      <c r="G96" s="227"/>
      <c r="H96" s="228"/>
      <c r="M96" s="213"/>
    </row>
    <row r="97" spans="1:13" ht="15">
      <c r="A97" s="543"/>
      <c r="B97" s="544"/>
      <c r="C97" s="206"/>
      <c r="D97" s="206"/>
      <c r="E97" s="545"/>
      <c r="F97" s="226"/>
      <c r="G97" s="227"/>
      <c r="H97" s="228"/>
      <c r="M97" s="213"/>
    </row>
    <row r="98" spans="1:13" ht="15">
      <c r="A98" s="79" t="s">
        <v>870</v>
      </c>
      <c r="B98" s="544"/>
      <c r="C98" s="588" t="s">
        <v>867</v>
      </c>
      <c r="D98" s="588"/>
      <c r="E98" s="588"/>
      <c r="F98" s="226"/>
      <c r="G98" s="227"/>
      <c r="H98" s="228"/>
      <c r="M98" s="213"/>
    </row>
    <row r="99" spans="3:8" ht="15">
      <c r="C99" s="79"/>
      <c r="D99" s="1"/>
      <c r="E99" s="79"/>
      <c r="F99" s="226"/>
      <c r="G99" s="227"/>
      <c r="H99" s="228"/>
    </row>
    <row r="100" spans="1:5" ht="15">
      <c r="A100" s="229"/>
      <c r="B100" s="229"/>
      <c r="C100" s="588" t="s">
        <v>855</v>
      </c>
      <c r="D100" s="589"/>
      <c r="E100" s="589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G19" sqref="G19:G22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269</v>
      </c>
      <c r="B1" s="351"/>
      <c r="C1" s="28"/>
      <c r="D1" s="352"/>
      <c r="E1" s="353"/>
      <c r="F1" s="354"/>
      <c r="G1" s="355"/>
      <c r="H1" s="355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6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7" t="s">
        <v>2</v>
      </c>
      <c r="G3" s="357"/>
      <c r="H3" s="357"/>
    </row>
    <row r="4" spans="1:8" ht="17.25" customHeight="1">
      <c r="A4" s="6" t="str">
        <f>'справка №1-БАЛАНС'!A5</f>
        <v>Отчетен период: към 31.03.2019</v>
      </c>
      <c r="B4" s="594"/>
      <c r="C4" s="594"/>
      <c r="D4" s="594"/>
      <c r="E4" s="29"/>
      <c r="F4" s="354"/>
      <c r="G4" s="355"/>
      <c r="H4" s="358" t="s">
        <v>270</v>
      </c>
    </row>
    <row r="5" spans="1:8" ht="24">
      <c r="A5" s="359" t="s">
        <v>271</v>
      </c>
      <c r="B5" s="360" t="s">
        <v>5</v>
      </c>
      <c r="C5" s="359" t="s">
        <v>6</v>
      </c>
      <c r="D5" s="361" t="s">
        <v>10</v>
      </c>
      <c r="E5" s="359" t="s">
        <v>272</v>
      </c>
      <c r="F5" s="360" t="s">
        <v>5</v>
      </c>
      <c r="G5" s="359" t="s">
        <v>6</v>
      </c>
      <c r="H5" s="359" t="s">
        <v>10</v>
      </c>
    </row>
    <row r="6" spans="1:8" ht="12">
      <c r="A6" s="362" t="s">
        <v>11</v>
      </c>
      <c r="B6" s="362" t="s">
        <v>12</v>
      </c>
      <c r="C6" s="362">
        <v>1</v>
      </c>
      <c r="D6" s="362">
        <v>2</v>
      </c>
      <c r="E6" s="362" t="s">
        <v>11</v>
      </c>
      <c r="F6" s="359" t="s">
        <v>12</v>
      </c>
      <c r="G6" s="359">
        <v>1</v>
      </c>
      <c r="H6" s="359">
        <v>2</v>
      </c>
    </row>
    <row r="7" spans="1:8" ht="12">
      <c r="A7" s="175" t="s">
        <v>273</v>
      </c>
      <c r="B7" s="175"/>
      <c r="C7" s="86"/>
      <c r="D7" s="86"/>
      <c r="E7" s="175" t="s">
        <v>274</v>
      </c>
      <c r="F7" s="363"/>
      <c r="G7" s="89"/>
      <c r="H7" s="89"/>
    </row>
    <row r="8" spans="1:8" ht="12">
      <c r="A8" s="364" t="s">
        <v>275</v>
      </c>
      <c r="B8" s="364"/>
      <c r="C8" s="365"/>
      <c r="D8" s="84"/>
      <c r="E8" s="364" t="s">
        <v>276</v>
      </c>
      <c r="F8" s="363"/>
      <c r="G8" s="89"/>
      <c r="H8" s="89"/>
    </row>
    <row r="9" spans="1:8" ht="12">
      <c r="A9" s="366" t="s">
        <v>277</v>
      </c>
      <c r="B9" s="367" t="s">
        <v>278</v>
      </c>
      <c r="C9" s="80"/>
      <c r="D9" s="80"/>
      <c r="E9" s="366" t="s">
        <v>279</v>
      </c>
      <c r="F9" s="368" t="s">
        <v>280</v>
      </c>
      <c r="G9" s="88"/>
      <c r="H9" s="88"/>
    </row>
    <row r="10" spans="1:8" ht="12">
      <c r="A10" s="366" t="s">
        <v>281</v>
      </c>
      <c r="B10" s="367" t="s">
        <v>282</v>
      </c>
      <c r="C10" s="80">
        <v>3</v>
      </c>
      <c r="D10" s="80">
        <v>4</v>
      </c>
      <c r="E10" s="366" t="s">
        <v>283</v>
      </c>
      <c r="F10" s="368" t="s">
        <v>284</v>
      </c>
      <c r="G10" s="88"/>
      <c r="H10" s="88"/>
    </row>
    <row r="11" spans="1:8" ht="12">
      <c r="A11" s="366" t="s">
        <v>285</v>
      </c>
      <c r="B11" s="367" t="s">
        <v>286</v>
      </c>
      <c r="C11" s="80"/>
      <c r="D11" s="80"/>
      <c r="E11" s="369" t="s">
        <v>287</v>
      </c>
      <c r="F11" s="368" t="s">
        <v>288</v>
      </c>
      <c r="G11" s="88"/>
      <c r="H11" s="88"/>
    </row>
    <row r="12" spans="1:8" ht="12">
      <c r="A12" s="366" t="s">
        <v>289</v>
      </c>
      <c r="B12" s="367" t="s">
        <v>290</v>
      </c>
      <c r="C12" s="80">
        <v>2</v>
      </c>
      <c r="D12" s="80">
        <v>2</v>
      </c>
      <c r="E12" s="369" t="s">
        <v>75</v>
      </c>
      <c r="F12" s="368" t="s">
        <v>291</v>
      </c>
      <c r="G12" s="88"/>
      <c r="H12" s="88">
        <v>1</v>
      </c>
    </row>
    <row r="13" spans="1:18" ht="12">
      <c r="A13" s="366" t="s">
        <v>292</v>
      </c>
      <c r="B13" s="367" t="s">
        <v>293</v>
      </c>
      <c r="C13" s="80"/>
      <c r="D13" s="80"/>
      <c r="E13" s="370" t="s">
        <v>48</v>
      </c>
      <c r="F13" s="371" t="s">
        <v>294</v>
      </c>
      <c r="G13" s="89">
        <f>SUM(G9:G12)</f>
        <v>0</v>
      </c>
      <c r="H13" s="89">
        <f>SUM(H9:H12)</f>
        <v>1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66" t="s">
        <v>295</v>
      </c>
      <c r="B14" s="367" t="s">
        <v>296</v>
      </c>
      <c r="C14" s="80"/>
      <c r="D14" s="80"/>
      <c r="E14" s="369"/>
      <c r="F14" s="372"/>
      <c r="G14" s="393"/>
      <c r="H14" s="393"/>
    </row>
    <row r="15" spans="1:8" ht="24">
      <c r="A15" s="366" t="s">
        <v>297</v>
      </c>
      <c r="B15" s="367" t="s">
        <v>298</v>
      </c>
      <c r="C15" s="81"/>
      <c r="D15" s="81"/>
      <c r="E15" s="364" t="s">
        <v>299</v>
      </c>
      <c r="F15" s="373" t="s">
        <v>300</v>
      </c>
      <c r="G15" s="88"/>
      <c r="H15" s="88"/>
    </row>
    <row r="16" spans="1:8" ht="12">
      <c r="A16" s="366" t="s">
        <v>301</v>
      </c>
      <c r="B16" s="367" t="s">
        <v>302</v>
      </c>
      <c r="C16" s="81"/>
      <c r="D16" s="81"/>
      <c r="E16" s="366" t="s">
        <v>303</v>
      </c>
      <c r="F16" s="372" t="s">
        <v>304</v>
      </c>
      <c r="G16" s="90"/>
      <c r="H16" s="90"/>
    </row>
    <row r="17" spans="1:8" ht="12">
      <c r="A17" s="374" t="s">
        <v>305</v>
      </c>
      <c r="B17" s="367" t="s">
        <v>306</v>
      </c>
      <c r="C17" s="82"/>
      <c r="D17" s="82"/>
      <c r="E17" s="364"/>
      <c r="F17" s="363"/>
      <c r="G17" s="393"/>
      <c r="H17" s="393"/>
    </row>
    <row r="18" spans="1:8" ht="12">
      <c r="A18" s="374" t="s">
        <v>307</v>
      </c>
      <c r="B18" s="367" t="s">
        <v>308</v>
      </c>
      <c r="C18" s="82"/>
      <c r="D18" s="82"/>
      <c r="E18" s="364" t="s">
        <v>309</v>
      </c>
      <c r="F18" s="363"/>
      <c r="G18" s="393"/>
      <c r="H18" s="393"/>
    </row>
    <row r="19" spans="1:15" ht="12">
      <c r="A19" s="370" t="s">
        <v>48</v>
      </c>
      <c r="B19" s="375" t="s">
        <v>310</v>
      </c>
      <c r="C19" s="83">
        <f>SUM(C9:C15)+C16</f>
        <v>5</v>
      </c>
      <c r="D19" s="83">
        <f>SUM(D9:D15)+D16</f>
        <v>6</v>
      </c>
      <c r="E19" s="376" t="s">
        <v>311</v>
      </c>
      <c r="F19" s="372" t="s">
        <v>312</v>
      </c>
      <c r="G19" s="88"/>
      <c r="H19" s="88"/>
      <c r="I19" s="177"/>
      <c r="J19" s="177"/>
      <c r="K19" s="177"/>
      <c r="L19" s="177"/>
      <c r="M19" s="177"/>
      <c r="N19" s="177"/>
      <c r="O19" s="177"/>
    </row>
    <row r="20" spans="1:8" ht="12">
      <c r="A20" s="364"/>
      <c r="B20" s="367"/>
      <c r="C20" s="392"/>
      <c r="D20" s="392"/>
      <c r="E20" s="377" t="s">
        <v>313</v>
      </c>
      <c r="F20" s="372" t="s">
        <v>314</v>
      </c>
      <c r="G20" s="88"/>
      <c r="H20" s="88"/>
    </row>
    <row r="21" spans="1:8" ht="24">
      <c r="A21" s="364" t="s">
        <v>315</v>
      </c>
      <c r="B21" s="378"/>
      <c r="C21" s="392"/>
      <c r="D21" s="392"/>
      <c r="E21" s="366" t="s">
        <v>316</v>
      </c>
      <c r="F21" s="372" t="s">
        <v>317</v>
      </c>
      <c r="G21" s="88"/>
      <c r="H21" s="88"/>
    </row>
    <row r="22" spans="1:8" ht="24">
      <c r="A22" s="363" t="s">
        <v>318</v>
      </c>
      <c r="B22" s="378" t="s">
        <v>319</v>
      </c>
      <c r="C22" s="80">
        <v>0</v>
      </c>
      <c r="D22" s="80"/>
      <c r="E22" s="376" t="s">
        <v>320</v>
      </c>
      <c r="F22" s="372" t="s">
        <v>321</v>
      </c>
      <c r="G22" s="88"/>
      <c r="H22" s="88"/>
    </row>
    <row r="23" spans="1:8" ht="24">
      <c r="A23" s="366" t="s">
        <v>322</v>
      </c>
      <c r="B23" s="378" t="s">
        <v>323</v>
      </c>
      <c r="C23" s="80"/>
      <c r="D23" s="80"/>
      <c r="E23" s="366" t="s">
        <v>324</v>
      </c>
      <c r="F23" s="372" t="s">
        <v>325</v>
      </c>
      <c r="G23" s="88"/>
      <c r="H23" s="88"/>
    </row>
    <row r="24" spans="1:18" ht="12">
      <c r="A24" s="366" t="s">
        <v>326</v>
      </c>
      <c r="B24" s="378" t="s">
        <v>327</v>
      </c>
      <c r="C24" s="80"/>
      <c r="D24" s="80">
        <v>0</v>
      </c>
      <c r="E24" s="370" t="s">
        <v>100</v>
      </c>
      <c r="F24" s="373" t="s">
        <v>328</v>
      </c>
      <c r="G24" s="89">
        <f>SUM(G19:G23)</f>
        <v>0</v>
      </c>
      <c r="H24" s="89">
        <f>SUM(H19:H23)</f>
        <v>0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66" t="s">
        <v>75</v>
      </c>
      <c r="B25" s="378" t="s">
        <v>329</v>
      </c>
      <c r="C25" s="80"/>
      <c r="D25" s="80"/>
      <c r="E25" s="377"/>
      <c r="F25" s="363"/>
      <c r="G25" s="393"/>
      <c r="H25" s="393"/>
    </row>
    <row r="26" spans="1:14" ht="12">
      <c r="A26" s="370" t="s">
        <v>73</v>
      </c>
      <c r="B26" s="379" t="s">
        <v>330</v>
      </c>
      <c r="C26" s="83">
        <f>SUM(C22:C25)</f>
        <v>0</v>
      </c>
      <c r="D26" s="83">
        <f>SUM(D22:D25)</f>
        <v>0</v>
      </c>
      <c r="E26" s="366"/>
      <c r="F26" s="363"/>
      <c r="G26" s="393"/>
      <c r="H26" s="393"/>
      <c r="I26" s="177"/>
      <c r="J26" s="177"/>
      <c r="K26" s="177"/>
      <c r="L26" s="177"/>
      <c r="M26" s="177"/>
      <c r="N26" s="177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5" t="s">
        <v>331</v>
      </c>
      <c r="B28" s="360" t="s">
        <v>332</v>
      </c>
      <c r="C28" s="84">
        <f>C26+C19</f>
        <v>5</v>
      </c>
      <c r="D28" s="84">
        <f>D26+D19</f>
        <v>6</v>
      </c>
      <c r="E28" s="175" t="s">
        <v>333</v>
      </c>
      <c r="F28" s="373" t="s">
        <v>334</v>
      </c>
      <c r="G28" s="89">
        <f>G13+G15+G24</f>
        <v>0</v>
      </c>
      <c r="H28" s="89">
        <f>H13+H15+H24</f>
        <v>1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60"/>
      <c r="C29" s="392"/>
      <c r="D29" s="392"/>
      <c r="E29" s="175"/>
      <c r="F29" s="372"/>
      <c r="G29" s="393"/>
      <c r="H29" s="393"/>
    </row>
    <row r="30" spans="1:18" ht="12">
      <c r="A30" s="175" t="s">
        <v>335</v>
      </c>
      <c r="B30" s="360" t="s">
        <v>336</v>
      </c>
      <c r="C30" s="84">
        <f>IF((G28-C28)&gt;0,G28-C28,0)</f>
        <v>0</v>
      </c>
      <c r="D30" s="84">
        <f>IF((H28-D28)&gt;0,H28-D28,0)</f>
        <v>0</v>
      </c>
      <c r="E30" s="175" t="s">
        <v>337</v>
      </c>
      <c r="F30" s="373" t="s">
        <v>338</v>
      </c>
      <c r="G30" s="91">
        <f>IF((C28-G28)&gt;0,C28-G28,0)</f>
        <v>5</v>
      </c>
      <c r="H30" s="91">
        <f>IF((D28-H28)&gt;0,D28-H28,0)</f>
        <v>5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80" t="s">
        <v>839</v>
      </c>
      <c r="B31" s="379" t="s">
        <v>339</v>
      </c>
      <c r="C31" s="80"/>
      <c r="D31" s="80"/>
      <c r="E31" s="364" t="s">
        <v>842</v>
      </c>
      <c r="F31" s="372" t="s">
        <v>340</v>
      </c>
      <c r="G31" s="88"/>
      <c r="H31" s="88"/>
    </row>
    <row r="32" spans="1:8" ht="12">
      <c r="A32" s="364" t="s">
        <v>341</v>
      </c>
      <c r="B32" s="381" t="s">
        <v>342</v>
      </c>
      <c r="C32" s="80"/>
      <c r="D32" s="80"/>
      <c r="E32" s="364" t="s">
        <v>343</v>
      </c>
      <c r="F32" s="372" t="s">
        <v>344</v>
      </c>
      <c r="G32" s="88"/>
      <c r="H32" s="88"/>
    </row>
    <row r="33" spans="1:18" ht="12">
      <c r="A33" s="382" t="s">
        <v>345</v>
      </c>
      <c r="B33" s="379" t="s">
        <v>346</v>
      </c>
      <c r="C33" s="83">
        <f>C28+C31+C32</f>
        <v>5</v>
      </c>
      <c r="D33" s="83">
        <f>D28+D31+D32</f>
        <v>6</v>
      </c>
      <c r="E33" s="175" t="s">
        <v>347</v>
      </c>
      <c r="F33" s="373" t="s">
        <v>348</v>
      </c>
      <c r="G33" s="91">
        <f>G32+G31+G28</f>
        <v>0</v>
      </c>
      <c r="H33" s="91">
        <f>H32+H31+H28</f>
        <v>1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82" t="s">
        <v>349</v>
      </c>
      <c r="B34" s="360" t="s">
        <v>350</v>
      </c>
      <c r="C34" s="84">
        <f>IF((G33-C33)&gt;0,G33-C33,0)</f>
        <v>0</v>
      </c>
      <c r="D34" s="84">
        <f>IF((H33-D33)&gt;0,H33-D33,0)</f>
        <v>0</v>
      </c>
      <c r="E34" s="382" t="s">
        <v>351</v>
      </c>
      <c r="F34" s="373" t="s">
        <v>352</v>
      </c>
      <c r="G34" s="89">
        <f>IF((C33-G33)&gt;0,C33-G33,0)</f>
        <v>5</v>
      </c>
      <c r="H34" s="89">
        <f>IF((D33-H33)&gt;0,D33-H33,0)</f>
        <v>5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64" t="s">
        <v>353</v>
      </c>
      <c r="B35" s="379" t="s">
        <v>354</v>
      </c>
      <c r="C35" s="83">
        <f>C36+C37+C38</f>
        <v>0</v>
      </c>
      <c r="D35" s="83">
        <f>D36+D37+D38</f>
        <v>0</v>
      </c>
      <c r="E35" s="383"/>
      <c r="F35" s="363"/>
      <c r="G35" s="393"/>
      <c r="H35" s="393"/>
      <c r="I35" s="177"/>
      <c r="J35" s="177"/>
      <c r="K35" s="177"/>
      <c r="L35" s="177"/>
      <c r="M35" s="177"/>
      <c r="N35" s="177"/>
    </row>
    <row r="36" spans="1:8" ht="12">
      <c r="A36" s="384" t="s">
        <v>355</v>
      </c>
      <c r="B36" s="378" t="s">
        <v>356</v>
      </c>
      <c r="C36" s="80"/>
      <c r="D36" s="80"/>
      <c r="E36" s="383"/>
      <c r="F36" s="363"/>
      <c r="G36" s="393"/>
      <c r="H36" s="393"/>
    </row>
    <row r="37" spans="1:8" ht="24">
      <c r="A37" s="384" t="s">
        <v>357</v>
      </c>
      <c r="B37" s="385" t="s">
        <v>358</v>
      </c>
      <c r="C37" s="542"/>
      <c r="D37" s="542"/>
      <c r="E37" s="383"/>
      <c r="F37" s="386"/>
      <c r="G37" s="393"/>
      <c r="H37" s="393"/>
    </row>
    <row r="38" spans="1:8" ht="12">
      <c r="A38" s="387" t="s">
        <v>359</v>
      </c>
      <c r="B38" s="385" t="s">
        <v>360</v>
      </c>
      <c r="C38" s="174"/>
      <c r="D38" s="174"/>
      <c r="E38" s="383"/>
      <c r="F38" s="386"/>
      <c r="G38" s="393"/>
      <c r="H38" s="393"/>
    </row>
    <row r="39" spans="1:18" ht="12">
      <c r="A39" s="388" t="s">
        <v>361</v>
      </c>
      <c r="B39" s="179" t="s">
        <v>362</v>
      </c>
      <c r="C39" s="578">
        <f>+IF((G33-C33-C35)&gt;0,G33-C33-C35,0)</f>
        <v>0</v>
      </c>
      <c r="D39" s="578">
        <f>+IF((H33-D33-D35)&gt;0,H33-D33-D35,0)</f>
        <v>0</v>
      </c>
      <c r="E39" s="389" t="s">
        <v>363</v>
      </c>
      <c r="F39" s="176" t="s">
        <v>364</v>
      </c>
      <c r="G39" s="92">
        <f>IF(G34&gt;0,IF(C35+G34&lt;0,0,C35+G34),IF(C34-C35&lt;0,C35-C34,0))</f>
        <v>5</v>
      </c>
      <c r="H39" s="92">
        <f>IF(H34&gt;0,IF(D35+H34&lt;0,0,D35+H34),IF(D34-D35&lt;0,D35-D34,0))</f>
        <v>5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365</v>
      </c>
      <c r="B40" s="362" t="s">
        <v>366</v>
      </c>
      <c r="C40" s="85"/>
      <c r="D40" s="85"/>
      <c r="E40" s="175" t="s">
        <v>365</v>
      </c>
      <c r="F40" s="176" t="s">
        <v>367</v>
      </c>
      <c r="G40" s="88"/>
      <c r="H40" s="88"/>
    </row>
    <row r="41" spans="1:18" ht="12">
      <c r="A41" s="175" t="s">
        <v>368</v>
      </c>
      <c r="B41" s="359" t="s">
        <v>369</v>
      </c>
      <c r="C41" s="86">
        <f>IF(C39-C40&gt;0,C39-C40,0)</f>
        <v>0</v>
      </c>
      <c r="D41" s="86">
        <f>IF(D39-D40&gt;0,D39-D40,0)</f>
        <v>0</v>
      </c>
      <c r="E41" s="175" t="s">
        <v>370</v>
      </c>
      <c r="F41" s="176" t="s">
        <v>371</v>
      </c>
      <c r="G41" s="86">
        <f>IF(G39-G40&gt;0,G39-G40,0)</f>
        <v>5</v>
      </c>
      <c r="H41" s="86">
        <f>IF(H39-H40&gt;0,H39-H40,0)</f>
        <v>5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372</v>
      </c>
      <c r="B42" s="359" t="s">
        <v>373</v>
      </c>
      <c r="C42" s="87">
        <f>C33+C35+C39</f>
        <v>5</v>
      </c>
      <c r="D42" s="87">
        <f>D33+D35+D39</f>
        <v>6</v>
      </c>
      <c r="E42" s="178" t="s">
        <v>374</v>
      </c>
      <c r="F42" s="179" t="s">
        <v>375</v>
      </c>
      <c r="G42" s="91">
        <f>G39+G33</f>
        <v>5</v>
      </c>
      <c r="H42" s="91">
        <f>H39+H33</f>
        <v>6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90"/>
      <c r="B43" s="532"/>
      <c r="C43" s="533"/>
      <c r="D43" s="533"/>
      <c r="E43" s="534"/>
      <c r="F43" s="535"/>
      <c r="G43" s="536"/>
      <c r="H43" s="536"/>
    </row>
    <row r="44" spans="1:15" ht="12">
      <c r="A44" s="391" t="s">
        <v>376</v>
      </c>
      <c r="B44" s="580"/>
      <c r="C44" s="537" t="s">
        <v>377</v>
      </c>
      <c r="D44" s="592" t="s">
        <v>868</v>
      </c>
      <c r="E44" s="592"/>
      <c r="F44" s="592"/>
      <c r="G44" s="592"/>
      <c r="H44" s="592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40"/>
      <c r="C45" s="536"/>
      <c r="D45" s="536"/>
      <c r="E45" s="535"/>
      <c r="F45" s="535"/>
      <c r="G45" s="539"/>
      <c r="H45" s="539"/>
    </row>
    <row r="46" spans="1:8" ht="12.75" customHeight="1">
      <c r="A46" s="32"/>
      <c r="B46" s="540"/>
      <c r="C46" s="538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5"/>
      <c r="C47" s="538" t="s">
        <v>871</v>
      </c>
      <c r="D47" s="536"/>
      <c r="E47" s="581"/>
      <c r="F47" s="581"/>
      <c r="G47" s="539"/>
      <c r="H47" s="539"/>
    </row>
    <row r="48" spans="1:8" ht="12">
      <c r="A48" s="30"/>
      <c r="B48" s="535"/>
      <c r="C48" s="355"/>
      <c r="D48" s="536"/>
      <c r="E48" s="535"/>
      <c r="F48" s="535"/>
      <c r="G48" s="539"/>
      <c r="H48" s="539"/>
    </row>
    <row r="49" spans="1:8" ht="12">
      <c r="A49" s="30"/>
      <c r="B49" s="535"/>
      <c r="C49" s="536"/>
      <c r="D49" s="536"/>
      <c r="E49" s="535"/>
      <c r="F49" s="535"/>
      <c r="G49" s="539"/>
      <c r="H49" s="539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40" sqref="C40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425" customWidth="1"/>
    <col min="4" max="4" width="18.75390625" style="425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96"/>
      <c r="B1" s="396"/>
      <c r="C1" s="397"/>
      <c r="D1" s="397"/>
      <c r="E1" s="183"/>
      <c r="F1" s="183"/>
      <c r="G1" s="183"/>
      <c r="H1" s="183"/>
      <c r="I1" s="183"/>
      <c r="J1" s="183"/>
    </row>
    <row r="2" spans="1:10" ht="12">
      <c r="A2" s="398" t="s">
        <v>378</v>
      </c>
      <c r="B2" s="398"/>
      <c r="C2" s="399"/>
      <c r="D2" s="399"/>
      <c r="E2" s="404"/>
      <c r="F2" s="404"/>
      <c r="G2" s="183"/>
      <c r="H2" s="183"/>
      <c r="I2" s="183"/>
      <c r="J2" s="183"/>
    </row>
    <row r="3" spans="1:10" ht="12">
      <c r="A3" s="398"/>
      <c r="B3" s="398"/>
      <c r="C3" s="399"/>
      <c r="D3" s="399"/>
      <c r="E3" s="405"/>
      <c r="F3" s="405"/>
      <c r="G3" s="183"/>
      <c r="H3" s="183"/>
      <c r="I3" s="183"/>
      <c r="J3" s="183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0" t="s">
        <v>1</v>
      </c>
      <c r="D4" s="400">
        <f>'справка №1-БАЛАНС'!H3</f>
        <v>120054800</v>
      </c>
      <c r="E4" s="404"/>
      <c r="F4" s="404"/>
      <c r="G4" s="183"/>
      <c r="H4" s="183"/>
      <c r="I4" s="183"/>
      <c r="J4" s="183"/>
    </row>
    <row r="5" spans="1:10" ht="15">
      <c r="A5" s="593" t="str">
        <f>'справка №1-БАЛАНС'!A4:D4</f>
        <v>Вид на отчета:неконсолидиран</v>
      </c>
      <c r="B5" s="593"/>
      <c r="C5" s="401" t="s">
        <v>2</v>
      </c>
      <c r="D5" s="401"/>
      <c r="E5" s="183"/>
      <c r="F5" s="183"/>
      <c r="G5" s="183"/>
      <c r="H5" s="183"/>
      <c r="I5" s="183"/>
      <c r="J5" s="183"/>
    </row>
    <row r="6" spans="1:10" ht="12">
      <c r="A6" s="6" t="str">
        <f>'справка №1-БАЛАНС'!A5</f>
        <v>Отчетен период: към 31.03.2019</v>
      </c>
      <c r="B6" s="6"/>
      <c r="C6" s="41"/>
      <c r="D6" s="402" t="s">
        <v>270</v>
      </c>
      <c r="E6" s="183"/>
      <c r="F6" s="406"/>
      <c r="G6" s="183"/>
      <c r="H6" s="183"/>
      <c r="I6" s="183"/>
      <c r="J6" s="183"/>
    </row>
    <row r="7" spans="1:7" ht="33.75" customHeight="1">
      <c r="A7" s="407" t="s">
        <v>379</v>
      </c>
      <c r="B7" s="407" t="s">
        <v>5</v>
      </c>
      <c r="C7" s="408" t="s">
        <v>6</v>
      </c>
      <c r="D7" s="408" t="s">
        <v>10</v>
      </c>
      <c r="E7" s="409"/>
      <c r="F7" s="409"/>
      <c r="G7" s="183"/>
    </row>
    <row r="8" spans="1:7" ht="12">
      <c r="A8" s="407" t="s">
        <v>11</v>
      </c>
      <c r="B8" s="407" t="s">
        <v>12</v>
      </c>
      <c r="C8" s="410">
        <v>1</v>
      </c>
      <c r="D8" s="410">
        <v>2</v>
      </c>
      <c r="E8" s="409"/>
      <c r="F8" s="409"/>
      <c r="G8" s="183"/>
    </row>
    <row r="9" spans="1:7" ht="12">
      <c r="A9" s="411" t="s">
        <v>380</v>
      </c>
      <c r="B9" s="412"/>
      <c r="C9" s="94"/>
      <c r="D9" s="94"/>
      <c r="E9" s="182"/>
      <c r="F9" s="182"/>
      <c r="G9" s="183"/>
    </row>
    <row r="10" spans="1:7" ht="12">
      <c r="A10" s="413" t="s">
        <v>381</v>
      </c>
      <c r="B10" s="414" t="s">
        <v>382</v>
      </c>
      <c r="C10" s="93"/>
      <c r="D10" s="93"/>
      <c r="E10" s="182"/>
      <c r="F10" s="182"/>
      <c r="G10" s="183"/>
    </row>
    <row r="11" spans="1:13" ht="12">
      <c r="A11" s="413" t="s">
        <v>383</v>
      </c>
      <c r="B11" s="414" t="s">
        <v>384</v>
      </c>
      <c r="C11" s="93">
        <v>-2</v>
      </c>
      <c r="D11" s="93">
        <v>-7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385</v>
      </c>
      <c r="B12" s="414" t="s">
        <v>386</v>
      </c>
      <c r="C12" s="93"/>
      <c r="D12" s="93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387</v>
      </c>
      <c r="B13" s="414" t="s">
        <v>388</v>
      </c>
      <c r="C13" s="93">
        <v>-2</v>
      </c>
      <c r="D13" s="93">
        <v>-1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389</v>
      </c>
      <c r="B14" s="414" t="s">
        <v>390</v>
      </c>
      <c r="C14" s="93"/>
      <c r="D14" s="93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391</v>
      </c>
      <c r="B15" s="414" t="s">
        <v>392</v>
      </c>
      <c r="C15" s="93"/>
      <c r="D15" s="93"/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393</v>
      </c>
      <c r="B16" s="414" t="s">
        <v>394</v>
      </c>
      <c r="C16" s="93"/>
      <c r="D16" s="93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395</v>
      </c>
      <c r="B17" s="414" t="s">
        <v>396</v>
      </c>
      <c r="C17" s="93"/>
      <c r="D17" s="93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397</v>
      </c>
      <c r="B18" s="417" t="s">
        <v>398</v>
      </c>
      <c r="C18" s="93"/>
      <c r="D18" s="93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399</v>
      </c>
      <c r="B19" s="414" t="s">
        <v>400</v>
      </c>
      <c r="C19" s="93"/>
      <c r="D19" s="93">
        <v>-1</v>
      </c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401</v>
      </c>
      <c r="B20" s="419" t="s">
        <v>402</v>
      </c>
      <c r="C20" s="94">
        <f>SUM(C10:C19)</f>
        <v>-4</v>
      </c>
      <c r="D20" s="94">
        <f>SUM(D10:D19)</f>
        <v>-9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403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404</v>
      </c>
      <c r="B22" s="414" t="s">
        <v>405</v>
      </c>
      <c r="C22" s="93"/>
      <c r="D22" s="93"/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406</v>
      </c>
      <c r="B23" s="414" t="s">
        <v>407</v>
      </c>
      <c r="C23" s="93"/>
      <c r="D23" s="93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408</v>
      </c>
      <c r="B24" s="414" t="s">
        <v>409</v>
      </c>
      <c r="C24" s="93"/>
      <c r="D24" s="93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410</v>
      </c>
      <c r="B25" s="414" t="s">
        <v>411</v>
      </c>
      <c r="C25" s="93"/>
      <c r="D25" s="93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412</v>
      </c>
      <c r="B26" s="414" t="s">
        <v>413</v>
      </c>
      <c r="C26" s="93"/>
      <c r="D26" s="93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414</v>
      </c>
      <c r="B27" s="414" t="s">
        <v>415</v>
      </c>
      <c r="C27" s="93"/>
      <c r="D27" s="93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416</v>
      </c>
      <c r="B28" s="414" t="s">
        <v>417</v>
      </c>
      <c r="C28" s="93"/>
      <c r="D28" s="93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418</v>
      </c>
      <c r="B29" s="414" t="s">
        <v>419</v>
      </c>
      <c r="C29" s="93"/>
      <c r="D29" s="93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397</v>
      </c>
      <c r="B30" s="414" t="s">
        <v>420</v>
      </c>
      <c r="C30" s="93"/>
      <c r="D30" s="93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421</v>
      </c>
      <c r="B31" s="414" t="s">
        <v>422</v>
      </c>
      <c r="C31" s="93"/>
      <c r="D31" s="93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423</v>
      </c>
      <c r="B32" s="419" t="s">
        <v>424</v>
      </c>
      <c r="C32" s="94">
        <f>SUM(C22:C31)</f>
        <v>0</v>
      </c>
      <c r="D32" s="94">
        <f>SUM(D22:D31)</f>
        <v>0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425</v>
      </c>
      <c r="B33" s="420"/>
      <c r="C33" s="421"/>
      <c r="D33" s="421"/>
      <c r="E33" s="182"/>
      <c r="F33" s="182"/>
      <c r="G33" s="183"/>
    </row>
    <row r="34" spans="1:7" ht="12">
      <c r="A34" s="413" t="s">
        <v>426</v>
      </c>
      <c r="B34" s="414" t="s">
        <v>427</v>
      </c>
      <c r="C34" s="93"/>
      <c r="D34" s="93"/>
      <c r="E34" s="182"/>
      <c r="F34" s="182"/>
      <c r="G34" s="183"/>
    </row>
    <row r="35" spans="1:7" ht="12">
      <c r="A35" s="415" t="s">
        <v>428</v>
      </c>
      <c r="B35" s="414" t="s">
        <v>429</v>
      </c>
      <c r="C35" s="93"/>
      <c r="D35" s="93"/>
      <c r="E35" s="182"/>
      <c r="F35" s="182"/>
      <c r="G35" s="183"/>
    </row>
    <row r="36" spans="1:7" ht="12">
      <c r="A36" s="413" t="s">
        <v>430</v>
      </c>
      <c r="B36" s="414" t="s">
        <v>431</v>
      </c>
      <c r="C36" s="93"/>
      <c r="D36" s="93"/>
      <c r="E36" s="182"/>
      <c r="F36" s="182"/>
      <c r="G36" s="183"/>
    </row>
    <row r="37" spans="1:7" ht="12">
      <c r="A37" s="413" t="s">
        <v>432</v>
      </c>
      <c r="B37" s="414" t="s">
        <v>433</v>
      </c>
      <c r="C37" s="93">
        <v>-59</v>
      </c>
      <c r="D37" s="93"/>
      <c r="E37" s="182"/>
      <c r="F37" s="182"/>
      <c r="G37" s="183"/>
    </row>
    <row r="38" spans="1:7" ht="12">
      <c r="A38" s="413" t="s">
        <v>434</v>
      </c>
      <c r="B38" s="414" t="s">
        <v>435</v>
      </c>
      <c r="C38" s="93"/>
      <c r="D38" s="93"/>
      <c r="E38" s="182"/>
      <c r="F38" s="182"/>
      <c r="G38" s="183"/>
    </row>
    <row r="39" spans="1:7" ht="12">
      <c r="A39" s="413" t="s">
        <v>436</v>
      </c>
      <c r="B39" s="414" t="s">
        <v>437</v>
      </c>
      <c r="C39" s="93">
        <v>2</v>
      </c>
      <c r="D39" s="93">
        <v>8</v>
      </c>
      <c r="E39" s="182"/>
      <c r="F39" s="182"/>
      <c r="G39" s="183"/>
    </row>
    <row r="40" spans="1:7" ht="12">
      <c r="A40" s="413" t="s">
        <v>438</v>
      </c>
      <c r="B40" s="414" t="s">
        <v>439</v>
      </c>
      <c r="C40" s="93"/>
      <c r="D40" s="93"/>
      <c r="E40" s="182"/>
      <c r="F40" s="182"/>
      <c r="G40" s="183"/>
    </row>
    <row r="41" spans="1:8" ht="12">
      <c r="A41" s="413" t="s">
        <v>440</v>
      </c>
      <c r="B41" s="414" t="s">
        <v>441</v>
      </c>
      <c r="C41" s="93"/>
      <c r="D41" s="93"/>
      <c r="E41" s="182"/>
      <c r="F41" s="182"/>
      <c r="G41" s="186"/>
      <c r="H41" s="187"/>
    </row>
    <row r="42" spans="1:8" ht="12">
      <c r="A42" s="418" t="s">
        <v>442</v>
      </c>
      <c r="B42" s="419" t="s">
        <v>443</v>
      </c>
      <c r="C42" s="94">
        <f>SUM(C34:C41)</f>
        <v>-57</v>
      </c>
      <c r="D42" s="94">
        <f>SUM(D34:D41)</f>
        <v>8</v>
      </c>
      <c r="E42" s="182"/>
      <c r="F42" s="182"/>
      <c r="G42" s="186"/>
      <c r="H42" s="187"/>
    </row>
    <row r="43" spans="1:8" ht="12">
      <c r="A43" s="422" t="s">
        <v>444</v>
      </c>
      <c r="B43" s="419" t="s">
        <v>445</v>
      </c>
      <c r="C43" s="94">
        <f>C42+C32+C20</f>
        <v>-61</v>
      </c>
      <c r="D43" s="94">
        <f>D42+D32+D20</f>
        <v>-1</v>
      </c>
      <c r="E43" s="182"/>
      <c r="F43" s="182"/>
      <c r="G43" s="186"/>
      <c r="H43" s="187"/>
    </row>
    <row r="44" spans="1:8" ht="12">
      <c r="A44" s="411" t="s">
        <v>446</v>
      </c>
      <c r="B44" s="420" t="s">
        <v>447</v>
      </c>
      <c r="C44" s="94">
        <f>D45</f>
        <v>132</v>
      </c>
      <c r="D44" s="185">
        <v>133</v>
      </c>
      <c r="E44" s="182"/>
      <c r="F44" s="182"/>
      <c r="G44" s="186"/>
      <c r="H44" s="187"/>
    </row>
    <row r="45" spans="1:8" ht="12">
      <c r="A45" s="411" t="s">
        <v>448</v>
      </c>
      <c r="B45" s="420" t="s">
        <v>449</v>
      </c>
      <c r="C45" s="94">
        <f>C44+C43</f>
        <v>71</v>
      </c>
      <c r="D45" s="94">
        <f>D44+D43</f>
        <v>132</v>
      </c>
      <c r="E45" s="182"/>
      <c r="F45" s="182"/>
      <c r="G45" s="186"/>
      <c r="H45" s="187"/>
    </row>
    <row r="46" spans="1:8" ht="12">
      <c r="A46" s="413" t="s">
        <v>450</v>
      </c>
      <c r="B46" s="420" t="s">
        <v>451</v>
      </c>
      <c r="C46" s="95">
        <v>71</v>
      </c>
      <c r="D46" s="95">
        <v>132</v>
      </c>
      <c r="E46" s="182"/>
      <c r="F46" s="182"/>
      <c r="G46" s="186"/>
      <c r="H46" s="187"/>
    </row>
    <row r="47" spans="1:8" ht="12">
      <c r="A47" s="413" t="s">
        <v>452</v>
      </c>
      <c r="B47" s="420" t="s">
        <v>453</v>
      </c>
      <c r="C47" s="95"/>
      <c r="D47" s="95"/>
      <c r="E47" s="183"/>
      <c r="F47" s="183"/>
      <c r="G47" s="186"/>
      <c r="H47" s="187"/>
    </row>
    <row r="48" spans="1:8" ht="12">
      <c r="A48" s="182"/>
      <c r="B48" s="423"/>
      <c r="C48" s="424"/>
      <c r="D48" s="424"/>
      <c r="E48" s="183"/>
      <c r="F48" s="183"/>
      <c r="G48" s="186"/>
      <c r="H48" s="187"/>
    </row>
    <row r="49" spans="1:8" ht="12">
      <c r="A49" s="548" t="str">
        <f>'справка №1-БАЛАНС'!A98</f>
        <v>Дата на съставяне: 22.04.2019</v>
      </c>
      <c r="B49" s="549"/>
      <c r="C49" s="547"/>
      <c r="D49" s="550"/>
      <c r="E49" s="426"/>
      <c r="F49" s="183"/>
      <c r="G49" s="186"/>
      <c r="H49" s="187"/>
    </row>
    <row r="50" spans="1:8" ht="12">
      <c r="A50" s="551"/>
      <c r="B50" s="549" t="s">
        <v>377</v>
      </c>
      <c r="C50" s="547"/>
      <c r="D50" s="549"/>
      <c r="G50" s="187"/>
      <c r="H50" s="187"/>
    </row>
    <row r="51" spans="1:8" ht="12">
      <c r="A51" s="551"/>
      <c r="B51" s="551"/>
      <c r="C51" s="549" t="s">
        <v>868</v>
      </c>
      <c r="D51" s="547"/>
      <c r="G51" s="187"/>
      <c r="H51" s="187"/>
    </row>
    <row r="52" spans="1:8" ht="12">
      <c r="A52" s="551"/>
      <c r="B52" s="549" t="s">
        <v>771</v>
      </c>
      <c r="C52" s="547"/>
      <c r="D52" s="549"/>
      <c r="G52" s="187"/>
      <c r="H52" s="187"/>
    </row>
    <row r="53" spans="1:8" ht="12">
      <c r="A53" s="551"/>
      <c r="B53" s="551"/>
      <c r="C53" s="549" t="s">
        <v>856</v>
      </c>
      <c r="D53" s="547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J32" sqref="J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1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период: към 31.03.2019</v>
      </c>
      <c r="B5" s="596"/>
      <c r="C5" s="596"/>
      <c r="D5" s="596"/>
      <c r="E5" s="596"/>
      <c r="F5" s="192"/>
      <c r="G5" s="192"/>
      <c r="H5" s="192"/>
      <c r="I5" s="192"/>
      <c r="J5" s="192"/>
      <c r="K5" s="9"/>
      <c r="L5" s="10"/>
      <c r="M5" s="11" t="s">
        <v>3</v>
      </c>
      <c r="N5" s="10"/>
    </row>
    <row r="6" spans="1:14" s="15" customFormat="1" ht="21.75" customHeight="1">
      <c r="A6" s="264"/>
      <c r="B6" s="268"/>
      <c r="C6" s="233"/>
      <c r="D6" s="257" t="s">
        <v>455</v>
      </c>
      <c r="E6" s="13"/>
      <c r="F6" s="13"/>
      <c r="G6" s="13"/>
      <c r="H6" s="13"/>
      <c r="I6" s="13" t="s">
        <v>456</v>
      </c>
      <c r="J6" s="256"/>
      <c r="K6" s="242"/>
      <c r="L6" s="233"/>
      <c r="M6" s="236"/>
      <c r="N6" s="190"/>
    </row>
    <row r="7" spans="1:14" s="15" customFormat="1" ht="60">
      <c r="A7" s="265" t="s">
        <v>457</v>
      </c>
      <c r="B7" s="269" t="s">
        <v>458</v>
      </c>
      <c r="C7" s="234" t="s">
        <v>459</v>
      </c>
      <c r="D7" s="266" t="s">
        <v>460</v>
      </c>
      <c r="E7" s="233" t="s">
        <v>461</v>
      </c>
      <c r="F7" s="13" t="s">
        <v>462</v>
      </c>
      <c r="G7" s="13"/>
      <c r="H7" s="13"/>
      <c r="I7" s="233" t="s">
        <v>463</v>
      </c>
      <c r="J7" s="258" t="s">
        <v>464</v>
      </c>
      <c r="K7" s="234" t="s">
        <v>465</v>
      </c>
      <c r="L7" s="234" t="s">
        <v>466</v>
      </c>
      <c r="M7" s="263" t="s">
        <v>467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468</v>
      </c>
      <c r="G8" s="12" t="s">
        <v>469</v>
      </c>
      <c r="H8" s="12" t="s">
        <v>470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11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471</v>
      </c>
      <c r="B10" s="35"/>
      <c r="C10" s="96" t="s">
        <v>44</v>
      </c>
      <c r="D10" s="96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7">
        <f>'справка №1-БАЛАНС'!H17</f>
        <v>1191</v>
      </c>
      <c r="D11" s="97">
        <f>'справка №1-БАЛАНС'!H19</f>
        <v>0</v>
      </c>
      <c r="E11" s="97">
        <f>'справка №1-БАЛАНС'!H20</f>
        <v>0</v>
      </c>
      <c r="F11" s="97">
        <f>'справка №1-БАЛАНС'!H22</f>
        <v>80</v>
      </c>
      <c r="G11" s="97">
        <f>'справка №1-БАЛАНС'!H23</f>
        <v>0</v>
      </c>
      <c r="H11" s="99"/>
      <c r="I11" s="97">
        <f>'справка №1-БАЛАНС'!H28+'справка №1-БАЛАНС'!H31</f>
        <v>198</v>
      </c>
      <c r="J11" s="97">
        <f>'справка №1-БАЛАНС'!H29+'справка №1-БАЛАНС'!H32</f>
        <v>-30</v>
      </c>
      <c r="K11" s="99"/>
      <c r="L11" s="427">
        <f>SUM(C11:K11)</f>
        <v>1439</v>
      </c>
      <c r="M11" s="97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475</v>
      </c>
      <c r="B12" s="35" t="s">
        <v>476</v>
      </c>
      <c r="C12" s="98">
        <f>C13+C14</f>
        <v>0</v>
      </c>
      <c r="D12" s="98">
        <f aca="true" t="shared" si="0" ref="D12:M12">D13+D14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427">
        <f aca="true" t="shared" si="1" ref="L12:L32">SUM(C12:K12)</f>
        <v>0</v>
      </c>
      <c r="M12" s="98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477</v>
      </c>
      <c r="B13" s="16" t="s">
        <v>478</v>
      </c>
      <c r="C13" s="99"/>
      <c r="D13" s="99"/>
      <c r="E13" s="99"/>
      <c r="F13" s="99"/>
      <c r="G13" s="99"/>
      <c r="H13" s="99"/>
      <c r="I13" s="99"/>
      <c r="J13" s="99"/>
      <c r="K13" s="99"/>
      <c r="L13" s="427">
        <f t="shared" si="1"/>
        <v>0</v>
      </c>
      <c r="M13" s="99"/>
      <c r="N13" s="19"/>
    </row>
    <row r="14" spans="1:14" ht="12" customHeight="1">
      <c r="A14" s="21" t="s">
        <v>479</v>
      </c>
      <c r="B14" s="16" t="s">
        <v>480</v>
      </c>
      <c r="C14" s="99"/>
      <c r="D14" s="99"/>
      <c r="E14" s="99"/>
      <c r="F14" s="99"/>
      <c r="G14" s="99"/>
      <c r="H14" s="99"/>
      <c r="I14" s="99"/>
      <c r="J14" s="99"/>
      <c r="K14" s="99"/>
      <c r="L14" s="427">
        <f t="shared" si="1"/>
        <v>0</v>
      </c>
      <c r="M14" s="99"/>
      <c r="N14" s="19"/>
    </row>
    <row r="15" spans="1:23" ht="12">
      <c r="A15" s="18" t="s">
        <v>481</v>
      </c>
      <c r="B15" s="35" t="s">
        <v>482</v>
      </c>
      <c r="C15" s="100">
        <f>C11+C12</f>
        <v>1191</v>
      </c>
      <c r="D15" s="100">
        <f aca="true" t="shared" si="2" ref="D15:M15">D11+D12</f>
        <v>0</v>
      </c>
      <c r="E15" s="100">
        <f t="shared" si="2"/>
        <v>0</v>
      </c>
      <c r="F15" s="100">
        <f t="shared" si="2"/>
        <v>80</v>
      </c>
      <c r="G15" s="100">
        <f t="shared" si="2"/>
        <v>0</v>
      </c>
      <c r="H15" s="100">
        <f t="shared" si="2"/>
        <v>0</v>
      </c>
      <c r="I15" s="100">
        <f t="shared" si="2"/>
        <v>198</v>
      </c>
      <c r="J15" s="100">
        <f t="shared" si="2"/>
        <v>-30</v>
      </c>
      <c r="K15" s="100">
        <f t="shared" si="2"/>
        <v>0</v>
      </c>
      <c r="L15" s="427">
        <f t="shared" si="1"/>
        <v>1439</v>
      </c>
      <c r="M15" s="100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483</v>
      </c>
      <c r="B16" s="42" t="s">
        <v>484</v>
      </c>
      <c r="C16" s="238"/>
      <c r="D16" s="239"/>
      <c r="E16" s="239"/>
      <c r="F16" s="239"/>
      <c r="G16" s="239"/>
      <c r="H16" s="240"/>
      <c r="I16" s="254">
        <f>+'справка №1-БАЛАНС'!G31</f>
        <v>0</v>
      </c>
      <c r="J16" s="428">
        <f>+'справка №1-БАЛАНС'!G32</f>
        <v>-5</v>
      </c>
      <c r="K16" s="99"/>
      <c r="L16" s="427">
        <f t="shared" si="1"/>
        <v>-5</v>
      </c>
      <c r="M16" s="99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485</v>
      </c>
      <c r="B17" s="16" t="s">
        <v>486</v>
      </c>
      <c r="C17" s="101">
        <f>C18+C19</f>
        <v>0</v>
      </c>
      <c r="D17" s="101">
        <f aca="true" t="shared" si="3" ref="D17:K17">D18+D19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>J18+J19</f>
        <v>0</v>
      </c>
      <c r="K17" s="101">
        <f t="shared" si="3"/>
        <v>0</v>
      </c>
      <c r="L17" s="427">
        <f t="shared" si="1"/>
        <v>0</v>
      </c>
      <c r="M17" s="101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487</v>
      </c>
      <c r="B18" s="37" t="s">
        <v>488</v>
      </c>
      <c r="C18" s="99"/>
      <c r="D18" s="99"/>
      <c r="E18" s="99"/>
      <c r="F18" s="99"/>
      <c r="G18" s="99"/>
      <c r="H18" s="99"/>
      <c r="I18" s="99"/>
      <c r="J18" s="99"/>
      <c r="K18" s="99"/>
      <c r="L18" s="427">
        <f t="shared" si="1"/>
        <v>0</v>
      </c>
      <c r="M18" s="99"/>
      <c r="N18" s="19"/>
    </row>
    <row r="19" spans="1:14" ht="12" customHeight="1">
      <c r="A19" s="22" t="s">
        <v>489</v>
      </c>
      <c r="B19" s="37" t="s">
        <v>490</v>
      </c>
      <c r="C19" s="99"/>
      <c r="D19" s="99"/>
      <c r="E19" s="99"/>
      <c r="F19" s="99"/>
      <c r="G19" s="99"/>
      <c r="H19" s="99"/>
      <c r="I19" s="99"/>
      <c r="J19" s="99"/>
      <c r="K19" s="99"/>
      <c r="L19" s="427">
        <f t="shared" si="1"/>
        <v>0</v>
      </c>
      <c r="M19" s="99"/>
      <c r="N19" s="19"/>
    </row>
    <row r="20" spans="1:14" ht="12.75" customHeight="1">
      <c r="A20" s="21" t="s">
        <v>491</v>
      </c>
      <c r="B20" s="16" t="s">
        <v>492</v>
      </c>
      <c r="C20" s="99"/>
      <c r="D20" s="99"/>
      <c r="E20" s="99"/>
      <c r="F20" s="99"/>
      <c r="G20" s="99"/>
      <c r="H20" s="99"/>
      <c r="I20" s="99"/>
      <c r="J20" s="99"/>
      <c r="K20" s="99"/>
      <c r="L20" s="427">
        <f t="shared" si="1"/>
        <v>0</v>
      </c>
      <c r="M20" s="99"/>
      <c r="N20" s="19"/>
    </row>
    <row r="21" spans="1:23" ht="23.25" customHeight="1">
      <c r="A21" s="21" t="s">
        <v>493</v>
      </c>
      <c r="B21" s="16" t="s">
        <v>494</v>
      </c>
      <c r="C21" s="98">
        <f>C22-C23</f>
        <v>0</v>
      </c>
      <c r="D21" s="98">
        <f aca="true" t="shared" si="4" ref="D21:M21">D22-D23</f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427">
        <f t="shared" si="1"/>
        <v>0</v>
      </c>
      <c r="M21" s="98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495</v>
      </c>
      <c r="B22" s="16" t="s">
        <v>496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497</v>
      </c>
      <c r="B23" s="16" t="s">
        <v>498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499</v>
      </c>
      <c r="B24" s="16" t="s">
        <v>500</v>
      </c>
      <c r="C24" s="98">
        <f>C25-C26</f>
        <v>0</v>
      </c>
      <c r="D24" s="98">
        <f aca="true" t="shared" si="5" ref="D24:M24">D25-D26</f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98">
        <f t="shared" si="5"/>
        <v>0</v>
      </c>
      <c r="K24" s="98">
        <f t="shared" si="5"/>
        <v>0</v>
      </c>
      <c r="L24" s="427">
        <f t="shared" si="1"/>
        <v>0</v>
      </c>
      <c r="M24" s="98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495</v>
      </c>
      <c r="B25" s="16" t="s">
        <v>501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497</v>
      </c>
      <c r="B26" s="16" t="s">
        <v>502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503</v>
      </c>
      <c r="B27" s="16" t="s">
        <v>504</v>
      </c>
      <c r="C27" s="99"/>
      <c r="D27" s="99"/>
      <c r="E27" s="99"/>
      <c r="F27" s="99"/>
      <c r="G27" s="99"/>
      <c r="H27" s="99"/>
      <c r="I27" s="99"/>
      <c r="J27" s="99"/>
      <c r="K27" s="99"/>
      <c r="L27" s="427">
        <f t="shared" si="1"/>
        <v>0</v>
      </c>
      <c r="M27" s="99"/>
      <c r="N27" s="19"/>
    </row>
    <row r="28" spans="1:14" ht="12">
      <c r="A28" s="21" t="s">
        <v>505</v>
      </c>
      <c r="B28" s="16" t="s">
        <v>506</v>
      </c>
      <c r="C28" s="99"/>
      <c r="D28" s="99"/>
      <c r="E28" s="99"/>
      <c r="F28" s="99"/>
      <c r="G28" s="99"/>
      <c r="H28" s="99"/>
      <c r="I28" s="99"/>
      <c r="J28" s="99"/>
      <c r="K28" s="99"/>
      <c r="L28" s="427">
        <f t="shared" si="1"/>
        <v>0</v>
      </c>
      <c r="M28" s="99"/>
      <c r="N28" s="19"/>
    </row>
    <row r="29" spans="1:23" ht="14.25" customHeight="1">
      <c r="A29" s="18" t="s">
        <v>507</v>
      </c>
      <c r="B29" s="35" t="s">
        <v>508</v>
      </c>
      <c r="C29" s="98">
        <f>C17+C20+C21+C24+C28+C27+C15+C16</f>
        <v>1191</v>
      </c>
      <c r="D29" s="98">
        <f aca="true" t="shared" si="6" ref="D29:M29">D17+D20+D21+D24+D28+D27+D15+D16</f>
        <v>0</v>
      </c>
      <c r="E29" s="98">
        <f t="shared" si="6"/>
        <v>0</v>
      </c>
      <c r="F29" s="98">
        <f t="shared" si="6"/>
        <v>80</v>
      </c>
      <c r="G29" s="98">
        <f t="shared" si="6"/>
        <v>0</v>
      </c>
      <c r="H29" s="98">
        <f t="shared" si="6"/>
        <v>0</v>
      </c>
      <c r="I29" s="98">
        <f t="shared" si="6"/>
        <v>198</v>
      </c>
      <c r="J29" s="98">
        <f t="shared" si="6"/>
        <v>-35</v>
      </c>
      <c r="K29" s="98">
        <f t="shared" si="6"/>
        <v>0</v>
      </c>
      <c r="L29" s="427">
        <f t="shared" si="1"/>
        <v>1434</v>
      </c>
      <c r="M29" s="98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509</v>
      </c>
      <c r="B30" s="16" t="s">
        <v>510</v>
      </c>
      <c r="C30" s="99"/>
      <c r="D30" s="99"/>
      <c r="E30" s="99"/>
      <c r="F30" s="99"/>
      <c r="G30" s="99"/>
      <c r="H30" s="99"/>
      <c r="I30" s="99"/>
      <c r="J30" s="99"/>
      <c r="K30" s="99"/>
      <c r="L30" s="427">
        <f t="shared" si="1"/>
        <v>0</v>
      </c>
      <c r="M30" s="99"/>
      <c r="N30" s="19"/>
    </row>
    <row r="31" spans="1:14" ht="24" customHeight="1">
      <c r="A31" s="21" t="s">
        <v>511</v>
      </c>
      <c r="B31" s="16" t="s">
        <v>512</v>
      </c>
      <c r="C31" s="99"/>
      <c r="D31" s="99"/>
      <c r="E31" s="99"/>
      <c r="F31" s="99"/>
      <c r="G31" s="99"/>
      <c r="H31" s="99"/>
      <c r="I31" s="99"/>
      <c r="J31" s="99"/>
      <c r="K31" s="99"/>
      <c r="L31" s="427">
        <f t="shared" si="1"/>
        <v>0</v>
      </c>
      <c r="M31" s="99"/>
      <c r="N31" s="19"/>
    </row>
    <row r="32" spans="1:23" ht="23.25" customHeight="1">
      <c r="A32" s="18" t="s">
        <v>513</v>
      </c>
      <c r="B32" s="35" t="s">
        <v>514</v>
      </c>
      <c r="C32" s="98">
        <f aca="true" t="shared" si="7" ref="C32:K32">C29+C30+C31</f>
        <v>1191</v>
      </c>
      <c r="D32" s="98">
        <f t="shared" si="7"/>
        <v>0</v>
      </c>
      <c r="E32" s="98">
        <f t="shared" si="7"/>
        <v>0</v>
      </c>
      <c r="F32" s="98">
        <f t="shared" si="7"/>
        <v>80</v>
      </c>
      <c r="G32" s="98">
        <f t="shared" si="7"/>
        <v>0</v>
      </c>
      <c r="H32" s="98">
        <f t="shared" si="7"/>
        <v>0</v>
      </c>
      <c r="I32" s="98">
        <f t="shared" si="7"/>
        <v>198</v>
      </c>
      <c r="J32" s="98">
        <f t="shared" si="7"/>
        <v>-35</v>
      </c>
      <c r="K32" s="98">
        <f t="shared" si="7"/>
        <v>0</v>
      </c>
      <c r="L32" s="427">
        <f t="shared" si="1"/>
        <v>1434</v>
      </c>
      <c r="M32" s="98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70" t="str">
        <f>'справка №1-БАЛАНС'!A98</f>
        <v>Дата на съставяне: 22.04.2019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0">
      <selection activeCell="K11" sqref="K11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4"/>
      <c r="J2" s="444"/>
      <c r="K2" s="444"/>
      <c r="L2" s="444"/>
      <c r="M2" s="602" t="s">
        <v>1</v>
      </c>
      <c r="N2" s="603"/>
      <c r="O2" s="603"/>
      <c r="P2" s="604">
        <f>'справка №1-БАЛАНС'!H3</f>
        <v>120054800</v>
      </c>
      <c r="Q2" s="604"/>
      <c r="R2" s="356"/>
    </row>
    <row r="3" spans="1:18" ht="15">
      <c r="A3" s="607" t="str">
        <f>'справка №1-БАЛАНС'!A5</f>
        <v>Отчетен период: към 31.03.2019</v>
      </c>
      <c r="B3" s="608"/>
      <c r="C3" s="609"/>
      <c r="D3" s="609"/>
      <c r="E3" s="609"/>
      <c r="F3" s="446"/>
      <c r="G3" s="446"/>
      <c r="H3" s="446"/>
      <c r="I3" s="446"/>
      <c r="J3" s="446"/>
      <c r="K3" s="446"/>
      <c r="L3" s="446"/>
      <c r="M3" s="605" t="s">
        <v>2</v>
      </c>
      <c r="N3" s="605"/>
      <c r="O3" s="606"/>
      <c r="P3" s="606"/>
      <c r="Q3" s="606"/>
      <c r="R3" s="357"/>
    </row>
    <row r="4" spans="1:18" ht="12">
      <c r="A4" s="439" t="s">
        <v>516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2" t="s">
        <v>518</v>
      </c>
      <c r="E5" s="452"/>
      <c r="F5" s="452"/>
      <c r="G5" s="452"/>
      <c r="H5" s="452" t="s">
        <v>519</v>
      </c>
      <c r="I5" s="452"/>
      <c r="J5" s="617" t="s">
        <v>520</v>
      </c>
      <c r="K5" s="452" t="s">
        <v>521</v>
      </c>
      <c r="L5" s="452"/>
      <c r="M5" s="452"/>
      <c r="N5" s="452"/>
      <c r="O5" s="452" t="s">
        <v>519</v>
      </c>
      <c r="P5" s="452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3" t="s">
        <v>524</v>
      </c>
      <c r="E6" s="453" t="s">
        <v>525</v>
      </c>
      <c r="F6" s="453" t="s">
        <v>526</v>
      </c>
      <c r="G6" s="453" t="s">
        <v>527</v>
      </c>
      <c r="H6" s="453" t="s">
        <v>528</v>
      </c>
      <c r="I6" s="453" t="s">
        <v>529</v>
      </c>
      <c r="J6" s="618"/>
      <c r="K6" s="453" t="s">
        <v>524</v>
      </c>
      <c r="L6" s="453" t="s">
        <v>530</v>
      </c>
      <c r="M6" s="453" t="s">
        <v>531</v>
      </c>
      <c r="N6" s="453" t="s">
        <v>532</v>
      </c>
      <c r="O6" s="453" t="s">
        <v>528</v>
      </c>
      <c r="P6" s="453" t="s">
        <v>529</v>
      </c>
      <c r="Q6" s="618"/>
      <c r="R6" s="618"/>
    </row>
    <row r="7" spans="1:18" s="45" customFormat="1" ht="12">
      <c r="A7" s="455" t="s">
        <v>533</v>
      </c>
      <c r="B7" s="455"/>
      <c r="C7" s="456" t="s">
        <v>12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534</v>
      </c>
      <c r="B8" s="458" t="s">
        <v>535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536</v>
      </c>
      <c r="B9" s="461" t="s">
        <v>537</v>
      </c>
      <c r="C9" s="462" t="s">
        <v>538</v>
      </c>
      <c r="D9" s="245">
        <v>22</v>
      </c>
      <c r="E9" s="245"/>
      <c r="F9" s="245"/>
      <c r="G9" s="114">
        <f>D9+E9-F9</f>
        <v>22</v>
      </c>
      <c r="H9" s="104"/>
      <c r="I9" s="104"/>
      <c r="J9" s="114">
        <f>G9+H9-I9</f>
        <v>22</v>
      </c>
      <c r="K9" s="104"/>
      <c r="L9" s="104"/>
      <c r="M9" s="104"/>
      <c r="N9" s="114">
        <f>K9+L9-M9</f>
        <v>0</v>
      </c>
      <c r="O9" s="104"/>
      <c r="P9" s="104"/>
      <c r="Q9" s="114">
        <f aca="true" t="shared" si="0" ref="Q9:Q15">N9+O9-P9</f>
        <v>0</v>
      </c>
      <c r="R9" s="11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461" t="s">
        <v>539</v>
      </c>
      <c r="B10" s="461" t="s">
        <v>540</v>
      </c>
      <c r="C10" s="462" t="s">
        <v>541</v>
      </c>
      <c r="D10" s="245">
        <v>36</v>
      </c>
      <c r="E10" s="245"/>
      <c r="F10" s="245"/>
      <c r="G10" s="114">
        <f aca="true" t="shared" si="2" ref="G10:G39">D10+E10-F10</f>
        <v>36</v>
      </c>
      <c r="H10" s="104"/>
      <c r="I10" s="104"/>
      <c r="J10" s="114">
        <f aca="true" t="shared" si="3" ref="J10:J39">G10+H10-I10</f>
        <v>36</v>
      </c>
      <c r="K10" s="104">
        <v>13</v>
      </c>
      <c r="L10" s="104"/>
      <c r="M10" s="104"/>
      <c r="N10" s="114">
        <f aca="true" t="shared" si="4" ref="N10:N39">K10+L10-M10</f>
        <v>13</v>
      </c>
      <c r="O10" s="104"/>
      <c r="P10" s="104"/>
      <c r="Q10" s="114">
        <f t="shared" si="0"/>
        <v>13</v>
      </c>
      <c r="R10" s="114">
        <f t="shared" si="1"/>
        <v>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461" t="s">
        <v>542</v>
      </c>
      <c r="B11" s="461" t="s">
        <v>543</v>
      </c>
      <c r="C11" s="462" t="s">
        <v>544</v>
      </c>
      <c r="D11" s="245"/>
      <c r="E11" s="245"/>
      <c r="F11" s="245"/>
      <c r="G11" s="114">
        <f t="shared" si="2"/>
        <v>0</v>
      </c>
      <c r="H11" s="104"/>
      <c r="I11" s="104"/>
      <c r="J11" s="114">
        <f t="shared" si="3"/>
        <v>0</v>
      </c>
      <c r="K11" s="104"/>
      <c r="L11" s="104"/>
      <c r="M11" s="104"/>
      <c r="N11" s="114">
        <f t="shared" si="4"/>
        <v>0</v>
      </c>
      <c r="O11" s="104"/>
      <c r="P11" s="104"/>
      <c r="Q11" s="114">
        <f t="shared" si="0"/>
        <v>0</v>
      </c>
      <c r="R11" s="11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461" t="s">
        <v>545</v>
      </c>
      <c r="B12" s="461" t="s">
        <v>546</v>
      </c>
      <c r="C12" s="462" t="s">
        <v>547</v>
      </c>
      <c r="D12" s="245"/>
      <c r="E12" s="245"/>
      <c r="F12" s="245"/>
      <c r="G12" s="114">
        <f t="shared" si="2"/>
        <v>0</v>
      </c>
      <c r="H12" s="104"/>
      <c r="I12" s="104"/>
      <c r="J12" s="114">
        <f t="shared" si="3"/>
        <v>0</v>
      </c>
      <c r="K12" s="104"/>
      <c r="L12" s="104"/>
      <c r="M12" s="104"/>
      <c r="N12" s="114">
        <f t="shared" si="4"/>
        <v>0</v>
      </c>
      <c r="O12" s="104"/>
      <c r="P12" s="104"/>
      <c r="Q12" s="114">
        <f t="shared" si="0"/>
        <v>0</v>
      </c>
      <c r="R12" s="11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461" t="s">
        <v>548</v>
      </c>
      <c r="B13" s="461" t="s">
        <v>549</v>
      </c>
      <c r="C13" s="462" t="s">
        <v>550</v>
      </c>
      <c r="D13" s="245"/>
      <c r="E13" s="245"/>
      <c r="F13" s="245"/>
      <c r="G13" s="114">
        <f t="shared" si="2"/>
        <v>0</v>
      </c>
      <c r="H13" s="104"/>
      <c r="I13" s="104"/>
      <c r="J13" s="114">
        <f t="shared" si="3"/>
        <v>0</v>
      </c>
      <c r="K13" s="104"/>
      <c r="L13" s="104"/>
      <c r="M13" s="104"/>
      <c r="N13" s="114">
        <f t="shared" si="4"/>
        <v>0</v>
      </c>
      <c r="O13" s="104"/>
      <c r="P13" s="104"/>
      <c r="Q13" s="114">
        <f t="shared" si="0"/>
        <v>0</v>
      </c>
      <c r="R13" s="11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461" t="s">
        <v>551</v>
      </c>
      <c r="B14" s="461" t="s">
        <v>552</v>
      </c>
      <c r="C14" s="462" t="s">
        <v>553</v>
      </c>
      <c r="D14" s="245"/>
      <c r="E14" s="245"/>
      <c r="F14" s="245"/>
      <c r="G14" s="114">
        <f t="shared" si="2"/>
        <v>0</v>
      </c>
      <c r="H14" s="104"/>
      <c r="I14" s="104"/>
      <c r="J14" s="114">
        <f t="shared" si="3"/>
        <v>0</v>
      </c>
      <c r="K14" s="104"/>
      <c r="L14" s="104"/>
      <c r="M14" s="104"/>
      <c r="N14" s="114">
        <f t="shared" si="4"/>
        <v>0</v>
      </c>
      <c r="O14" s="104"/>
      <c r="P14" s="104"/>
      <c r="Q14" s="114">
        <f t="shared" si="0"/>
        <v>0</v>
      </c>
      <c r="R14" s="11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251" customFormat="1" ht="24">
      <c r="A15" s="571" t="s">
        <v>844</v>
      </c>
      <c r="B15" s="469" t="s">
        <v>845</v>
      </c>
      <c r="C15" s="572" t="s">
        <v>846</v>
      </c>
      <c r="D15" s="573"/>
      <c r="E15" s="573"/>
      <c r="F15" s="573"/>
      <c r="G15" s="114">
        <f t="shared" si="2"/>
        <v>0</v>
      </c>
      <c r="H15" s="574"/>
      <c r="I15" s="574"/>
      <c r="J15" s="114">
        <f t="shared" si="3"/>
        <v>0</v>
      </c>
      <c r="K15" s="574"/>
      <c r="L15" s="574"/>
      <c r="M15" s="574"/>
      <c r="N15" s="114">
        <f t="shared" si="4"/>
        <v>0</v>
      </c>
      <c r="O15" s="574"/>
      <c r="P15" s="574"/>
      <c r="Q15" s="114">
        <f t="shared" si="0"/>
        <v>0</v>
      </c>
      <c r="R15" s="114">
        <f t="shared" si="1"/>
        <v>0</v>
      </c>
      <c r="S15" s="575"/>
      <c r="T15" s="575"/>
      <c r="U15" s="575"/>
      <c r="V15" s="575"/>
      <c r="W15" s="575"/>
      <c r="X15" s="575"/>
      <c r="Y15" s="575"/>
      <c r="Z15" s="575"/>
      <c r="AA15" s="575"/>
      <c r="AB15" s="575"/>
    </row>
    <row r="16" spans="1:28" ht="12">
      <c r="A16" s="461" t="s">
        <v>554</v>
      </c>
      <c r="B16" s="249" t="s">
        <v>555</v>
      </c>
      <c r="C16" s="462" t="s">
        <v>556</v>
      </c>
      <c r="D16" s="245">
        <v>2</v>
      </c>
      <c r="E16" s="245"/>
      <c r="F16" s="245"/>
      <c r="G16" s="114">
        <f t="shared" si="2"/>
        <v>2</v>
      </c>
      <c r="H16" s="104"/>
      <c r="I16" s="104"/>
      <c r="J16" s="114">
        <f t="shared" si="3"/>
        <v>2</v>
      </c>
      <c r="K16" s="104">
        <v>2</v>
      </c>
      <c r="L16" s="104"/>
      <c r="M16" s="104"/>
      <c r="N16" s="114">
        <f t="shared" si="4"/>
        <v>2</v>
      </c>
      <c r="O16" s="104"/>
      <c r="P16" s="104"/>
      <c r="Q16" s="114">
        <f aca="true" t="shared" si="5" ref="Q16:Q25">N16+O16-P16</f>
        <v>2</v>
      </c>
      <c r="R16" s="11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461"/>
      <c r="B17" s="463" t="s">
        <v>557</v>
      </c>
      <c r="C17" s="464" t="s">
        <v>558</v>
      </c>
      <c r="D17" s="250">
        <f>SUM(D9:D16)</f>
        <v>60</v>
      </c>
      <c r="E17" s="250">
        <f>SUM(E9:E16)</f>
        <v>0</v>
      </c>
      <c r="F17" s="250">
        <f>SUM(F9:F16)</f>
        <v>0</v>
      </c>
      <c r="G17" s="114">
        <f t="shared" si="2"/>
        <v>60</v>
      </c>
      <c r="H17" s="115">
        <f>SUM(H9:H16)</f>
        <v>0</v>
      </c>
      <c r="I17" s="115">
        <f>SUM(I9:I16)</f>
        <v>0</v>
      </c>
      <c r="J17" s="114">
        <f t="shared" si="3"/>
        <v>60</v>
      </c>
      <c r="K17" s="115">
        <f>SUM(K9:K16)</f>
        <v>15</v>
      </c>
      <c r="L17" s="115">
        <f>SUM(L9:L16)</f>
        <v>0</v>
      </c>
      <c r="M17" s="115">
        <f>SUM(M9:M16)</f>
        <v>0</v>
      </c>
      <c r="N17" s="114">
        <f t="shared" si="4"/>
        <v>15</v>
      </c>
      <c r="O17" s="115">
        <f>SUM(O9:O16)</f>
        <v>0</v>
      </c>
      <c r="P17" s="115">
        <f>SUM(P9:P16)</f>
        <v>0</v>
      </c>
      <c r="Q17" s="114">
        <f t="shared" si="5"/>
        <v>15</v>
      </c>
      <c r="R17" s="114">
        <f t="shared" si="6"/>
        <v>45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465" t="s">
        <v>559</v>
      </c>
      <c r="B18" s="466" t="s">
        <v>560</v>
      </c>
      <c r="C18" s="464" t="s">
        <v>561</v>
      </c>
      <c r="D18" s="243"/>
      <c r="E18" s="243"/>
      <c r="F18" s="243"/>
      <c r="G18" s="114">
        <f t="shared" si="2"/>
        <v>0</v>
      </c>
      <c r="H18" s="102"/>
      <c r="I18" s="102"/>
      <c r="J18" s="114">
        <f t="shared" si="3"/>
        <v>0</v>
      </c>
      <c r="K18" s="102"/>
      <c r="L18" s="102"/>
      <c r="M18" s="102"/>
      <c r="N18" s="114">
        <f t="shared" si="4"/>
        <v>0</v>
      </c>
      <c r="O18" s="102"/>
      <c r="P18" s="102"/>
      <c r="Q18" s="114">
        <f t="shared" si="5"/>
        <v>0</v>
      </c>
      <c r="R18" s="11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467" t="s">
        <v>562</v>
      </c>
      <c r="B19" s="466" t="s">
        <v>563</v>
      </c>
      <c r="C19" s="464" t="s">
        <v>564</v>
      </c>
      <c r="D19" s="243"/>
      <c r="E19" s="243"/>
      <c r="F19" s="243"/>
      <c r="G19" s="114">
        <f t="shared" si="2"/>
        <v>0</v>
      </c>
      <c r="H19" s="102"/>
      <c r="I19" s="102"/>
      <c r="J19" s="114">
        <f t="shared" si="3"/>
        <v>0</v>
      </c>
      <c r="K19" s="102"/>
      <c r="L19" s="102"/>
      <c r="M19" s="102"/>
      <c r="N19" s="114">
        <f t="shared" si="4"/>
        <v>0</v>
      </c>
      <c r="O19" s="102"/>
      <c r="P19" s="102"/>
      <c r="Q19" s="114">
        <f t="shared" si="5"/>
        <v>0</v>
      </c>
      <c r="R19" s="11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468" t="s">
        <v>565</v>
      </c>
      <c r="B20" s="458" t="s">
        <v>566</v>
      </c>
      <c r="C20" s="462"/>
      <c r="D20" s="244"/>
      <c r="E20" s="244"/>
      <c r="F20" s="244"/>
      <c r="G20" s="114">
        <f t="shared" si="2"/>
        <v>0</v>
      </c>
      <c r="H20" s="103"/>
      <c r="I20" s="103"/>
      <c r="J20" s="114">
        <f t="shared" si="3"/>
        <v>0</v>
      </c>
      <c r="K20" s="103"/>
      <c r="L20" s="103"/>
      <c r="M20" s="103"/>
      <c r="N20" s="114">
        <f t="shared" si="4"/>
        <v>0</v>
      </c>
      <c r="O20" s="103"/>
      <c r="P20" s="103"/>
      <c r="Q20" s="114">
        <f t="shared" si="5"/>
        <v>0</v>
      </c>
      <c r="R20" s="11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461" t="s">
        <v>536</v>
      </c>
      <c r="B21" s="461" t="s">
        <v>567</v>
      </c>
      <c r="C21" s="462" t="s">
        <v>568</v>
      </c>
      <c r="D21" s="245"/>
      <c r="E21" s="245"/>
      <c r="F21" s="245"/>
      <c r="G21" s="114">
        <f t="shared" si="2"/>
        <v>0</v>
      </c>
      <c r="H21" s="104"/>
      <c r="I21" s="104"/>
      <c r="J21" s="114">
        <f t="shared" si="3"/>
        <v>0</v>
      </c>
      <c r="K21" s="104"/>
      <c r="L21" s="104"/>
      <c r="M21" s="104"/>
      <c r="N21" s="114">
        <f t="shared" si="4"/>
        <v>0</v>
      </c>
      <c r="O21" s="104"/>
      <c r="P21" s="104"/>
      <c r="Q21" s="114">
        <f t="shared" si="5"/>
        <v>0</v>
      </c>
      <c r="R21" s="11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461" t="s">
        <v>539</v>
      </c>
      <c r="B22" s="461" t="s">
        <v>569</v>
      </c>
      <c r="C22" s="462" t="s">
        <v>570</v>
      </c>
      <c r="D22" s="245">
        <v>0</v>
      </c>
      <c r="E22" s="245"/>
      <c r="F22" s="245"/>
      <c r="G22" s="114">
        <f t="shared" si="2"/>
        <v>0</v>
      </c>
      <c r="H22" s="104"/>
      <c r="I22" s="104"/>
      <c r="J22" s="114">
        <f t="shared" si="3"/>
        <v>0</v>
      </c>
      <c r="K22" s="104">
        <v>0</v>
      </c>
      <c r="L22" s="104"/>
      <c r="M22" s="104"/>
      <c r="N22" s="114">
        <f t="shared" si="4"/>
        <v>0</v>
      </c>
      <c r="O22" s="104"/>
      <c r="P22" s="104"/>
      <c r="Q22" s="114">
        <f t="shared" si="5"/>
        <v>0</v>
      </c>
      <c r="R22" s="11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469" t="s">
        <v>542</v>
      </c>
      <c r="B23" s="469" t="s">
        <v>571</v>
      </c>
      <c r="C23" s="462" t="s">
        <v>572</v>
      </c>
      <c r="D23" s="245"/>
      <c r="E23" s="245"/>
      <c r="F23" s="245"/>
      <c r="G23" s="114">
        <f t="shared" si="2"/>
        <v>0</v>
      </c>
      <c r="H23" s="104"/>
      <c r="I23" s="104"/>
      <c r="J23" s="114">
        <f t="shared" si="3"/>
        <v>0</v>
      </c>
      <c r="K23" s="104"/>
      <c r="L23" s="104"/>
      <c r="M23" s="104"/>
      <c r="N23" s="114">
        <f t="shared" si="4"/>
        <v>0</v>
      </c>
      <c r="O23" s="104"/>
      <c r="P23" s="104"/>
      <c r="Q23" s="114">
        <f t="shared" si="5"/>
        <v>0</v>
      </c>
      <c r="R23" s="11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461" t="s">
        <v>545</v>
      </c>
      <c r="B24" s="470" t="s">
        <v>555</v>
      </c>
      <c r="C24" s="462" t="s">
        <v>573</v>
      </c>
      <c r="D24" s="245">
        <v>0</v>
      </c>
      <c r="E24" s="245"/>
      <c r="F24" s="245"/>
      <c r="G24" s="114">
        <f t="shared" si="2"/>
        <v>0</v>
      </c>
      <c r="H24" s="104"/>
      <c r="I24" s="104"/>
      <c r="J24" s="114">
        <f t="shared" si="3"/>
        <v>0</v>
      </c>
      <c r="K24" s="104">
        <v>0</v>
      </c>
      <c r="L24" s="104"/>
      <c r="M24" s="104"/>
      <c r="N24" s="114">
        <f t="shared" si="4"/>
        <v>0</v>
      </c>
      <c r="O24" s="104"/>
      <c r="P24" s="104"/>
      <c r="Q24" s="114">
        <f t="shared" si="5"/>
        <v>0</v>
      </c>
      <c r="R24" s="11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461"/>
      <c r="B25" s="463" t="s">
        <v>827</v>
      </c>
      <c r="C25" s="471" t="s">
        <v>575</v>
      </c>
      <c r="D25" s="246">
        <f>SUM(D21:D24)</f>
        <v>0</v>
      </c>
      <c r="E25" s="246">
        <f aca="true" t="shared" si="7" ref="E25:P25">SUM(E21:E24)</f>
        <v>0</v>
      </c>
      <c r="F25" s="246">
        <f t="shared" si="7"/>
        <v>0</v>
      </c>
      <c r="G25" s="106">
        <f t="shared" si="2"/>
        <v>0</v>
      </c>
      <c r="H25" s="105">
        <f t="shared" si="7"/>
        <v>0</v>
      </c>
      <c r="I25" s="105">
        <f t="shared" si="7"/>
        <v>0</v>
      </c>
      <c r="J25" s="106">
        <f t="shared" si="3"/>
        <v>0</v>
      </c>
      <c r="K25" s="105">
        <f t="shared" si="7"/>
        <v>0</v>
      </c>
      <c r="L25" s="105">
        <f t="shared" si="7"/>
        <v>0</v>
      </c>
      <c r="M25" s="105">
        <f t="shared" si="7"/>
        <v>0</v>
      </c>
      <c r="N25" s="106">
        <f t="shared" si="4"/>
        <v>0</v>
      </c>
      <c r="O25" s="105">
        <f t="shared" si="7"/>
        <v>0</v>
      </c>
      <c r="P25" s="105">
        <f t="shared" si="7"/>
        <v>0</v>
      </c>
      <c r="Q25" s="106">
        <f t="shared" si="5"/>
        <v>0</v>
      </c>
      <c r="R25" s="106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468" t="s">
        <v>576</v>
      </c>
      <c r="B26" s="472" t="s">
        <v>577</v>
      </c>
      <c r="C26" s="473"/>
      <c r="D26" s="247"/>
      <c r="E26" s="247"/>
      <c r="F26" s="247"/>
      <c r="G26" s="109"/>
      <c r="H26" s="108"/>
      <c r="I26" s="108"/>
      <c r="J26" s="109"/>
      <c r="K26" s="108"/>
      <c r="L26" s="108"/>
      <c r="M26" s="108"/>
      <c r="N26" s="109"/>
      <c r="O26" s="108"/>
      <c r="P26" s="108"/>
      <c r="Q26" s="109"/>
      <c r="R26" s="477"/>
    </row>
    <row r="27" spans="1:28" ht="12">
      <c r="A27" s="461" t="s">
        <v>536</v>
      </c>
      <c r="B27" s="474" t="s">
        <v>840</v>
      </c>
      <c r="C27" s="475" t="s">
        <v>578</v>
      </c>
      <c r="D27" s="248">
        <f>SUM(D28:D31)</f>
        <v>934</v>
      </c>
      <c r="E27" s="248">
        <f aca="true" t="shared" si="8" ref="E27:P27">SUM(E28:E31)</f>
        <v>0</v>
      </c>
      <c r="F27" s="248">
        <f t="shared" si="8"/>
        <v>0</v>
      </c>
      <c r="G27" s="111">
        <f t="shared" si="2"/>
        <v>934</v>
      </c>
      <c r="H27" s="110">
        <f t="shared" si="8"/>
        <v>0</v>
      </c>
      <c r="I27" s="110">
        <f t="shared" si="8"/>
        <v>0</v>
      </c>
      <c r="J27" s="111">
        <f t="shared" si="3"/>
        <v>934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1">
        <f t="shared" si="4"/>
        <v>0</v>
      </c>
      <c r="O27" s="110">
        <f t="shared" si="8"/>
        <v>0</v>
      </c>
      <c r="P27" s="110">
        <f t="shared" si="8"/>
        <v>0</v>
      </c>
      <c r="Q27" s="111">
        <f>N27+O27-P27</f>
        <v>0</v>
      </c>
      <c r="R27" s="111">
        <f>J27-Q27</f>
        <v>934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461"/>
      <c r="B28" s="461" t="s">
        <v>103</v>
      </c>
      <c r="C28" s="462" t="s">
        <v>579</v>
      </c>
      <c r="D28" s="245">
        <v>934</v>
      </c>
      <c r="E28" s="245"/>
      <c r="F28" s="245"/>
      <c r="G28" s="114">
        <f t="shared" si="2"/>
        <v>934</v>
      </c>
      <c r="H28" s="104"/>
      <c r="I28" s="104"/>
      <c r="J28" s="114">
        <f t="shared" si="3"/>
        <v>934</v>
      </c>
      <c r="K28" s="112"/>
      <c r="L28" s="112"/>
      <c r="M28" s="112"/>
      <c r="N28" s="114">
        <f t="shared" si="4"/>
        <v>0</v>
      </c>
      <c r="O28" s="112"/>
      <c r="P28" s="112"/>
      <c r="Q28" s="114">
        <f aca="true" t="shared" si="9" ref="Q28:Q39">N28+O28-P28</f>
        <v>0</v>
      </c>
      <c r="R28" s="114">
        <f aca="true" t="shared" si="10" ref="R28:R39">J28-Q28</f>
        <v>934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461"/>
      <c r="B29" s="461" t="s">
        <v>105</v>
      </c>
      <c r="C29" s="462" t="s">
        <v>580</v>
      </c>
      <c r="D29" s="245"/>
      <c r="E29" s="245"/>
      <c r="F29" s="245"/>
      <c r="G29" s="114">
        <f t="shared" si="2"/>
        <v>0</v>
      </c>
      <c r="H29" s="112"/>
      <c r="I29" s="112"/>
      <c r="J29" s="114">
        <f t="shared" si="3"/>
        <v>0</v>
      </c>
      <c r="K29" s="112"/>
      <c r="L29" s="112"/>
      <c r="M29" s="112"/>
      <c r="N29" s="114">
        <f t="shared" si="4"/>
        <v>0</v>
      </c>
      <c r="O29" s="112"/>
      <c r="P29" s="112"/>
      <c r="Q29" s="114">
        <f t="shared" si="9"/>
        <v>0</v>
      </c>
      <c r="R29" s="11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461"/>
      <c r="B30" s="461" t="s">
        <v>109</v>
      </c>
      <c r="C30" s="462" t="s">
        <v>581</v>
      </c>
      <c r="D30" s="245"/>
      <c r="E30" s="245"/>
      <c r="F30" s="245"/>
      <c r="G30" s="114">
        <f t="shared" si="2"/>
        <v>0</v>
      </c>
      <c r="H30" s="245"/>
      <c r="I30" s="104"/>
      <c r="J30" s="114">
        <f t="shared" si="3"/>
        <v>0</v>
      </c>
      <c r="K30" s="112"/>
      <c r="L30" s="112"/>
      <c r="M30" s="112"/>
      <c r="N30" s="114">
        <f t="shared" si="4"/>
        <v>0</v>
      </c>
      <c r="O30" s="112"/>
      <c r="P30" s="112"/>
      <c r="Q30" s="114">
        <f t="shared" si="9"/>
        <v>0</v>
      </c>
      <c r="R30" s="11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461"/>
      <c r="B31" s="461" t="s">
        <v>111</v>
      </c>
      <c r="C31" s="462" t="s">
        <v>582</v>
      </c>
      <c r="D31" s="245"/>
      <c r="E31" s="245"/>
      <c r="F31" s="245"/>
      <c r="G31" s="114">
        <f t="shared" si="2"/>
        <v>0</v>
      </c>
      <c r="H31" s="112"/>
      <c r="I31" s="104"/>
      <c r="J31" s="114">
        <f t="shared" si="3"/>
        <v>0</v>
      </c>
      <c r="K31" s="112"/>
      <c r="L31" s="112"/>
      <c r="M31" s="112"/>
      <c r="N31" s="114">
        <f t="shared" si="4"/>
        <v>0</v>
      </c>
      <c r="O31" s="112"/>
      <c r="P31" s="112"/>
      <c r="Q31" s="114">
        <f t="shared" si="9"/>
        <v>0</v>
      </c>
      <c r="R31" s="11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461" t="s">
        <v>539</v>
      </c>
      <c r="B32" s="474" t="s">
        <v>583</v>
      </c>
      <c r="C32" s="462" t="s">
        <v>584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4">
        <f t="shared" si="2"/>
        <v>0</v>
      </c>
      <c r="H32" s="113">
        <f t="shared" si="11"/>
        <v>0</v>
      </c>
      <c r="I32" s="113">
        <f t="shared" si="11"/>
        <v>0</v>
      </c>
      <c r="J32" s="114">
        <f t="shared" si="3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4">
        <f t="shared" si="4"/>
        <v>0</v>
      </c>
      <c r="O32" s="113">
        <f t="shared" si="11"/>
        <v>0</v>
      </c>
      <c r="P32" s="113">
        <f t="shared" si="11"/>
        <v>0</v>
      </c>
      <c r="Q32" s="114">
        <f t="shared" si="9"/>
        <v>0</v>
      </c>
      <c r="R32" s="11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461"/>
      <c r="B33" s="476" t="s">
        <v>117</v>
      </c>
      <c r="C33" s="462" t="s">
        <v>585</v>
      </c>
      <c r="D33" s="245"/>
      <c r="E33" s="245"/>
      <c r="F33" s="245"/>
      <c r="G33" s="114">
        <f t="shared" si="2"/>
        <v>0</v>
      </c>
      <c r="H33" s="112"/>
      <c r="I33" s="112"/>
      <c r="J33" s="114">
        <f t="shared" si="3"/>
        <v>0</v>
      </c>
      <c r="K33" s="112"/>
      <c r="L33" s="112"/>
      <c r="M33" s="112"/>
      <c r="N33" s="114">
        <f t="shared" si="4"/>
        <v>0</v>
      </c>
      <c r="O33" s="112"/>
      <c r="P33" s="112"/>
      <c r="Q33" s="114">
        <f t="shared" si="9"/>
        <v>0</v>
      </c>
      <c r="R33" s="11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461"/>
      <c r="B34" s="476" t="s">
        <v>586</v>
      </c>
      <c r="C34" s="462" t="s">
        <v>587</v>
      </c>
      <c r="D34" s="245"/>
      <c r="E34" s="245"/>
      <c r="F34" s="245"/>
      <c r="G34" s="114">
        <f t="shared" si="2"/>
        <v>0</v>
      </c>
      <c r="H34" s="112"/>
      <c r="I34" s="112"/>
      <c r="J34" s="114">
        <f t="shared" si="3"/>
        <v>0</v>
      </c>
      <c r="K34" s="112"/>
      <c r="L34" s="112"/>
      <c r="M34" s="112"/>
      <c r="N34" s="114">
        <f t="shared" si="4"/>
        <v>0</v>
      </c>
      <c r="O34" s="112"/>
      <c r="P34" s="112"/>
      <c r="Q34" s="114">
        <f t="shared" si="9"/>
        <v>0</v>
      </c>
      <c r="R34" s="11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461"/>
      <c r="B35" s="476" t="s">
        <v>588</v>
      </c>
      <c r="C35" s="462" t="s">
        <v>589</v>
      </c>
      <c r="D35" s="245"/>
      <c r="E35" s="245"/>
      <c r="F35" s="245"/>
      <c r="G35" s="114">
        <f t="shared" si="2"/>
        <v>0</v>
      </c>
      <c r="H35" s="112"/>
      <c r="I35" s="112"/>
      <c r="J35" s="114">
        <f t="shared" si="3"/>
        <v>0</v>
      </c>
      <c r="K35" s="112"/>
      <c r="L35" s="112"/>
      <c r="M35" s="112"/>
      <c r="N35" s="114">
        <f t="shared" si="4"/>
        <v>0</v>
      </c>
      <c r="O35" s="112"/>
      <c r="P35" s="112"/>
      <c r="Q35" s="114">
        <f t="shared" si="9"/>
        <v>0</v>
      </c>
      <c r="R35" s="11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461"/>
      <c r="B36" s="476" t="s">
        <v>590</v>
      </c>
      <c r="C36" s="462" t="s">
        <v>591</v>
      </c>
      <c r="D36" s="245"/>
      <c r="E36" s="245"/>
      <c r="F36" s="245"/>
      <c r="G36" s="114">
        <f t="shared" si="2"/>
        <v>0</v>
      </c>
      <c r="H36" s="112"/>
      <c r="I36" s="112"/>
      <c r="J36" s="114">
        <f t="shared" si="3"/>
        <v>0</v>
      </c>
      <c r="K36" s="112"/>
      <c r="L36" s="112"/>
      <c r="M36" s="112"/>
      <c r="N36" s="114">
        <f t="shared" si="4"/>
        <v>0</v>
      </c>
      <c r="O36" s="112"/>
      <c r="P36" s="112"/>
      <c r="Q36" s="114">
        <f t="shared" si="9"/>
        <v>0</v>
      </c>
      <c r="R36" s="11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461" t="s">
        <v>542</v>
      </c>
      <c r="B37" s="476" t="s">
        <v>555</v>
      </c>
      <c r="C37" s="462" t="s">
        <v>592</v>
      </c>
      <c r="D37" s="245">
        <v>8</v>
      </c>
      <c r="E37" s="245"/>
      <c r="F37" s="245"/>
      <c r="G37" s="114">
        <f t="shared" si="2"/>
        <v>8</v>
      </c>
      <c r="H37" s="112"/>
      <c r="I37" s="112"/>
      <c r="J37" s="114">
        <f t="shared" si="3"/>
        <v>8</v>
      </c>
      <c r="K37" s="112"/>
      <c r="L37" s="112"/>
      <c r="M37" s="112"/>
      <c r="N37" s="114">
        <f t="shared" si="4"/>
        <v>0</v>
      </c>
      <c r="O37" s="112"/>
      <c r="P37" s="112"/>
      <c r="Q37" s="114">
        <f t="shared" si="9"/>
        <v>0</v>
      </c>
      <c r="R37" s="114">
        <f t="shared" si="10"/>
        <v>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461"/>
      <c r="B38" s="463" t="s">
        <v>841</v>
      </c>
      <c r="C38" s="464" t="s">
        <v>594</v>
      </c>
      <c r="D38" s="250">
        <f>D27+D32+D37</f>
        <v>942</v>
      </c>
      <c r="E38" s="250">
        <f aca="true" t="shared" si="12" ref="E38:P38">E27+E32+E37</f>
        <v>0</v>
      </c>
      <c r="F38" s="250">
        <f t="shared" si="12"/>
        <v>0</v>
      </c>
      <c r="G38" s="114">
        <f t="shared" si="2"/>
        <v>942</v>
      </c>
      <c r="H38" s="115">
        <f t="shared" si="12"/>
        <v>0</v>
      </c>
      <c r="I38" s="115">
        <f t="shared" si="12"/>
        <v>0</v>
      </c>
      <c r="J38" s="114">
        <f t="shared" si="3"/>
        <v>942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4">
        <f t="shared" si="4"/>
        <v>0</v>
      </c>
      <c r="O38" s="115">
        <f t="shared" si="12"/>
        <v>0</v>
      </c>
      <c r="P38" s="115">
        <f t="shared" si="12"/>
        <v>0</v>
      </c>
      <c r="Q38" s="114">
        <f t="shared" si="9"/>
        <v>0</v>
      </c>
      <c r="R38" s="114">
        <f t="shared" si="10"/>
        <v>942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465" t="s">
        <v>595</v>
      </c>
      <c r="B39" s="465" t="s">
        <v>596</v>
      </c>
      <c r="C39" s="464" t="s">
        <v>597</v>
      </c>
      <c r="D39" s="245"/>
      <c r="E39" s="245"/>
      <c r="F39" s="245"/>
      <c r="G39" s="114">
        <f t="shared" si="2"/>
        <v>0</v>
      </c>
      <c r="H39" s="112"/>
      <c r="I39" s="112"/>
      <c r="J39" s="114">
        <f t="shared" si="3"/>
        <v>0</v>
      </c>
      <c r="K39" s="112"/>
      <c r="L39" s="112"/>
      <c r="M39" s="112"/>
      <c r="N39" s="114">
        <f t="shared" si="4"/>
        <v>0</v>
      </c>
      <c r="O39" s="112"/>
      <c r="P39" s="112"/>
      <c r="Q39" s="114">
        <f t="shared" si="9"/>
        <v>0</v>
      </c>
      <c r="R39" s="11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461"/>
      <c r="B40" s="465" t="s">
        <v>598</v>
      </c>
      <c r="C40" s="454" t="s">
        <v>599</v>
      </c>
      <c r="D40" s="552">
        <f>D17+D18+D19+D25+D38+D39</f>
        <v>1002</v>
      </c>
      <c r="E40" s="552">
        <f>E17+E18+E19+E25+E38+E39</f>
        <v>0</v>
      </c>
      <c r="F40" s="552">
        <f aca="true" t="shared" si="13" ref="F40:R40">F17+F18+F19+F25+F38+F39</f>
        <v>0</v>
      </c>
      <c r="G40" s="552">
        <f t="shared" si="13"/>
        <v>1002</v>
      </c>
      <c r="H40" s="552">
        <f t="shared" si="13"/>
        <v>0</v>
      </c>
      <c r="I40" s="552">
        <f t="shared" si="13"/>
        <v>0</v>
      </c>
      <c r="J40" s="552">
        <f t="shared" si="13"/>
        <v>1002</v>
      </c>
      <c r="K40" s="552">
        <f t="shared" si="13"/>
        <v>15</v>
      </c>
      <c r="L40" s="552">
        <f t="shared" si="13"/>
        <v>0</v>
      </c>
      <c r="M40" s="552">
        <f t="shared" si="13"/>
        <v>0</v>
      </c>
      <c r="N40" s="552">
        <f t="shared" si="13"/>
        <v>15</v>
      </c>
      <c r="O40" s="552">
        <f t="shared" si="13"/>
        <v>0</v>
      </c>
      <c r="P40" s="552">
        <f t="shared" si="13"/>
        <v>0</v>
      </c>
      <c r="Q40" s="552">
        <f t="shared" si="13"/>
        <v>15</v>
      </c>
      <c r="R40" s="552">
        <f t="shared" si="13"/>
        <v>987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439"/>
      <c r="B41" s="439"/>
      <c r="C41" s="439"/>
      <c r="D41" s="478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2">
      <c r="A42" s="439"/>
      <c r="B42" s="439" t="s">
        <v>858</v>
      </c>
      <c r="C42" s="439"/>
      <c r="D42" s="447"/>
      <c r="E42" s="447"/>
      <c r="F42" s="447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">
      <c r="A43" s="439"/>
      <c r="B43" s="439"/>
      <c r="C43" s="439"/>
      <c r="D43" s="447"/>
      <c r="E43" s="447"/>
      <c r="F43" s="447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2">
      <c r="A44" s="439"/>
      <c r="B44" s="448" t="str">
        <f>'справка №1-БАЛАНС'!A98</f>
        <v>Дата на съставяне: 22.04.2019</v>
      </c>
      <c r="C44" s="448"/>
      <c r="D44" s="449"/>
      <c r="E44" s="449"/>
      <c r="F44" s="449"/>
      <c r="G44" s="439"/>
      <c r="H44" s="450" t="s">
        <v>867</v>
      </c>
      <c r="I44" s="450"/>
      <c r="J44" s="450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26" sqref="C26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0"/>
      <c r="B2" s="511"/>
      <c r="C2" s="512"/>
      <c r="E2" s="513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6" t="s">
        <v>1</v>
      </c>
      <c r="E3" s="513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4" t="str">
        <f>'справка №1-БАЛАНС'!A5</f>
        <v>Отчетен период: към 31.03.2019</v>
      </c>
      <c r="B4" s="624"/>
      <c r="C4" s="624"/>
      <c r="D4" s="357" t="s">
        <v>2</v>
      </c>
      <c r="E4" s="51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6"/>
      <c r="B5" s="517"/>
      <c r="C5" s="518"/>
      <c r="D5" s="518"/>
      <c r="E5" s="519" t="s">
        <v>601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4" t="s">
        <v>457</v>
      </c>
      <c r="B6" s="485" t="s">
        <v>5</v>
      </c>
      <c r="C6" s="486" t="s">
        <v>602</v>
      </c>
      <c r="D6" s="194" t="s">
        <v>603</v>
      </c>
      <c r="E6" s="194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84"/>
      <c r="B7" s="487"/>
      <c r="C7" s="486"/>
      <c r="D7" s="488" t="s">
        <v>604</v>
      </c>
      <c r="E7" s="172" t="s">
        <v>605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11</v>
      </c>
      <c r="B8" s="487" t="s">
        <v>12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88" t="s">
        <v>606</v>
      </c>
      <c r="B9" s="489" t="s">
        <v>607</v>
      </c>
      <c r="C9" s="154"/>
      <c r="D9" s="154"/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8" t="s">
        <v>608</v>
      </c>
      <c r="B10" s="490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1" t="s">
        <v>609</v>
      </c>
      <c r="B11" s="492" t="s">
        <v>610</v>
      </c>
      <c r="C11" s="166">
        <f>SUM(C12:C14)</f>
        <v>302</v>
      </c>
      <c r="D11" s="166">
        <f>SUM(D12:D14)</f>
        <v>0</v>
      </c>
      <c r="E11" s="167">
        <f>SUM(E12:E14)</f>
        <v>302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91" t="s">
        <v>611</v>
      </c>
      <c r="B12" s="492" t="s">
        <v>612</v>
      </c>
      <c r="C12" s="154">
        <v>302</v>
      </c>
      <c r="D12" s="154"/>
      <c r="E12" s="167">
        <f aca="true" t="shared" si="0" ref="E12:E42">C12-D12</f>
        <v>302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1" t="s">
        <v>613</v>
      </c>
      <c r="B13" s="492" t="s">
        <v>614</v>
      </c>
      <c r="C13" s="154"/>
      <c r="D13" s="154"/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1" t="s">
        <v>615</v>
      </c>
      <c r="B14" s="492" t="s">
        <v>616</v>
      </c>
      <c r="C14" s="154"/>
      <c r="D14" s="154"/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1" t="s">
        <v>617</v>
      </c>
      <c r="B15" s="492" t="s">
        <v>618</v>
      </c>
      <c r="C15" s="154"/>
      <c r="D15" s="154"/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1" t="s">
        <v>619</v>
      </c>
      <c r="B16" s="492" t="s">
        <v>620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91" t="s">
        <v>621</v>
      </c>
      <c r="B17" s="492" t="s">
        <v>622</v>
      </c>
      <c r="C17" s="154"/>
      <c r="D17" s="154"/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1" t="s">
        <v>615</v>
      </c>
      <c r="B18" s="492" t="s">
        <v>623</v>
      </c>
      <c r="C18" s="154"/>
      <c r="D18" s="154"/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3" t="s">
        <v>624</v>
      </c>
      <c r="B19" s="489" t="s">
        <v>625</v>
      </c>
      <c r="C19" s="150">
        <f>C11+C15+C16</f>
        <v>302</v>
      </c>
      <c r="D19" s="150">
        <f>D11+D15+D16</f>
        <v>0</v>
      </c>
      <c r="E19" s="165">
        <f>E11+E15+E16</f>
        <v>302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88" t="s">
        <v>626</v>
      </c>
      <c r="B20" s="490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1" t="s">
        <v>627</v>
      </c>
      <c r="B21" s="489" t="s">
        <v>628</v>
      </c>
      <c r="C21" s="154">
        <v>1</v>
      </c>
      <c r="D21" s="154"/>
      <c r="E21" s="167">
        <f t="shared" si="0"/>
        <v>1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1"/>
      <c r="B22" s="490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8" t="s">
        <v>629</v>
      </c>
      <c r="B23" s="494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1" t="s">
        <v>630</v>
      </c>
      <c r="B24" s="492" t="s">
        <v>631</v>
      </c>
      <c r="C24" s="166">
        <f>SUM(C25:C27)</f>
        <v>93</v>
      </c>
      <c r="D24" s="166">
        <f>SUM(D25:D27)</f>
        <v>93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91" t="s">
        <v>632</v>
      </c>
      <c r="B25" s="492" t="s">
        <v>633</v>
      </c>
      <c r="C25" s="154"/>
      <c r="D25" s="154"/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1" t="s">
        <v>634</v>
      </c>
      <c r="B26" s="492" t="s">
        <v>635</v>
      </c>
      <c r="C26" s="154">
        <v>2</v>
      </c>
      <c r="D26" s="154">
        <v>2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1" t="s">
        <v>636</v>
      </c>
      <c r="B27" s="492" t="s">
        <v>637</v>
      </c>
      <c r="C27" s="154">
        <v>91</v>
      </c>
      <c r="D27" s="154">
        <v>91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1" t="s">
        <v>638</v>
      </c>
      <c r="B28" s="492" t="s">
        <v>639</v>
      </c>
      <c r="C28" s="154"/>
      <c r="D28" s="154"/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1" t="s">
        <v>640</v>
      </c>
      <c r="B29" s="492" t="s">
        <v>641</v>
      </c>
      <c r="C29" s="154"/>
      <c r="D29" s="154"/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1" t="s">
        <v>642</v>
      </c>
      <c r="B30" s="492" t="s">
        <v>643</v>
      </c>
      <c r="C30" s="154"/>
      <c r="D30" s="154"/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1" t="s">
        <v>644</v>
      </c>
      <c r="B31" s="492" t="s">
        <v>645</v>
      </c>
      <c r="C31" s="154"/>
      <c r="D31" s="154"/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1" t="s">
        <v>646</v>
      </c>
      <c r="B32" s="492" t="s">
        <v>647</v>
      </c>
      <c r="C32" s="154"/>
      <c r="D32" s="154"/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1" t="s">
        <v>648</v>
      </c>
      <c r="B33" s="492" t="s">
        <v>649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91" t="s">
        <v>650</v>
      </c>
      <c r="B34" s="492" t="s">
        <v>651</v>
      </c>
      <c r="C34" s="154"/>
      <c r="D34" s="154"/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1" t="s">
        <v>652</v>
      </c>
      <c r="B35" s="492" t="s">
        <v>653</v>
      </c>
      <c r="C35" s="154"/>
      <c r="D35" s="154"/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1" t="s">
        <v>654</v>
      </c>
      <c r="B36" s="492" t="s">
        <v>655</v>
      </c>
      <c r="C36" s="154"/>
      <c r="D36" s="154"/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1" t="s">
        <v>656</v>
      </c>
      <c r="B37" s="492" t="s">
        <v>657</v>
      </c>
      <c r="C37" s="154"/>
      <c r="D37" s="154"/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1" t="s">
        <v>658</v>
      </c>
      <c r="B38" s="492" t="s">
        <v>659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91" t="s">
        <v>660</v>
      </c>
      <c r="B39" s="492" t="s">
        <v>661</v>
      </c>
      <c r="C39" s="154"/>
      <c r="D39" s="154"/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1" t="s">
        <v>662</v>
      </c>
      <c r="B40" s="492" t="s">
        <v>663</v>
      </c>
      <c r="C40" s="154"/>
      <c r="D40" s="154"/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1" t="s">
        <v>664</v>
      </c>
      <c r="B41" s="492" t="s">
        <v>665</v>
      </c>
      <c r="C41" s="154"/>
      <c r="D41" s="154"/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1" t="s">
        <v>666</v>
      </c>
      <c r="B42" s="492" t="s">
        <v>667</v>
      </c>
      <c r="C42" s="154"/>
      <c r="D42" s="154"/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3" t="s">
        <v>668</v>
      </c>
      <c r="B43" s="489" t="s">
        <v>669</v>
      </c>
      <c r="C43" s="150">
        <f>C24+C28+C29+C31+C30+C32+C33+C38</f>
        <v>93</v>
      </c>
      <c r="D43" s="150">
        <f>D24+D28+D29+D31+D30+D32+D33+D38</f>
        <v>93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88" t="s">
        <v>670</v>
      </c>
      <c r="B44" s="490" t="s">
        <v>671</v>
      </c>
      <c r="C44" s="149">
        <f>C43+C21+C19+C9</f>
        <v>396</v>
      </c>
      <c r="D44" s="149">
        <f>D43+D21+D19+D9</f>
        <v>93</v>
      </c>
      <c r="E44" s="165">
        <f>E43+E21+E19+E9</f>
        <v>303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95"/>
      <c r="B45" s="496"/>
      <c r="C45" s="497"/>
      <c r="D45" s="497"/>
      <c r="E45" s="497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5"/>
      <c r="B46" s="496"/>
      <c r="C46" s="497"/>
      <c r="D46" s="497"/>
      <c r="E46" s="497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5" t="s">
        <v>672</v>
      </c>
      <c r="B47" s="496"/>
      <c r="C47" s="498"/>
      <c r="D47" s="498"/>
      <c r="E47" s="498"/>
      <c r="F47" s="170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4" t="s">
        <v>457</v>
      </c>
      <c r="B48" s="485" t="s">
        <v>5</v>
      </c>
      <c r="C48" s="499" t="s">
        <v>673</v>
      </c>
      <c r="D48" s="194" t="s">
        <v>674</v>
      </c>
      <c r="E48" s="194"/>
      <c r="F48" s="194" t="s">
        <v>675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84"/>
      <c r="B49" s="487"/>
      <c r="C49" s="499"/>
      <c r="D49" s="488" t="s">
        <v>604</v>
      </c>
      <c r="E49" s="488" t="s">
        <v>605</v>
      </c>
      <c r="F49" s="194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11</v>
      </c>
      <c r="B50" s="487" t="s">
        <v>12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88" t="s">
        <v>676</v>
      </c>
      <c r="B51" s="494"/>
      <c r="C51" s="149"/>
      <c r="D51" s="149"/>
      <c r="E51" s="149"/>
      <c r="F51" s="500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1" t="s">
        <v>677</v>
      </c>
      <c r="B52" s="492" t="s">
        <v>678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7"/>
    </row>
    <row r="53" spans="1:15" ht="12">
      <c r="A53" s="491" t="s">
        <v>679</v>
      </c>
      <c r="B53" s="492" t="s">
        <v>680</v>
      </c>
      <c r="C53" s="154">
        <v>0</v>
      </c>
      <c r="D53" s="154"/>
      <c r="E53" s="166">
        <f>C53-D53</f>
        <v>0</v>
      </c>
      <c r="F53" s="154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1" t="s">
        <v>681</v>
      </c>
      <c r="B54" s="492" t="s">
        <v>682</v>
      </c>
      <c r="C54" s="154"/>
      <c r="D54" s="154"/>
      <c r="E54" s="166">
        <f aca="true" t="shared" si="1" ref="E54:E95">C54-D54</f>
        <v>0</v>
      </c>
      <c r="F54" s="154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1" t="s">
        <v>666</v>
      </c>
      <c r="B55" s="492" t="s">
        <v>683</v>
      </c>
      <c r="C55" s="154"/>
      <c r="D55" s="154"/>
      <c r="E55" s="166">
        <f t="shared" si="1"/>
        <v>0</v>
      </c>
      <c r="F55" s="154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1" t="s">
        <v>684</v>
      </c>
      <c r="B56" s="492" t="s">
        <v>685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7"/>
    </row>
    <row r="57" spans="1:15" ht="12">
      <c r="A57" s="491" t="s">
        <v>686</v>
      </c>
      <c r="B57" s="492" t="s">
        <v>687</v>
      </c>
      <c r="C57" s="154"/>
      <c r="D57" s="154"/>
      <c r="E57" s="166">
        <f t="shared" si="1"/>
        <v>0</v>
      </c>
      <c r="F57" s="154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1" t="s">
        <v>688</v>
      </c>
      <c r="B58" s="492" t="s">
        <v>689</v>
      </c>
      <c r="C58" s="155"/>
      <c r="D58" s="155"/>
      <c r="E58" s="166">
        <f t="shared" si="1"/>
        <v>0</v>
      </c>
      <c r="F58" s="155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1" t="s">
        <v>690</v>
      </c>
      <c r="B59" s="492" t="s">
        <v>691</v>
      </c>
      <c r="C59" s="154"/>
      <c r="D59" s="154"/>
      <c r="E59" s="166">
        <f t="shared" si="1"/>
        <v>0</v>
      </c>
      <c r="F59" s="154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1" t="s">
        <v>688</v>
      </c>
      <c r="B60" s="492" t="s">
        <v>692</v>
      </c>
      <c r="C60" s="155"/>
      <c r="D60" s="155"/>
      <c r="E60" s="166">
        <f t="shared" si="1"/>
        <v>0</v>
      </c>
      <c r="F60" s="155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1" t="s">
        <v>135</v>
      </c>
      <c r="B61" s="492" t="s">
        <v>693</v>
      </c>
      <c r="C61" s="154"/>
      <c r="D61" s="154"/>
      <c r="E61" s="166">
        <f t="shared" si="1"/>
        <v>0</v>
      </c>
      <c r="F61" s="156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1" t="s">
        <v>138</v>
      </c>
      <c r="B62" s="492" t="s">
        <v>694</v>
      </c>
      <c r="C62" s="154"/>
      <c r="D62" s="154"/>
      <c r="E62" s="166">
        <f t="shared" si="1"/>
        <v>0</v>
      </c>
      <c r="F62" s="156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1" t="s">
        <v>695</v>
      </c>
      <c r="B63" s="492" t="s">
        <v>696</v>
      </c>
      <c r="C63" s="154"/>
      <c r="D63" s="154"/>
      <c r="E63" s="166">
        <f t="shared" si="1"/>
        <v>0</v>
      </c>
      <c r="F63" s="156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1" t="s">
        <v>697</v>
      </c>
      <c r="B64" s="492" t="s">
        <v>698</v>
      </c>
      <c r="C64" s="154"/>
      <c r="D64" s="154"/>
      <c r="E64" s="166">
        <f t="shared" si="1"/>
        <v>0</v>
      </c>
      <c r="F64" s="156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1" t="s">
        <v>699</v>
      </c>
      <c r="B65" s="492" t="s">
        <v>700</v>
      </c>
      <c r="C65" s="155"/>
      <c r="D65" s="155"/>
      <c r="E65" s="166">
        <f t="shared" si="1"/>
        <v>0</v>
      </c>
      <c r="F65" s="157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3" t="s">
        <v>701</v>
      </c>
      <c r="B66" s="489" t="s">
        <v>702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7"/>
    </row>
    <row r="67" spans="1:15" ht="12">
      <c r="A67" s="488" t="s">
        <v>703</v>
      </c>
      <c r="B67" s="490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1" t="s">
        <v>704</v>
      </c>
      <c r="B68" s="502" t="s">
        <v>705</v>
      </c>
      <c r="C68" s="154"/>
      <c r="D68" s="154"/>
      <c r="E68" s="166">
        <f t="shared" si="1"/>
        <v>0</v>
      </c>
      <c r="F68" s="156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8"/>
      <c r="B69" s="490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8" t="s">
        <v>706</v>
      </c>
      <c r="B70" s="494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1" t="s">
        <v>677</v>
      </c>
      <c r="B71" s="492" t="s">
        <v>707</v>
      </c>
      <c r="C71" s="151">
        <f>SUM(C72:C74)</f>
        <v>0</v>
      </c>
      <c r="D71" s="151">
        <f>SUM(D72:D74)</f>
        <v>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7"/>
    </row>
    <row r="72" spans="1:15" ht="12">
      <c r="A72" s="491" t="s">
        <v>708</v>
      </c>
      <c r="B72" s="492" t="s">
        <v>709</v>
      </c>
      <c r="C72" s="154"/>
      <c r="D72" s="154"/>
      <c r="E72" s="166">
        <f t="shared" si="1"/>
        <v>0</v>
      </c>
      <c r="F72" s="156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1" t="s">
        <v>710</v>
      </c>
      <c r="B73" s="492" t="s">
        <v>711</v>
      </c>
      <c r="C73" s="154">
        <v>0</v>
      </c>
      <c r="D73" s="154">
        <v>0</v>
      </c>
      <c r="E73" s="166">
        <f t="shared" si="1"/>
        <v>0</v>
      </c>
      <c r="F73" s="156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3" t="s">
        <v>712</v>
      </c>
      <c r="B74" s="492" t="s">
        <v>713</v>
      </c>
      <c r="C74" s="154"/>
      <c r="D74" s="154"/>
      <c r="E74" s="166">
        <f t="shared" si="1"/>
        <v>0</v>
      </c>
      <c r="F74" s="156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1" t="s">
        <v>684</v>
      </c>
      <c r="B75" s="492" t="s">
        <v>714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7"/>
    </row>
    <row r="76" spans="1:15" ht="12">
      <c r="A76" s="491" t="s">
        <v>715</v>
      </c>
      <c r="B76" s="492" t="s">
        <v>716</v>
      </c>
      <c r="C76" s="154"/>
      <c r="D76" s="154"/>
      <c r="E76" s="166">
        <f t="shared" si="1"/>
        <v>0</v>
      </c>
      <c r="F76" s="154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1" t="s">
        <v>717</v>
      </c>
      <c r="B77" s="492" t="s">
        <v>718</v>
      </c>
      <c r="C77" s="155"/>
      <c r="D77" s="155"/>
      <c r="E77" s="166">
        <f t="shared" si="1"/>
        <v>0</v>
      </c>
      <c r="F77" s="155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1" t="s">
        <v>719</v>
      </c>
      <c r="B78" s="492" t="s">
        <v>720</v>
      </c>
      <c r="C78" s="154"/>
      <c r="D78" s="154"/>
      <c r="E78" s="166">
        <f t="shared" si="1"/>
        <v>0</v>
      </c>
      <c r="F78" s="154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1" t="s">
        <v>688</v>
      </c>
      <c r="B79" s="492" t="s">
        <v>721</v>
      </c>
      <c r="C79" s="155"/>
      <c r="D79" s="155"/>
      <c r="E79" s="166">
        <f t="shared" si="1"/>
        <v>0</v>
      </c>
      <c r="F79" s="155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1" t="s">
        <v>722</v>
      </c>
      <c r="B80" s="492" t="s">
        <v>723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7"/>
    </row>
    <row r="81" spans="1:15" ht="12">
      <c r="A81" s="491" t="s">
        <v>724</v>
      </c>
      <c r="B81" s="492" t="s">
        <v>725</v>
      </c>
      <c r="C81" s="154"/>
      <c r="D81" s="154"/>
      <c r="E81" s="166">
        <f t="shared" si="1"/>
        <v>0</v>
      </c>
      <c r="F81" s="154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1" t="s">
        <v>726</v>
      </c>
      <c r="B82" s="492" t="s">
        <v>727</v>
      </c>
      <c r="C82" s="154"/>
      <c r="D82" s="154"/>
      <c r="E82" s="166">
        <f t="shared" si="1"/>
        <v>0</v>
      </c>
      <c r="F82" s="154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1" t="s">
        <v>728</v>
      </c>
      <c r="B83" s="492" t="s">
        <v>729</v>
      </c>
      <c r="C83" s="154"/>
      <c r="D83" s="154"/>
      <c r="E83" s="166">
        <f t="shared" si="1"/>
        <v>0</v>
      </c>
      <c r="F83" s="154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1" t="s">
        <v>730</v>
      </c>
      <c r="B84" s="492" t="s">
        <v>731</v>
      </c>
      <c r="C84" s="154"/>
      <c r="D84" s="154"/>
      <c r="E84" s="166">
        <f t="shared" si="1"/>
        <v>0</v>
      </c>
      <c r="F84" s="154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1" t="s">
        <v>732</v>
      </c>
      <c r="B85" s="492" t="s">
        <v>733</v>
      </c>
      <c r="C85" s="150">
        <f>SUM(C86:C90)+C94</f>
        <v>20</v>
      </c>
      <c r="D85" s="150">
        <f>SUM(D86:D90)+D94</f>
        <v>20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7"/>
    </row>
    <row r="86" spans="1:15" ht="12">
      <c r="A86" s="491" t="s">
        <v>734</v>
      </c>
      <c r="B86" s="492" t="s">
        <v>735</v>
      </c>
      <c r="C86" s="154"/>
      <c r="D86" s="154"/>
      <c r="E86" s="166">
        <f t="shared" si="1"/>
        <v>0</v>
      </c>
      <c r="F86" s="154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1" t="s">
        <v>736</v>
      </c>
      <c r="B87" s="492" t="s">
        <v>737</v>
      </c>
      <c r="C87" s="154">
        <v>18</v>
      </c>
      <c r="D87" s="154">
        <v>18</v>
      </c>
      <c r="E87" s="166">
        <f t="shared" si="1"/>
        <v>0</v>
      </c>
      <c r="F87" s="154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1" t="s">
        <v>738</v>
      </c>
      <c r="B88" s="492" t="s">
        <v>739</v>
      </c>
      <c r="C88" s="154"/>
      <c r="D88" s="154"/>
      <c r="E88" s="166">
        <f t="shared" si="1"/>
        <v>0</v>
      </c>
      <c r="F88" s="154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1" t="s">
        <v>740</v>
      </c>
      <c r="B89" s="492" t="s">
        <v>741</v>
      </c>
      <c r="C89" s="154">
        <v>1</v>
      </c>
      <c r="D89" s="154">
        <v>1</v>
      </c>
      <c r="E89" s="166">
        <f t="shared" si="1"/>
        <v>0</v>
      </c>
      <c r="F89" s="154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1" t="s">
        <v>742</v>
      </c>
      <c r="B90" s="492" t="s">
        <v>743</v>
      </c>
      <c r="C90" s="149">
        <f>SUM(C91:C93)</f>
        <v>1</v>
      </c>
      <c r="D90" s="149">
        <f>SUM(D91:D93)</f>
        <v>1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7"/>
    </row>
    <row r="91" spans="1:15" ht="12">
      <c r="A91" s="491" t="s">
        <v>744</v>
      </c>
      <c r="B91" s="492" t="s">
        <v>745</v>
      </c>
      <c r="C91" s="154"/>
      <c r="D91" s="154"/>
      <c r="E91" s="166">
        <f t="shared" si="1"/>
        <v>0</v>
      </c>
      <c r="F91" s="154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1" t="s">
        <v>652</v>
      </c>
      <c r="B92" s="492" t="s">
        <v>746</v>
      </c>
      <c r="C92" s="154"/>
      <c r="D92" s="154"/>
      <c r="E92" s="166">
        <f t="shared" si="1"/>
        <v>0</v>
      </c>
      <c r="F92" s="154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1" t="s">
        <v>656</v>
      </c>
      <c r="B93" s="492" t="s">
        <v>747</v>
      </c>
      <c r="C93" s="154">
        <v>1</v>
      </c>
      <c r="D93" s="154">
        <v>1</v>
      </c>
      <c r="E93" s="166">
        <f t="shared" si="1"/>
        <v>0</v>
      </c>
      <c r="F93" s="154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1" t="s">
        <v>748</v>
      </c>
      <c r="B94" s="492" t="s">
        <v>749</v>
      </c>
      <c r="C94" s="154"/>
      <c r="D94" s="154"/>
      <c r="E94" s="166">
        <f t="shared" si="1"/>
        <v>0</v>
      </c>
      <c r="F94" s="154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1" t="s">
        <v>750</v>
      </c>
      <c r="B95" s="492" t="s">
        <v>751</v>
      </c>
      <c r="C95" s="154"/>
      <c r="D95" s="154"/>
      <c r="E95" s="166">
        <f t="shared" si="1"/>
        <v>0</v>
      </c>
      <c r="F95" s="156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3" t="s">
        <v>752</v>
      </c>
      <c r="B96" s="502" t="s">
        <v>753</v>
      </c>
      <c r="C96" s="150">
        <f>C85+C80+C75+C71+C95</f>
        <v>20</v>
      </c>
      <c r="D96" s="150">
        <f>D85+D80+D75+D71+D95</f>
        <v>20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7"/>
    </row>
    <row r="97" spans="1:16" ht="12">
      <c r="A97" s="488" t="s">
        <v>754</v>
      </c>
      <c r="B97" s="490" t="s">
        <v>755</v>
      </c>
      <c r="C97" s="150">
        <f>C96+C68+C66</f>
        <v>20</v>
      </c>
      <c r="D97" s="150">
        <f>D96+D68+D66</f>
        <v>20</v>
      </c>
      <c r="E97" s="150">
        <f>E96+E68+E66</f>
        <v>0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7"/>
    </row>
    <row r="98" spans="1:15" ht="12">
      <c r="A98" s="498"/>
      <c r="B98" s="504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5" t="s">
        <v>756</v>
      </c>
      <c r="B99" s="505"/>
      <c r="C99" s="159"/>
      <c r="D99" s="159"/>
      <c r="E99" s="159"/>
      <c r="F99" s="506" t="s">
        <v>517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457</v>
      </c>
      <c r="B100" s="490" t="s">
        <v>458</v>
      </c>
      <c r="C100" s="161" t="s">
        <v>757</v>
      </c>
      <c r="D100" s="161" t="s">
        <v>758</v>
      </c>
      <c r="E100" s="161" t="s">
        <v>759</v>
      </c>
      <c r="F100" s="161" t="s">
        <v>760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11</v>
      </c>
      <c r="B101" s="490" t="s">
        <v>12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91" t="s">
        <v>761</v>
      </c>
      <c r="B102" s="492" t="s">
        <v>762</v>
      </c>
      <c r="C102" s="154"/>
      <c r="D102" s="154"/>
      <c r="E102" s="154"/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91" t="s">
        <v>763</v>
      </c>
      <c r="B103" s="492" t="s">
        <v>764</v>
      </c>
      <c r="C103" s="154"/>
      <c r="D103" s="154"/>
      <c r="E103" s="154"/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1" t="s">
        <v>765</v>
      </c>
      <c r="B104" s="492" t="s">
        <v>766</v>
      </c>
      <c r="C104" s="154"/>
      <c r="D104" s="154"/>
      <c r="E104" s="154"/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7" t="s">
        <v>767</v>
      </c>
      <c r="B105" s="490" t="s">
        <v>768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7"/>
    </row>
    <row r="106" spans="1:27" ht="12">
      <c r="A106" s="508" t="s">
        <v>769</v>
      </c>
      <c r="B106" s="509"/>
      <c r="C106" s="495"/>
      <c r="D106" s="495"/>
      <c r="E106" s="495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5"/>
      <c r="B108" s="496"/>
      <c r="C108" s="495"/>
      <c r="D108" s="495"/>
      <c r="E108" s="495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22.04.2019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7"/>
      <c r="B112" s="483"/>
      <c r="C112" s="437"/>
      <c r="D112" s="437"/>
      <c r="E112" s="437"/>
      <c r="F112" s="437"/>
    </row>
    <row r="113" spans="1:6" ht="12">
      <c r="A113" s="437"/>
      <c r="B113" s="483"/>
      <c r="C113" s="437"/>
      <c r="D113" s="437"/>
      <c r="E113" s="437"/>
      <c r="F113" s="437"/>
    </row>
    <row r="114" spans="1:6" ht="12">
      <c r="A114" s="437"/>
      <c r="B114" s="483"/>
      <c r="C114" s="437"/>
      <c r="D114" s="437"/>
      <c r="E114" s="437"/>
      <c r="F114" s="437"/>
    </row>
    <row r="115" spans="1:6" ht="12">
      <c r="A115" s="437"/>
      <c r="B115" s="483"/>
      <c r="C115" s="437"/>
      <c r="D115" s="437"/>
      <c r="E115" s="437"/>
      <c r="F115" s="437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7" sqref="F17"/>
    </sheetView>
  </sheetViews>
  <sheetFormatPr defaultColWidth="10.75390625" defaultRowHeight="12.75"/>
  <cols>
    <col min="1" max="1" width="52.75390625" style="107" customWidth="1"/>
    <col min="2" max="2" width="9.125" style="14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520"/>
      <c r="B1" s="521"/>
      <c r="C1" s="520"/>
      <c r="D1" s="520"/>
      <c r="E1" s="520"/>
      <c r="F1" s="520"/>
      <c r="G1" s="520"/>
      <c r="H1" s="520"/>
      <c r="I1" s="520"/>
    </row>
    <row r="2" spans="1:9" ht="12">
      <c r="A2" s="520"/>
      <c r="B2" s="521"/>
      <c r="C2" s="522"/>
      <c r="D2" s="526"/>
      <c r="E2" s="522" t="s">
        <v>772</v>
      </c>
      <c r="F2" s="522"/>
      <c r="G2" s="522"/>
      <c r="H2" s="520"/>
      <c r="I2" s="520"/>
    </row>
    <row r="3" spans="1:9" ht="12">
      <c r="A3" s="520"/>
      <c r="B3" s="521"/>
      <c r="C3" s="523" t="s">
        <v>773</v>
      </c>
      <c r="D3" s="523"/>
      <c r="E3" s="523"/>
      <c r="F3" s="523"/>
      <c r="G3" s="523"/>
      <c r="H3" s="520"/>
      <c r="I3" s="520"/>
    </row>
    <row r="4" spans="1:9" ht="15" customHeight="1">
      <c r="A4" s="443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7" t="str">
        <f>'справка №1-БАЛАНС'!A5</f>
        <v>Отчетен период: към 31.03.2019</v>
      </c>
      <c r="B5" s="626"/>
      <c r="C5" s="626"/>
      <c r="D5" s="626"/>
      <c r="E5" s="626"/>
      <c r="F5" s="626"/>
      <c r="G5" s="357" t="s">
        <v>2</v>
      </c>
      <c r="H5" s="630"/>
      <c r="I5" s="630"/>
    </row>
    <row r="6" spans="1:9" ht="12">
      <c r="A6" s="445"/>
      <c r="B6" s="528"/>
      <c r="C6" s="446"/>
      <c r="D6" s="446"/>
      <c r="E6" s="446"/>
      <c r="F6" s="446"/>
      <c r="G6" s="446"/>
      <c r="H6" s="446"/>
      <c r="I6" s="445" t="s">
        <v>774</v>
      </c>
    </row>
    <row r="7" spans="1:9" s="123" customFormat="1" ht="12">
      <c r="A7" s="196" t="s">
        <v>457</v>
      </c>
      <c r="B7" s="121"/>
      <c r="C7" s="196" t="s">
        <v>775</v>
      </c>
      <c r="D7" s="197"/>
      <c r="E7" s="198"/>
      <c r="F7" s="199" t="s">
        <v>776</v>
      </c>
      <c r="G7" s="199"/>
      <c r="H7" s="199"/>
      <c r="I7" s="199"/>
    </row>
    <row r="8" spans="1:9" s="123" customFormat="1" ht="21.75" customHeight="1">
      <c r="A8" s="196"/>
      <c r="B8" s="124" t="s">
        <v>5</v>
      </c>
      <c r="C8" s="125" t="s">
        <v>777</v>
      </c>
      <c r="D8" s="125" t="s">
        <v>778</v>
      </c>
      <c r="E8" s="125" t="s">
        <v>779</v>
      </c>
      <c r="F8" s="198" t="s">
        <v>780</v>
      </c>
      <c r="G8" s="200" t="s">
        <v>781</v>
      </c>
      <c r="H8" s="200"/>
      <c r="I8" s="200" t="s">
        <v>782</v>
      </c>
    </row>
    <row r="9" spans="1:9" s="123" customFormat="1" ht="15.75" customHeight="1">
      <c r="A9" s="196"/>
      <c r="B9" s="126"/>
      <c r="C9" s="127"/>
      <c r="D9" s="127"/>
      <c r="E9" s="127"/>
      <c r="F9" s="198"/>
      <c r="G9" s="122" t="s">
        <v>528</v>
      </c>
      <c r="H9" s="122" t="s">
        <v>529</v>
      </c>
      <c r="I9" s="200"/>
    </row>
    <row r="10" spans="1:9" s="116" customFormat="1" ht="12">
      <c r="A10" s="128" t="s">
        <v>11</v>
      </c>
      <c r="B10" s="129" t="s">
        <v>12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783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784</v>
      </c>
      <c r="B12" s="133" t="s">
        <v>785</v>
      </c>
      <c r="C12" s="553"/>
      <c r="D12" s="142"/>
      <c r="E12" s="142"/>
      <c r="F12" s="142">
        <v>934</v>
      </c>
      <c r="G12" s="142"/>
      <c r="H12" s="142"/>
      <c r="I12" s="546">
        <f>F12+G12-H12</f>
        <v>934</v>
      </c>
    </row>
    <row r="13" spans="1:9" s="116" customFormat="1" ht="12">
      <c r="A13" s="118" t="s">
        <v>786</v>
      </c>
      <c r="B13" s="133" t="s">
        <v>787</v>
      </c>
      <c r="C13" s="142"/>
      <c r="D13" s="142"/>
      <c r="E13" s="142"/>
      <c r="F13" s="142"/>
      <c r="G13" s="142"/>
      <c r="H13" s="142"/>
      <c r="I13" s="546">
        <f aca="true" t="shared" si="0" ref="I13:I26">F13+G13-H13</f>
        <v>0</v>
      </c>
    </row>
    <row r="14" spans="1:9" s="116" customFormat="1" ht="12">
      <c r="A14" s="118" t="s">
        <v>588</v>
      </c>
      <c r="B14" s="133" t="s">
        <v>788</v>
      </c>
      <c r="C14" s="252"/>
      <c r="D14" s="252"/>
      <c r="E14" s="252"/>
      <c r="F14" s="252"/>
      <c r="G14" s="252"/>
      <c r="H14" s="252"/>
      <c r="I14" s="546">
        <f t="shared" si="0"/>
        <v>0</v>
      </c>
    </row>
    <row r="15" spans="1:9" s="116" customFormat="1" ht="12">
      <c r="A15" s="118" t="s">
        <v>789</v>
      </c>
      <c r="B15" s="133" t="s">
        <v>790</v>
      </c>
      <c r="C15" s="142"/>
      <c r="D15" s="142"/>
      <c r="E15" s="142"/>
      <c r="F15" s="142"/>
      <c r="G15" s="142"/>
      <c r="H15" s="142"/>
      <c r="I15" s="546">
        <f t="shared" si="0"/>
        <v>0</v>
      </c>
    </row>
    <row r="16" spans="1:9" s="116" customFormat="1" ht="12">
      <c r="A16" s="118" t="s">
        <v>75</v>
      </c>
      <c r="B16" s="133" t="s">
        <v>791</v>
      </c>
      <c r="C16" s="142"/>
      <c r="D16" s="142"/>
      <c r="E16" s="142"/>
      <c r="F16" s="142">
        <v>8</v>
      </c>
      <c r="G16" s="142"/>
      <c r="H16" s="142"/>
      <c r="I16" s="546">
        <f t="shared" si="0"/>
        <v>8</v>
      </c>
    </row>
    <row r="17" spans="1:9" s="116" customFormat="1" ht="12">
      <c r="A17" s="134" t="s">
        <v>557</v>
      </c>
      <c r="B17" s="135" t="s">
        <v>792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942</v>
      </c>
      <c r="G17" s="128">
        <f t="shared" si="1"/>
        <v>0</v>
      </c>
      <c r="H17" s="128">
        <f t="shared" si="1"/>
        <v>0</v>
      </c>
      <c r="I17" s="546">
        <f t="shared" si="0"/>
        <v>942</v>
      </c>
    </row>
    <row r="18" spans="1:9" s="116" customFormat="1" ht="12">
      <c r="A18" s="131" t="s">
        <v>793</v>
      </c>
      <c r="B18" s="136"/>
      <c r="C18" s="546"/>
      <c r="D18" s="546"/>
      <c r="E18" s="546"/>
      <c r="F18" s="546"/>
      <c r="G18" s="546"/>
      <c r="H18" s="546"/>
      <c r="I18" s="546"/>
    </row>
    <row r="19" spans="1:16" s="116" customFormat="1" ht="12">
      <c r="A19" s="118" t="s">
        <v>784</v>
      </c>
      <c r="B19" s="133" t="s">
        <v>794</v>
      </c>
      <c r="C19" s="142"/>
      <c r="D19" s="142"/>
      <c r="E19" s="142"/>
      <c r="F19" s="142"/>
      <c r="G19" s="142"/>
      <c r="H19" s="142"/>
      <c r="I19" s="546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795</v>
      </c>
      <c r="B20" s="133" t="s">
        <v>796</v>
      </c>
      <c r="C20" s="142"/>
      <c r="D20" s="142"/>
      <c r="E20" s="142"/>
      <c r="F20" s="142"/>
      <c r="G20" s="142"/>
      <c r="H20" s="142"/>
      <c r="I20" s="546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797</v>
      </c>
      <c r="B21" s="133" t="s">
        <v>798</v>
      </c>
      <c r="C21" s="142"/>
      <c r="D21" s="142"/>
      <c r="E21" s="142"/>
      <c r="F21" s="142"/>
      <c r="G21" s="142"/>
      <c r="H21" s="142"/>
      <c r="I21" s="546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799</v>
      </c>
      <c r="B22" s="133" t="s">
        <v>800</v>
      </c>
      <c r="C22" s="142"/>
      <c r="D22" s="142"/>
      <c r="E22" s="142"/>
      <c r="F22" s="554"/>
      <c r="G22" s="142"/>
      <c r="H22" s="142"/>
      <c r="I22" s="546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801</v>
      </c>
      <c r="B23" s="133" t="s">
        <v>802</v>
      </c>
      <c r="C23" s="142"/>
      <c r="D23" s="142"/>
      <c r="E23" s="142"/>
      <c r="F23" s="142"/>
      <c r="G23" s="142"/>
      <c r="H23" s="142"/>
      <c r="I23" s="546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803</v>
      </c>
      <c r="B24" s="133" t="s">
        <v>804</v>
      </c>
      <c r="C24" s="142"/>
      <c r="D24" s="142"/>
      <c r="E24" s="142"/>
      <c r="F24" s="142"/>
      <c r="G24" s="142"/>
      <c r="H24" s="142"/>
      <c r="I24" s="546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805</v>
      </c>
      <c r="B25" s="138" t="s">
        <v>806</v>
      </c>
      <c r="C25" s="142"/>
      <c r="D25" s="142"/>
      <c r="E25" s="142"/>
      <c r="F25" s="142"/>
      <c r="G25" s="142"/>
      <c r="H25" s="142"/>
      <c r="I25" s="546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574</v>
      </c>
      <c r="B26" s="135" t="s">
        <v>807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46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53" t="s">
        <v>808</v>
      </c>
      <c r="B28" s="253"/>
      <c r="C28" s="253"/>
      <c r="D28" s="529"/>
      <c r="E28" s="529"/>
      <c r="F28" s="529"/>
      <c r="G28" s="529"/>
      <c r="H28" s="529"/>
      <c r="I28" s="529"/>
    </row>
    <row r="29" spans="1:9" s="116" customFormat="1" ht="12">
      <c r="A29" s="520"/>
      <c r="B29" s="521"/>
      <c r="C29" s="520"/>
      <c r="D29" s="530"/>
      <c r="E29" s="530"/>
      <c r="F29" s="530"/>
      <c r="G29" s="530"/>
      <c r="H29" s="530"/>
      <c r="I29" s="530"/>
    </row>
    <row r="30" spans="1:10" s="116" customFormat="1" ht="15" customHeight="1">
      <c r="A30" s="522" t="str">
        <f>'справка №1-БАЛАНС'!A98</f>
        <v>Дата на съставяне: 22.04.2019</v>
      </c>
      <c r="B30" s="628"/>
      <c r="C30" s="628"/>
      <c r="D30" s="576" t="s">
        <v>809</v>
      </c>
      <c r="E30" s="592" t="s">
        <v>868</v>
      </c>
      <c r="F30" s="592"/>
      <c r="G30" s="592"/>
      <c r="H30" s="582"/>
      <c r="I30" s="627"/>
      <c r="J30" s="627"/>
    </row>
    <row r="31" spans="1:9" s="116" customFormat="1" ht="12">
      <c r="A31" s="440"/>
      <c r="B31" s="525"/>
      <c r="C31" s="440"/>
      <c r="D31" s="513"/>
      <c r="E31" s="513"/>
      <c r="F31" s="513"/>
      <c r="G31" s="513"/>
      <c r="H31" s="513"/>
      <c r="I31" s="513"/>
    </row>
    <row r="32" spans="1:9" s="116" customFormat="1" ht="12">
      <c r="A32" s="440"/>
      <c r="B32" s="525"/>
      <c r="C32" s="440"/>
      <c r="D32" s="524" t="s">
        <v>771</v>
      </c>
      <c r="E32" s="592" t="s">
        <v>856</v>
      </c>
      <c r="F32" s="592"/>
      <c r="G32" s="592"/>
      <c r="H32" s="513"/>
      <c r="I32" s="513"/>
    </row>
    <row r="33" spans="1:9" s="116" customFormat="1" ht="12">
      <c r="A33" s="107"/>
      <c r="B33" s="141"/>
      <c r="C33" s="107"/>
      <c r="D33" s="169"/>
      <c r="E33" s="169"/>
      <c r="F33" s="169"/>
      <c r="G33" s="169"/>
      <c r="H33" s="169"/>
      <c r="I33" s="169"/>
    </row>
    <row r="34" spans="1:9" s="116" customFormat="1" ht="12">
      <c r="A34" s="107"/>
      <c r="B34" s="141"/>
      <c r="C34" s="107"/>
      <c r="D34" s="169"/>
      <c r="E34" s="169"/>
      <c r="F34" s="169"/>
      <c r="G34" s="169"/>
      <c r="H34" s="169"/>
      <c r="I34" s="169"/>
    </row>
    <row r="35" spans="1:9" s="116" customFormat="1" ht="12">
      <c r="A35" s="107"/>
      <c r="B35" s="141"/>
      <c r="C35" s="107"/>
      <c r="D35" s="169"/>
      <c r="E35" s="169"/>
      <c r="F35" s="169"/>
      <c r="G35" s="169"/>
      <c r="H35" s="169"/>
      <c r="I35" s="169"/>
    </row>
    <row r="36" spans="1:9" s="116" customFormat="1" ht="12">
      <c r="A36" s="107"/>
      <c r="B36" s="141"/>
      <c r="C36" s="107"/>
      <c r="D36" s="169"/>
      <c r="E36" s="169"/>
      <c r="F36" s="169"/>
      <c r="G36" s="169"/>
      <c r="H36" s="169"/>
      <c r="I36" s="169"/>
    </row>
    <row r="37" spans="1:9" s="116" customFormat="1" ht="12">
      <c r="A37" s="107"/>
      <c r="B37" s="141"/>
      <c r="C37" s="107"/>
      <c r="D37" s="169"/>
      <c r="E37" s="169"/>
      <c r="F37" s="169"/>
      <c r="G37" s="169"/>
      <c r="H37" s="169"/>
      <c r="I37" s="169"/>
    </row>
    <row r="38" spans="1:9" s="116" customFormat="1" ht="12">
      <c r="A38" s="107"/>
      <c r="B38" s="141"/>
      <c r="C38" s="107"/>
      <c r="D38" s="169"/>
      <c r="E38" s="169"/>
      <c r="F38" s="169"/>
      <c r="G38" s="169"/>
      <c r="H38" s="169"/>
      <c r="I38" s="169"/>
    </row>
    <row r="39" spans="1:9" s="116" customFormat="1" ht="12">
      <c r="A39" s="107"/>
      <c r="B39" s="141"/>
      <c r="C39" s="107"/>
      <c r="D39" s="169"/>
      <c r="E39" s="169"/>
      <c r="F39" s="169"/>
      <c r="G39" s="169"/>
      <c r="H39" s="169"/>
      <c r="I39" s="169"/>
    </row>
    <row r="40" spans="1:9" s="116" customFormat="1" ht="12">
      <c r="A40" s="107"/>
      <c r="B40" s="141"/>
      <c r="C40" s="107"/>
      <c r="D40" s="169"/>
      <c r="E40" s="169"/>
      <c r="F40" s="169"/>
      <c r="G40" s="169"/>
      <c r="H40" s="169"/>
      <c r="I40" s="169"/>
    </row>
    <row r="41" spans="1:9" s="116" customFormat="1" ht="12">
      <c r="A41" s="107"/>
      <c r="B41" s="141"/>
      <c r="C41" s="107"/>
      <c r="D41" s="169"/>
      <c r="E41" s="169"/>
      <c r="F41" s="169"/>
      <c r="G41" s="169"/>
      <c r="H41" s="169"/>
      <c r="I41" s="169"/>
    </row>
    <row r="42" spans="1:9" s="116" customFormat="1" ht="12">
      <c r="A42" s="107"/>
      <c r="B42" s="141"/>
      <c r="C42" s="107"/>
      <c r="D42" s="169"/>
      <c r="E42" s="169"/>
      <c r="F42" s="169"/>
      <c r="G42" s="169"/>
      <c r="H42" s="169"/>
      <c r="I42" s="169"/>
    </row>
    <row r="43" spans="1:9" s="116" customFormat="1" ht="12">
      <c r="A43" s="107"/>
      <c r="B43" s="141"/>
      <c r="C43" s="107"/>
      <c r="D43" s="169"/>
      <c r="E43" s="169"/>
      <c r="F43" s="169"/>
      <c r="G43" s="169"/>
      <c r="H43" s="169"/>
      <c r="I43" s="169"/>
    </row>
    <row r="44" spans="1:9" s="116" customFormat="1" ht="12">
      <c r="A44" s="107"/>
      <c r="B44" s="141"/>
      <c r="C44" s="107"/>
      <c r="D44" s="169"/>
      <c r="E44" s="169"/>
      <c r="F44" s="169"/>
      <c r="G44" s="169"/>
      <c r="H44" s="169"/>
      <c r="I44" s="169"/>
    </row>
    <row r="45" spans="1:9" s="116" customFormat="1" ht="12">
      <c r="A45" s="107"/>
      <c r="B45" s="141"/>
      <c r="C45" s="107"/>
      <c r="D45" s="169"/>
      <c r="E45" s="169"/>
      <c r="F45" s="169"/>
      <c r="G45" s="169"/>
      <c r="H45" s="169"/>
      <c r="I45" s="169"/>
    </row>
    <row r="46" spans="1:9" s="116" customFormat="1" ht="12">
      <c r="A46" s="107"/>
      <c r="B46" s="141"/>
      <c r="C46" s="107"/>
      <c r="D46" s="169"/>
      <c r="E46" s="169"/>
      <c r="F46" s="169"/>
      <c r="G46" s="169"/>
      <c r="H46" s="169"/>
      <c r="I46" s="169"/>
    </row>
    <row r="47" spans="1:9" s="116" customFormat="1" ht="12">
      <c r="A47" s="107"/>
      <c r="B47" s="141"/>
      <c r="C47" s="107"/>
      <c r="D47" s="169"/>
      <c r="E47" s="169"/>
      <c r="F47" s="169"/>
      <c r="G47" s="169"/>
      <c r="H47" s="169"/>
      <c r="I47" s="169"/>
    </row>
    <row r="48" spans="1:9" s="116" customFormat="1" ht="12">
      <c r="A48" s="107"/>
      <c r="B48" s="141"/>
      <c r="C48" s="107"/>
      <c r="D48" s="169"/>
      <c r="E48" s="169"/>
      <c r="F48" s="169"/>
      <c r="G48" s="169"/>
      <c r="H48" s="169"/>
      <c r="I48" s="169"/>
    </row>
    <row r="49" spans="1:9" s="116" customFormat="1" ht="12">
      <c r="A49" s="107"/>
      <c r="B49" s="141"/>
      <c r="C49" s="107"/>
      <c r="D49" s="169"/>
      <c r="E49" s="169"/>
      <c r="F49" s="169"/>
      <c r="G49" s="169"/>
      <c r="H49" s="169"/>
      <c r="I49" s="169"/>
    </row>
    <row r="50" spans="1:9" s="116" customFormat="1" ht="12">
      <c r="A50" s="107"/>
      <c r="B50" s="141"/>
      <c r="C50" s="107"/>
      <c r="D50" s="169"/>
      <c r="E50" s="169"/>
      <c r="F50" s="169"/>
      <c r="G50" s="169"/>
      <c r="H50" s="169"/>
      <c r="I50" s="169"/>
    </row>
    <row r="51" spans="1:9" s="116" customFormat="1" ht="12">
      <c r="A51" s="107"/>
      <c r="B51" s="141"/>
      <c r="C51" s="107"/>
      <c r="D51" s="169"/>
      <c r="E51" s="169"/>
      <c r="F51" s="169"/>
      <c r="G51" s="169"/>
      <c r="H51" s="169"/>
      <c r="I51" s="169"/>
    </row>
    <row r="52" spans="1:9" s="116" customFormat="1" ht="12">
      <c r="A52" s="107"/>
      <c r="B52" s="141"/>
      <c r="C52" s="107"/>
      <c r="D52" s="169"/>
      <c r="E52" s="169"/>
      <c r="F52" s="169"/>
      <c r="G52" s="169"/>
      <c r="H52" s="169"/>
      <c r="I52" s="169"/>
    </row>
    <row r="53" spans="1:9" s="116" customFormat="1" ht="12">
      <c r="A53" s="107"/>
      <c r="B53" s="141"/>
      <c r="C53" s="107"/>
      <c r="D53" s="169"/>
      <c r="E53" s="169"/>
      <c r="F53" s="169"/>
      <c r="G53" s="169"/>
      <c r="H53" s="169"/>
      <c r="I53" s="169"/>
    </row>
    <row r="54" spans="1:9" s="116" customFormat="1" ht="12">
      <c r="A54" s="107"/>
      <c r="B54" s="141"/>
      <c r="C54" s="107"/>
      <c r="D54" s="169"/>
      <c r="E54" s="169"/>
      <c r="F54" s="169"/>
      <c r="G54" s="169"/>
      <c r="H54" s="169"/>
      <c r="I54" s="169"/>
    </row>
    <row r="55" spans="1:9" s="116" customFormat="1" ht="12">
      <c r="A55" s="107"/>
      <c r="B55" s="141"/>
      <c r="C55" s="107"/>
      <c r="D55" s="169"/>
      <c r="E55" s="169"/>
      <c r="F55" s="169"/>
      <c r="G55" s="169"/>
      <c r="H55" s="169"/>
      <c r="I55" s="169"/>
    </row>
    <row r="56" spans="1:9" s="116" customFormat="1" ht="12">
      <c r="A56" s="107"/>
      <c r="B56" s="141"/>
      <c r="C56" s="107"/>
      <c r="D56" s="169"/>
      <c r="E56" s="169"/>
      <c r="F56" s="169"/>
      <c r="G56" s="169"/>
      <c r="H56" s="169"/>
      <c r="I56" s="169"/>
    </row>
    <row r="57" spans="1:9" s="116" customFormat="1" ht="12">
      <c r="A57" s="107"/>
      <c r="B57" s="141"/>
      <c r="C57" s="107"/>
      <c r="D57" s="169"/>
      <c r="E57" s="169"/>
      <c r="F57" s="169"/>
      <c r="G57" s="169"/>
      <c r="H57" s="169"/>
      <c r="I57" s="169"/>
    </row>
    <row r="58" spans="1:9" s="116" customFormat="1" ht="12">
      <c r="A58" s="107"/>
      <c r="B58" s="141"/>
      <c r="C58" s="107"/>
      <c r="D58" s="169"/>
      <c r="E58" s="169"/>
      <c r="F58" s="169"/>
      <c r="G58" s="169"/>
      <c r="H58" s="169"/>
      <c r="I58" s="169"/>
    </row>
    <row r="59" spans="1:9" s="116" customFormat="1" ht="12">
      <c r="A59" s="107"/>
      <c r="B59" s="141"/>
      <c r="C59" s="107"/>
      <c r="D59" s="169"/>
      <c r="E59" s="169"/>
      <c r="F59" s="169"/>
      <c r="G59" s="169"/>
      <c r="H59" s="169"/>
      <c r="I59" s="169"/>
    </row>
    <row r="60" spans="1:9" s="116" customFormat="1" ht="12">
      <c r="A60" s="107"/>
      <c r="B60" s="141"/>
      <c r="C60" s="107"/>
      <c r="D60" s="169"/>
      <c r="E60" s="169"/>
      <c r="F60" s="169"/>
      <c r="G60" s="169"/>
      <c r="H60" s="169"/>
      <c r="I60" s="169"/>
    </row>
    <row r="61" spans="1:9" s="116" customFormat="1" ht="12">
      <c r="A61" s="107"/>
      <c r="B61" s="141"/>
      <c r="C61" s="107"/>
      <c r="D61" s="169"/>
      <c r="E61" s="169"/>
      <c r="F61" s="169"/>
      <c r="G61" s="169"/>
      <c r="H61" s="169"/>
      <c r="I61" s="169"/>
    </row>
    <row r="62" spans="1:9" s="116" customFormat="1" ht="12">
      <c r="A62" s="107"/>
      <c r="B62" s="141"/>
      <c r="C62" s="107"/>
      <c r="D62" s="169"/>
      <c r="E62" s="169"/>
      <c r="F62" s="169"/>
      <c r="G62" s="169"/>
      <c r="H62" s="169"/>
      <c r="I62" s="169"/>
    </row>
    <row r="63" spans="1:9" s="116" customFormat="1" ht="12">
      <c r="A63" s="107"/>
      <c r="B63" s="141"/>
      <c r="C63" s="107"/>
      <c r="D63" s="169"/>
      <c r="E63" s="169"/>
      <c r="F63" s="169"/>
      <c r="G63" s="169"/>
      <c r="H63" s="169"/>
      <c r="I63" s="169"/>
    </row>
    <row r="64" spans="1:9" s="116" customFormat="1" ht="12">
      <c r="A64" s="107"/>
      <c r="B64" s="141"/>
      <c r="C64" s="107"/>
      <c r="D64" s="169"/>
      <c r="E64" s="169"/>
      <c r="F64" s="169"/>
      <c r="G64" s="169"/>
      <c r="H64" s="169"/>
      <c r="I64" s="169"/>
    </row>
    <row r="65" spans="1:9" s="116" customFormat="1" ht="12">
      <c r="A65" s="107"/>
      <c r="B65" s="141"/>
      <c r="C65" s="107"/>
      <c r="D65" s="169"/>
      <c r="E65" s="169"/>
      <c r="F65" s="169"/>
      <c r="G65" s="169"/>
      <c r="H65" s="169"/>
      <c r="I65" s="169"/>
    </row>
    <row r="66" spans="1:9" s="116" customFormat="1" ht="12">
      <c r="A66" s="107"/>
      <c r="B66" s="141"/>
      <c r="C66" s="107"/>
      <c r="D66" s="169"/>
      <c r="E66" s="169"/>
      <c r="F66" s="169"/>
      <c r="G66" s="169"/>
      <c r="H66" s="169"/>
      <c r="I66" s="169"/>
    </row>
    <row r="67" spans="1:9" s="116" customFormat="1" ht="12">
      <c r="A67" s="107"/>
      <c r="B67" s="141"/>
      <c r="C67" s="107"/>
      <c r="D67" s="169"/>
      <c r="E67" s="169"/>
      <c r="F67" s="169"/>
      <c r="G67" s="169"/>
      <c r="H67" s="169"/>
      <c r="I67" s="169"/>
    </row>
    <row r="68" spans="1:9" s="116" customFormat="1" ht="12">
      <c r="A68" s="107"/>
      <c r="B68" s="141"/>
      <c r="C68" s="107"/>
      <c r="D68" s="169"/>
      <c r="E68" s="169"/>
      <c r="F68" s="169"/>
      <c r="G68" s="169"/>
      <c r="H68" s="169"/>
      <c r="I68" s="169"/>
    </row>
    <row r="69" spans="1:9" s="116" customFormat="1" ht="12">
      <c r="A69" s="107"/>
      <c r="B69" s="141"/>
      <c r="C69" s="107"/>
      <c r="D69" s="169"/>
      <c r="E69" s="169"/>
      <c r="F69" s="169"/>
      <c r="G69" s="169"/>
      <c r="H69" s="169"/>
      <c r="I69" s="169"/>
    </row>
    <row r="70" spans="1:9" s="116" customFormat="1" ht="12">
      <c r="A70" s="107"/>
      <c r="B70" s="141"/>
      <c r="C70" s="107"/>
      <c r="D70" s="169"/>
      <c r="E70" s="169"/>
      <c r="F70" s="169"/>
      <c r="G70" s="169"/>
      <c r="H70" s="169"/>
      <c r="I70" s="169"/>
    </row>
    <row r="71" spans="1:9" s="116" customFormat="1" ht="12">
      <c r="A71" s="107"/>
      <c r="B71" s="141"/>
      <c r="C71" s="107"/>
      <c r="D71" s="169"/>
      <c r="E71" s="169"/>
      <c r="F71" s="169"/>
      <c r="G71" s="169"/>
      <c r="H71" s="169"/>
      <c r="I71" s="169"/>
    </row>
    <row r="72" spans="1:9" s="116" customFormat="1" ht="12">
      <c r="A72" s="107"/>
      <c r="B72" s="141"/>
      <c r="C72" s="107"/>
      <c r="D72" s="169"/>
      <c r="E72" s="169"/>
      <c r="F72" s="169"/>
      <c r="G72" s="169"/>
      <c r="H72" s="169"/>
      <c r="I72" s="169"/>
    </row>
    <row r="73" spans="1:9" s="116" customFormat="1" ht="12">
      <c r="A73" s="107"/>
      <c r="B73" s="141"/>
      <c r="C73" s="107"/>
      <c r="D73" s="169"/>
      <c r="E73" s="169"/>
      <c r="F73" s="169"/>
      <c r="G73" s="169"/>
      <c r="H73" s="169"/>
      <c r="I73" s="169"/>
    </row>
    <row r="74" spans="1:9" s="116" customFormat="1" ht="12">
      <c r="A74" s="107"/>
      <c r="B74" s="141"/>
      <c r="C74" s="107"/>
      <c r="D74" s="169"/>
      <c r="E74" s="169"/>
      <c r="F74" s="169"/>
      <c r="G74" s="169"/>
      <c r="H74" s="169"/>
      <c r="I74" s="169"/>
    </row>
    <row r="75" spans="1:9" s="116" customFormat="1" ht="12">
      <c r="A75" s="107"/>
      <c r="B75" s="141"/>
      <c r="C75" s="107"/>
      <c r="D75" s="169"/>
      <c r="E75" s="169"/>
      <c r="F75" s="169"/>
      <c r="G75" s="169"/>
      <c r="H75" s="169"/>
      <c r="I75" s="169"/>
    </row>
    <row r="76" spans="1:9" s="116" customFormat="1" ht="12">
      <c r="A76" s="107"/>
      <c r="B76" s="141"/>
      <c r="C76" s="107"/>
      <c r="D76" s="169"/>
      <c r="E76" s="169"/>
      <c r="F76" s="169"/>
      <c r="G76" s="169"/>
      <c r="H76" s="169"/>
      <c r="I76" s="169"/>
    </row>
    <row r="77" spans="1:9" s="116" customFormat="1" ht="12">
      <c r="A77" s="107"/>
      <c r="B77" s="141"/>
      <c r="C77" s="107"/>
      <c r="D77" s="169"/>
      <c r="E77" s="169"/>
      <c r="F77" s="169"/>
      <c r="G77" s="169"/>
      <c r="H77" s="169"/>
      <c r="I77" s="169"/>
    </row>
    <row r="78" spans="1:9" s="116" customFormat="1" ht="12">
      <c r="A78" s="107"/>
      <c r="B78" s="141"/>
      <c r="C78" s="107"/>
      <c r="D78" s="169"/>
      <c r="E78" s="169"/>
      <c r="F78" s="169"/>
      <c r="G78" s="169"/>
      <c r="H78" s="169"/>
      <c r="I78" s="169"/>
    </row>
    <row r="79" spans="1:9" s="116" customFormat="1" ht="12">
      <c r="A79" s="107"/>
      <c r="B79" s="141"/>
      <c r="C79" s="107"/>
      <c r="D79" s="169"/>
      <c r="E79" s="169"/>
      <c r="F79" s="169"/>
      <c r="G79" s="169"/>
      <c r="H79" s="169"/>
      <c r="I79" s="169"/>
    </row>
    <row r="80" spans="1:9" s="116" customFormat="1" ht="12">
      <c r="A80" s="107"/>
      <c r="B80" s="141"/>
      <c r="C80" s="107"/>
      <c r="D80" s="169"/>
      <c r="E80" s="169"/>
      <c r="F80" s="169"/>
      <c r="G80" s="169"/>
      <c r="H80" s="169"/>
      <c r="I80" s="169"/>
    </row>
    <row r="81" spans="1:9" s="116" customFormat="1" ht="12">
      <c r="A81" s="107"/>
      <c r="B81" s="141"/>
      <c r="C81" s="107"/>
      <c r="D81" s="169"/>
      <c r="E81" s="169"/>
      <c r="F81" s="169"/>
      <c r="G81" s="169"/>
      <c r="H81" s="169"/>
      <c r="I81" s="169"/>
    </row>
    <row r="82" spans="1:9" s="116" customFormat="1" ht="12">
      <c r="A82" s="107"/>
      <c r="B82" s="141"/>
      <c r="C82" s="107"/>
      <c r="D82" s="169"/>
      <c r="E82" s="169"/>
      <c r="F82" s="169"/>
      <c r="G82" s="169"/>
      <c r="H82" s="169"/>
      <c r="I82" s="169"/>
    </row>
    <row r="83" spans="1:9" s="116" customFormat="1" ht="12">
      <c r="A83" s="107"/>
      <c r="B83" s="141"/>
      <c r="C83" s="107"/>
      <c r="D83" s="169"/>
      <c r="E83" s="169"/>
      <c r="F83" s="169"/>
      <c r="G83" s="169"/>
      <c r="H83" s="169"/>
      <c r="I83" s="169"/>
    </row>
    <row r="84" spans="1:9" s="116" customFormat="1" ht="12">
      <c r="A84" s="107"/>
      <c r="B84" s="141"/>
      <c r="C84" s="107"/>
      <c r="D84" s="169"/>
      <c r="E84" s="169"/>
      <c r="F84" s="169"/>
      <c r="G84" s="169"/>
      <c r="H84" s="169"/>
      <c r="I84" s="169"/>
    </row>
    <row r="85" spans="1:9" s="116" customFormat="1" ht="12">
      <c r="A85" s="107"/>
      <c r="B85" s="141"/>
      <c r="C85" s="107"/>
      <c r="D85" s="169"/>
      <c r="E85" s="169"/>
      <c r="F85" s="169"/>
      <c r="G85" s="169"/>
      <c r="H85" s="169"/>
      <c r="I85" s="169"/>
    </row>
    <row r="86" spans="1:9" s="116" customFormat="1" ht="12">
      <c r="A86" s="107"/>
      <c r="B86" s="141"/>
      <c r="C86" s="107"/>
      <c r="D86" s="169"/>
      <c r="E86" s="169"/>
      <c r="F86" s="169"/>
      <c r="G86" s="169"/>
      <c r="H86" s="169"/>
      <c r="I86" s="169"/>
    </row>
    <row r="87" spans="1:9" s="116" customFormat="1" ht="12">
      <c r="A87" s="107"/>
      <c r="B87" s="141"/>
      <c r="C87" s="107"/>
      <c r="D87" s="169"/>
      <c r="E87" s="169"/>
      <c r="F87" s="169"/>
      <c r="G87" s="169"/>
      <c r="H87" s="169"/>
      <c r="I87" s="169"/>
    </row>
    <row r="88" spans="1:9" s="116" customFormat="1" ht="12">
      <c r="A88" s="107"/>
      <c r="B88" s="141"/>
      <c r="C88" s="107"/>
      <c r="D88" s="169"/>
      <c r="E88" s="169"/>
      <c r="F88" s="169"/>
      <c r="G88" s="169"/>
      <c r="H88" s="169"/>
      <c r="I88" s="169"/>
    </row>
    <row r="89" spans="1:9" s="116" customFormat="1" ht="12">
      <c r="A89" s="107"/>
      <c r="B89" s="141"/>
      <c r="C89" s="107"/>
      <c r="D89" s="169"/>
      <c r="E89" s="169"/>
      <c r="F89" s="169"/>
      <c r="G89" s="169"/>
      <c r="H89" s="169"/>
      <c r="I89" s="169"/>
    </row>
    <row r="90" spans="1:9" s="116" customFormat="1" ht="12">
      <c r="A90" s="107"/>
      <c r="B90" s="141"/>
      <c r="C90" s="107"/>
      <c r="D90" s="169"/>
      <c r="E90" s="169"/>
      <c r="F90" s="169"/>
      <c r="G90" s="169"/>
      <c r="H90" s="169"/>
      <c r="I90" s="169"/>
    </row>
    <row r="91" spans="1:9" s="116" customFormat="1" ht="12">
      <c r="A91" s="107"/>
      <c r="B91" s="141"/>
      <c r="C91" s="107"/>
      <c r="D91" s="169"/>
      <c r="E91" s="169"/>
      <c r="F91" s="169"/>
      <c r="G91" s="169"/>
      <c r="H91" s="169"/>
      <c r="I91" s="169"/>
    </row>
    <row r="92" spans="1:9" s="116" customFormat="1" ht="12">
      <c r="A92" s="107"/>
      <c r="B92" s="141"/>
      <c r="C92" s="107"/>
      <c r="D92" s="169"/>
      <c r="E92" s="169"/>
      <c r="F92" s="169"/>
      <c r="G92" s="169"/>
      <c r="H92" s="169"/>
      <c r="I92" s="169"/>
    </row>
    <row r="93" spans="1:9" s="116" customFormat="1" ht="12">
      <c r="A93" s="107"/>
      <c r="B93" s="141"/>
      <c r="C93" s="107"/>
      <c r="D93" s="169"/>
      <c r="E93" s="169"/>
      <c r="F93" s="169"/>
      <c r="G93" s="169"/>
      <c r="H93" s="169"/>
      <c r="I93" s="169"/>
    </row>
    <row r="94" spans="1:9" s="116" customFormat="1" ht="12">
      <c r="A94" s="107"/>
      <c r="B94" s="141"/>
      <c r="C94" s="107"/>
      <c r="D94" s="169"/>
      <c r="E94" s="169"/>
      <c r="F94" s="169"/>
      <c r="G94" s="169"/>
      <c r="H94" s="169"/>
      <c r="I94" s="169"/>
    </row>
    <row r="95" spans="1:9" s="116" customFormat="1" ht="12">
      <c r="A95" s="107"/>
      <c r="B95" s="141"/>
      <c r="C95" s="107"/>
      <c r="D95" s="169"/>
      <c r="E95" s="169"/>
      <c r="F95" s="169"/>
      <c r="G95" s="169"/>
      <c r="H95" s="169"/>
      <c r="I95" s="169"/>
    </row>
    <row r="96" spans="1:9" s="116" customFormat="1" ht="12">
      <c r="A96" s="107"/>
      <c r="B96" s="141"/>
      <c r="C96" s="107"/>
      <c r="D96" s="169"/>
      <c r="E96" s="169"/>
      <c r="F96" s="169"/>
      <c r="G96" s="169"/>
      <c r="H96" s="169"/>
      <c r="I96" s="169"/>
    </row>
    <row r="97" spans="1:9" s="116" customFormat="1" ht="12">
      <c r="A97" s="107"/>
      <c r="B97" s="141"/>
      <c r="C97" s="107"/>
      <c r="D97" s="169"/>
      <c r="E97" s="169"/>
      <c r="F97" s="169"/>
      <c r="G97" s="169"/>
      <c r="H97" s="169"/>
      <c r="I97" s="169"/>
    </row>
    <row r="98" spans="1:9" s="116" customFormat="1" ht="12">
      <c r="A98" s="107"/>
      <c r="B98" s="141"/>
      <c r="C98" s="107"/>
      <c r="D98" s="169"/>
      <c r="E98" s="169"/>
      <c r="F98" s="169"/>
      <c r="G98" s="169"/>
      <c r="H98" s="169"/>
      <c r="I98" s="169"/>
    </row>
    <row r="99" spans="1:9" s="116" customFormat="1" ht="12">
      <c r="A99" s="107"/>
      <c r="B99" s="141"/>
      <c r="C99" s="107"/>
      <c r="D99" s="169"/>
      <c r="E99" s="169"/>
      <c r="F99" s="169"/>
      <c r="G99" s="169"/>
      <c r="H99" s="169"/>
      <c r="I99" s="169"/>
    </row>
    <row r="100" spans="1:9" s="116" customFormat="1" ht="12">
      <c r="A100" s="107"/>
      <c r="B100" s="141"/>
      <c r="C100" s="107"/>
      <c r="D100" s="169"/>
      <c r="E100" s="169"/>
      <c r="F100" s="169"/>
      <c r="G100" s="169"/>
      <c r="H100" s="169"/>
      <c r="I100" s="169"/>
    </row>
    <row r="101" spans="1:9" s="116" customFormat="1" ht="12">
      <c r="A101" s="107"/>
      <c r="B101" s="141"/>
      <c r="C101" s="107"/>
      <c r="D101" s="169"/>
      <c r="E101" s="169"/>
      <c r="F101" s="169"/>
      <c r="G101" s="169"/>
      <c r="H101" s="169"/>
      <c r="I101" s="169"/>
    </row>
    <row r="102" spans="1:9" s="116" customFormat="1" ht="12">
      <c r="A102" s="107"/>
      <c r="B102" s="141"/>
      <c r="C102" s="107"/>
      <c r="D102" s="169"/>
      <c r="E102" s="169"/>
      <c r="F102" s="169"/>
      <c r="G102" s="169"/>
      <c r="H102" s="169"/>
      <c r="I102" s="169"/>
    </row>
    <row r="103" spans="1:9" s="116" customFormat="1" ht="12">
      <c r="A103" s="107"/>
      <c r="B103" s="141"/>
      <c r="C103" s="107"/>
      <c r="D103" s="169"/>
      <c r="E103" s="169"/>
      <c r="F103" s="169"/>
      <c r="G103" s="169"/>
      <c r="H103" s="169"/>
      <c r="I103" s="169"/>
    </row>
    <row r="104" spans="1:9" s="116" customFormat="1" ht="12">
      <c r="A104" s="107"/>
      <c r="B104" s="141"/>
      <c r="C104" s="107"/>
      <c r="D104" s="169"/>
      <c r="E104" s="169"/>
      <c r="F104" s="169"/>
      <c r="G104" s="169"/>
      <c r="H104" s="169"/>
      <c r="I104" s="169"/>
    </row>
    <row r="105" spans="1:9" s="116" customFormat="1" ht="12">
      <c r="A105" s="107"/>
      <c r="B105" s="141"/>
      <c r="C105" s="107"/>
      <c r="D105" s="169"/>
      <c r="E105" s="169"/>
      <c r="F105" s="169"/>
      <c r="G105" s="169"/>
      <c r="H105" s="169"/>
      <c r="I105" s="169"/>
    </row>
    <row r="106" spans="1:9" s="116" customFormat="1" ht="12">
      <c r="A106" s="107"/>
      <c r="B106" s="141"/>
      <c r="C106" s="107"/>
      <c r="D106" s="169"/>
      <c r="E106" s="169"/>
      <c r="F106" s="169"/>
      <c r="G106" s="169"/>
      <c r="H106" s="169"/>
      <c r="I106" s="169"/>
    </row>
    <row r="107" spans="1:9" s="116" customFormat="1" ht="12">
      <c r="A107" s="107"/>
      <c r="B107" s="141"/>
      <c r="C107" s="107"/>
      <c r="D107" s="169"/>
      <c r="E107" s="169"/>
      <c r="F107" s="169"/>
      <c r="G107" s="169"/>
      <c r="H107" s="169"/>
      <c r="I107" s="169"/>
    </row>
    <row r="108" spans="1:9" s="116" customFormat="1" ht="12">
      <c r="A108" s="107"/>
      <c r="B108" s="141"/>
      <c r="C108" s="107"/>
      <c r="D108" s="169"/>
      <c r="E108" s="169"/>
      <c r="F108" s="169"/>
      <c r="G108" s="169"/>
      <c r="H108" s="169"/>
      <c r="I108" s="169"/>
    </row>
    <row r="109" spans="1:9" s="116" customFormat="1" ht="12">
      <c r="A109" s="107"/>
      <c r="B109" s="141"/>
      <c r="C109" s="107"/>
      <c r="D109" s="169"/>
      <c r="E109" s="169"/>
      <c r="F109" s="169"/>
      <c r="G109" s="169"/>
      <c r="H109" s="169"/>
      <c r="I109" s="169"/>
    </row>
    <row r="110" spans="1:9" s="116" customFormat="1" ht="12">
      <c r="A110" s="107"/>
      <c r="B110" s="141"/>
      <c r="C110" s="107"/>
      <c r="D110" s="169"/>
      <c r="E110" s="169"/>
      <c r="F110" s="169"/>
      <c r="G110" s="169"/>
      <c r="H110" s="169"/>
      <c r="I110" s="169"/>
    </row>
    <row r="111" spans="1:9" s="116" customFormat="1" ht="12">
      <c r="A111" s="107"/>
      <c r="B111" s="141"/>
      <c r="C111" s="107"/>
      <c r="D111" s="169"/>
      <c r="E111" s="169"/>
      <c r="F111" s="169"/>
      <c r="G111" s="169"/>
      <c r="H111" s="169"/>
      <c r="I111" s="169"/>
    </row>
    <row r="112" spans="1:9" s="116" customFormat="1" ht="12">
      <c r="A112" s="107"/>
      <c r="B112" s="141"/>
      <c r="C112" s="107"/>
      <c r="D112" s="169"/>
      <c r="E112" s="169"/>
      <c r="F112" s="169"/>
      <c r="G112" s="169"/>
      <c r="H112" s="169"/>
      <c r="I112" s="169"/>
    </row>
    <row r="113" spans="1:9" s="116" customFormat="1" ht="12">
      <c r="A113" s="107"/>
      <c r="B113" s="141"/>
      <c r="C113" s="107"/>
      <c r="D113" s="169"/>
      <c r="E113" s="169"/>
      <c r="F113" s="169"/>
      <c r="G113" s="169"/>
      <c r="H113" s="169"/>
      <c r="I113" s="169"/>
    </row>
    <row r="114" spans="1:9" s="116" customFormat="1" ht="12">
      <c r="A114" s="107"/>
      <c r="B114" s="141"/>
      <c r="C114" s="107"/>
      <c r="D114" s="169"/>
      <c r="E114" s="169"/>
      <c r="F114" s="169"/>
      <c r="G114" s="169"/>
      <c r="H114" s="169"/>
      <c r="I114" s="169"/>
    </row>
    <row r="115" spans="1:9" s="116" customFormat="1" ht="12">
      <c r="A115" s="107"/>
      <c r="B115" s="141"/>
      <c r="C115" s="107"/>
      <c r="D115" s="169"/>
      <c r="E115" s="169"/>
      <c r="F115" s="169"/>
      <c r="G115" s="169"/>
      <c r="H115" s="169"/>
      <c r="I115" s="169"/>
    </row>
    <row r="116" spans="1:9" s="116" customFormat="1" ht="12">
      <c r="A116" s="107"/>
      <c r="B116" s="141"/>
      <c r="C116" s="107"/>
      <c r="D116" s="169"/>
      <c r="E116" s="169"/>
      <c r="F116" s="169"/>
      <c r="G116" s="169"/>
      <c r="H116" s="169"/>
      <c r="I116" s="169"/>
    </row>
    <row r="117" spans="1:9" s="116" customFormat="1" ht="12">
      <c r="A117" s="107"/>
      <c r="B117" s="141"/>
      <c r="C117" s="107"/>
      <c r="D117" s="169"/>
      <c r="E117" s="169"/>
      <c r="F117" s="169"/>
      <c r="G117" s="169"/>
      <c r="H117" s="169"/>
      <c r="I117" s="169"/>
    </row>
    <row r="118" spans="1:9" s="116" customFormat="1" ht="12">
      <c r="A118" s="107"/>
      <c r="B118" s="141"/>
      <c r="C118" s="107"/>
      <c r="D118" s="169"/>
      <c r="E118" s="169"/>
      <c r="F118" s="169"/>
      <c r="G118" s="169"/>
      <c r="H118" s="169"/>
      <c r="I118" s="169"/>
    </row>
    <row r="119" spans="1:9" s="116" customFormat="1" ht="12">
      <c r="A119" s="107"/>
      <c r="B119" s="141"/>
      <c r="C119" s="107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28">
      <selection activeCell="A14" sqref="A14:D15"/>
    </sheetView>
  </sheetViews>
  <sheetFormatPr defaultColWidth="10.75390625" defaultRowHeight="12.75"/>
  <cols>
    <col min="1" max="1" width="42.00390625" style="52" customWidth="1"/>
    <col min="2" max="2" width="8.125" style="78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810</v>
      </c>
      <c r="B2" s="201"/>
      <c r="C2" s="201"/>
      <c r="D2" s="201"/>
      <c r="E2" s="201"/>
      <c r="F2" s="201"/>
    </row>
    <row r="3" spans="1:6" ht="12.75" customHeight="1">
      <c r="A3" s="201" t="s">
        <v>811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87" t="str">
        <f>'справка №1-БАЛАНС'!A3</f>
        <v>Име на отчитащото се предприятие :  "БУЛГАР ЧЕХ ИНВЕСТ ХОЛДИНГ" АД - СМОЛЯН</v>
      </c>
      <c r="B5" s="631"/>
      <c r="C5" s="631"/>
      <c r="D5" s="631"/>
      <c r="E5" s="356" t="s">
        <v>1</v>
      </c>
      <c r="F5" s="565">
        <f>'справка №1-БАЛАНС'!H3</f>
        <v>120054800</v>
      </c>
    </row>
    <row r="6" spans="1:13" ht="15" customHeight="1">
      <c r="A6" s="54" t="str">
        <f>'справка №1-БАЛАНС'!A5</f>
        <v>Отчетен период: към 31.03.2019</v>
      </c>
      <c r="B6" s="632"/>
      <c r="C6" s="632"/>
      <c r="D6" s="55"/>
      <c r="E6" s="357" t="s">
        <v>2</v>
      </c>
      <c r="F6" s="566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541"/>
      <c r="D10" s="541"/>
      <c r="E10" s="541"/>
      <c r="F10" s="541"/>
    </row>
    <row r="11" spans="1:6" ht="18" customHeight="1">
      <c r="A11" s="67" t="s">
        <v>818</v>
      </c>
      <c r="B11" s="68"/>
      <c r="C11" s="541"/>
      <c r="D11" s="541"/>
      <c r="E11" s="541"/>
      <c r="F11" s="541"/>
    </row>
    <row r="12" spans="1:6" ht="14.25" customHeight="1">
      <c r="A12" s="579" t="s">
        <v>850</v>
      </c>
      <c r="B12" s="68"/>
      <c r="C12" s="585"/>
      <c r="D12" s="586"/>
      <c r="E12" s="555"/>
      <c r="F12" s="557">
        <f>C12-E12</f>
        <v>0</v>
      </c>
    </row>
    <row r="13" spans="1:6" ht="12.75">
      <c r="A13" s="579" t="s">
        <v>851</v>
      </c>
      <c r="B13" s="68"/>
      <c r="C13" s="585"/>
      <c r="D13" s="586"/>
      <c r="E13" s="555"/>
      <c r="F13" s="557">
        <f aca="true" t="shared" si="0" ref="F13:F18">C13-E13</f>
        <v>0</v>
      </c>
    </row>
    <row r="14" spans="1:6" ht="12.75">
      <c r="A14" s="579" t="s">
        <v>861</v>
      </c>
      <c r="B14" s="68"/>
      <c r="C14" s="585">
        <v>854</v>
      </c>
      <c r="D14" s="586">
        <v>38.62</v>
      </c>
      <c r="E14" s="555"/>
      <c r="F14" s="557">
        <f t="shared" si="0"/>
        <v>854</v>
      </c>
    </row>
    <row r="15" spans="1:6" ht="12.75">
      <c r="A15" s="579" t="s">
        <v>865</v>
      </c>
      <c r="B15" s="68"/>
      <c r="C15" s="585">
        <v>80</v>
      </c>
      <c r="D15" s="586">
        <v>87.59</v>
      </c>
      <c r="E15" s="555"/>
      <c r="F15" s="557">
        <f t="shared" si="0"/>
        <v>80</v>
      </c>
    </row>
    <row r="16" spans="1:6" ht="12.75">
      <c r="A16" s="579" t="s">
        <v>862</v>
      </c>
      <c r="B16" s="68"/>
      <c r="C16" s="585"/>
      <c r="D16" s="586"/>
      <c r="E16" s="555"/>
      <c r="F16" s="557">
        <f t="shared" si="0"/>
        <v>0</v>
      </c>
    </row>
    <row r="17" spans="1:6" ht="12.75">
      <c r="A17" s="579" t="s">
        <v>863</v>
      </c>
      <c r="B17" s="68"/>
      <c r="C17" s="585"/>
      <c r="D17" s="586"/>
      <c r="E17" s="555"/>
      <c r="F17" s="557">
        <f t="shared" si="0"/>
        <v>0</v>
      </c>
    </row>
    <row r="18" spans="1:6" ht="12.75">
      <c r="A18" s="579" t="s">
        <v>864</v>
      </c>
      <c r="B18" s="68"/>
      <c r="C18" s="585"/>
      <c r="D18" s="586"/>
      <c r="E18" s="555"/>
      <c r="F18" s="557">
        <f t="shared" si="0"/>
        <v>0</v>
      </c>
    </row>
    <row r="19" spans="1:16" ht="11.25" customHeight="1">
      <c r="A19" s="69" t="s">
        <v>557</v>
      </c>
      <c r="B19" s="70" t="s">
        <v>821</v>
      </c>
      <c r="C19" s="541">
        <f>SUM(C12:C18)</f>
        <v>934</v>
      </c>
      <c r="D19" s="541"/>
      <c r="E19" s="541">
        <f>SUM(E12:E18)</f>
        <v>0</v>
      </c>
      <c r="F19" s="556">
        <f>SUM(F12:F18)</f>
        <v>934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</row>
    <row r="20" spans="1:6" ht="16.5" customHeight="1">
      <c r="A20" s="67" t="s">
        <v>822</v>
      </c>
      <c r="B20" s="71"/>
      <c r="C20" s="541"/>
      <c r="D20" s="541"/>
      <c r="E20" s="541"/>
      <c r="F20" s="556"/>
    </row>
    <row r="21" spans="1:6" ht="12.75">
      <c r="A21" s="67" t="s">
        <v>536</v>
      </c>
      <c r="B21" s="71"/>
      <c r="C21" s="555"/>
      <c r="D21" s="555"/>
      <c r="E21" s="555"/>
      <c r="F21" s="557">
        <f>C21-E21</f>
        <v>0</v>
      </c>
    </row>
    <row r="22" spans="1:6" ht="12.75">
      <c r="A22" s="67" t="s">
        <v>539</v>
      </c>
      <c r="B22" s="71"/>
      <c r="C22" s="555"/>
      <c r="D22" s="555"/>
      <c r="E22" s="555"/>
      <c r="F22" s="557">
        <f>C22-E22</f>
        <v>0</v>
      </c>
    </row>
    <row r="23" spans="1:6" ht="12.75">
      <c r="A23" s="67" t="s">
        <v>542</v>
      </c>
      <c r="B23" s="71"/>
      <c r="C23" s="555"/>
      <c r="D23" s="555"/>
      <c r="E23" s="555"/>
      <c r="F23" s="557">
        <f>C23-E23</f>
        <v>0</v>
      </c>
    </row>
    <row r="24" spans="1:16" ht="15" customHeight="1">
      <c r="A24" s="69" t="s">
        <v>574</v>
      </c>
      <c r="B24" s="70" t="s">
        <v>823</v>
      </c>
      <c r="C24" s="541">
        <f>SUM(C21:C23)</f>
        <v>0</v>
      </c>
      <c r="D24" s="541"/>
      <c r="E24" s="541">
        <f>SUM(E21:E23)</f>
        <v>0</v>
      </c>
      <c r="F24" s="556">
        <f>SUM(F21:F23)</f>
        <v>0</v>
      </c>
      <c r="G24" s="531"/>
      <c r="H24" s="531"/>
      <c r="I24" s="531"/>
      <c r="J24" s="531"/>
      <c r="K24" s="531"/>
      <c r="L24" s="531"/>
      <c r="M24" s="531"/>
      <c r="N24" s="531"/>
      <c r="O24" s="531"/>
      <c r="P24" s="531"/>
    </row>
    <row r="25" spans="1:6" ht="12.75" customHeight="1">
      <c r="A25" s="67" t="s">
        <v>824</v>
      </c>
      <c r="B25" s="71"/>
      <c r="C25" s="541"/>
      <c r="D25" s="541"/>
      <c r="E25" s="541"/>
      <c r="F25" s="556"/>
    </row>
    <row r="26" spans="1:6" ht="12.75">
      <c r="A26" s="579" t="s">
        <v>852</v>
      </c>
      <c r="B26" s="71"/>
      <c r="C26" s="585"/>
      <c r="D26" s="586"/>
      <c r="E26" s="555"/>
      <c r="F26" s="557">
        <f>C26-E26</f>
        <v>0</v>
      </c>
    </row>
    <row r="27" spans="1:6" ht="12.75">
      <c r="A27" s="579" t="s">
        <v>853</v>
      </c>
      <c r="B27" s="71"/>
      <c r="C27" s="585"/>
      <c r="D27" s="586"/>
      <c r="E27" s="555"/>
      <c r="F27" s="557">
        <f>C27-E27</f>
        <v>0</v>
      </c>
    </row>
    <row r="28" spans="1:6" ht="12.75">
      <c r="A28" s="579"/>
      <c r="B28" s="71"/>
      <c r="C28" s="584"/>
      <c r="D28" s="583"/>
      <c r="E28" s="555"/>
      <c r="F28" s="557">
        <f>C28-E28</f>
        <v>0</v>
      </c>
    </row>
    <row r="29" spans="1:6" ht="12.75">
      <c r="A29" s="67"/>
      <c r="B29" s="68"/>
      <c r="C29" s="555"/>
      <c r="D29" s="555"/>
      <c r="E29" s="555"/>
      <c r="F29" s="557"/>
    </row>
    <row r="30" spans="1:16" ht="12" customHeight="1">
      <c r="A30" s="69" t="s">
        <v>593</v>
      </c>
      <c r="B30" s="70" t="s">
        <v>825</v>
      </c>
      <c r="C30" s="541">
        <f>SUM(C26:C28)</f>
        <v>0</v>
      </c>
      <c r="D30" s="541"/>
      <c r="E30" s="541">
        <f>SUM(E26:E28)</f>
        <v>0</v>
      </c>
      <c r="F30" s="556">
        <f>SUM(F26:F28)</f>
        <v>0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6" ht="18.75" customHeight="1">
      <c r="A31" s="67" t="s">
        <v>826</v>
      </c>
      <c r="B31" s="71"/>
      <c r="C31" s="541"/>
      <c r="D31" s="541"/>
      <c r="E31" s="541"/>
      <c r="F31" s="556"/>
    </row>
    <row r="32" spans="1:6" ht="12.75">
      <c r="A32" s="579" t="s">
        <v>866</v>
      </c>
      <c r="B32" s="71"/>
      <c r="C32" s="585"/>
      <c r="D32" s="586"/>
      <c r="E32" s="555"/>
      <c r="F32" s="557">
        <f>C32-E32</f>
        <v>0</v>
      </c>
    </row>
    <row r="33" spans="1:6" ht="12.75">
      <c r="A33" s="67" t="s">
        <v>539</v>
      </c>
      <c r="B33" s="71"/>
      <c r="C33" s="555"/>
      <c r="D33" s="555"/>
      <c r="E33" s="555"/>
      <c r="F33" s="557">
        <f>C33-E33</f>
        <v>0</v>
      </c>
    </row>
    <row r="34" spans="1:6" ht="12.75">
      <c r="A34" s="67" t="s">
        <v>542</v>
      </c>
      <c r="B34" s="71"/>
      <c r="C34" s="555"/>
      <c r="D34" s="555"/>
      <c r="E34" s="555"/>
      <c r="F34" s="557">
        <f>C34-E34</f>
        <v>0</v>
      </c>
    </row>
    <row r="35" spans="1:16" ht="14.25" customHeight="1">
      <c r="A35" s="69" t="s">
        <v>827</v>
      </c>
      <c r="B35" s="70" t="s">
        <v>828</v>
      </c>
      <c r="C35" s="541">
        <f>SUM(C32:C34)</f>
        <v>0</v>
      </c>
      <c r="D35" s="541"/>
      <c r="E35" s="541">
        <f>SUM(E32:E34)</f>
        <v>0</v>
      </c>
      <c r="F35" s="556">
        <f>SUM(F32:F34)</f>
        <v>0</v>
      </c>
      <c r="G35" s="531"/>
      <c r="H35" s="531"/>
      <c r="I35" s="531"/>
      <c r="J35" s="531"/>
      <c r="K35" s="531"/>
      <c r="L35" s="531"/>
      <c r="M35" s="531"/>
      <c r="N35" s="531"/>
      <c r="O35" s="531"/>
      <c r="P35" s="531"/>
    </row>
    <row r="36" spans="1:16" ht="20.25" customHeight="1">
      <c r="A36" s="72" t="s">
        <v>829</v>
      </c>
      <c r="B36" s="70" t="s">
        <v>830</v>
      </c>
      <c r="C36" s="541">
        <f>C35+C30+C24+C19</f>
        <v>934</v>
      </c>
      <c r="D36" s="541"/>
      <c r="E36" s="541">
        <f>E35+E30+E24+E19</f>
        <v>0</v>
      </c>
      <c r="F36" s="556">
        <f>F35+F30+F24+F19</f>
        <v>934</v>
      </c>
      <c r="G36" s="531"/>
      <c r="H36" s="531"/>
      <c r="I36" s="531"/>
      <c r="J36" s="531"/>
      <c r="K36" s="531"/>
      <c r="L36" s="531"/>
      <c r="M36" s="531"/>
      <c r="N36" s="531"/>
      <c r="O36" s="531"/>
      <c r="P36" s="531"/>
    </row>
    <row r="37" spans="1:6" ht="15" customHeight="1">
      <c r="A37" s="65" t="s">
        <v>831</v>
      </c>
      <c r="B37" s="70"/>
      <c r="C37" s="541"/>
      <c r="D37" s="541"/>
      <c r="E37" s="541"/>
      <c r="F37" s="556"/>
    </row>
    <row r="38" spans="1:6" ht="14.25" customHeight="1">
      <c r="A38" s="67" t="s">
        <v>818</v>
      </c>
      <c r="B38" s="71"/>
      <c r="C38" s="541"/>
      <c r="D38" s="541"/>
      <c r="E38" s="541"/>
      <c r="F38" s="556"/>
    </row>
    <row r="39" spans="1:6" ht="12.75">
      <c r="A39" s="67" t="s">
        <v>819</v>
      </c>
      <c r="B39" s="71"/>
      <c r="C39" s="555"/>
      <c r="D39" s="555"/>
      <c r="E39" s="555"/>
      <c r="F39" s="557">
        <f>C39-E39</f>
        <v>0</v>
      </c>
    </row>
    <row r="40" spans="1:6" ht="12.75">
      <c r="A40" s="67" t="s">
        <v>820</v>
      </c>
      <c r="B40" s="71"/>
      <c r="C40" s="555"/>
      <c r="D40" s="555"/>
      <c r="E40" s="555"/>
      <c r="F40" s="557">
        <f>C40-E40</f>
        <v>0</v>
      </c>
    </row>
    <row r="41" spans="1:6" ht="12.75">
      <c r="A41" s="67" t="s">
        <v>542</v>
      </c>
      <c r="B41" s="71"/>
      <c r="C41" s="555"/>
      <c r="D41" s="555"/>
      <c r="E41" s="555"/>
      <c r="F41" s="557">
        <f>C41-E41</f>
        <v>0</v>
      </c>
    </row>
    <row r="42" spans="1:16" ht="15" customHeight="1">
      <c r="A42" s="69" t="s">
        <v>557</v>
      </c>
      <c r="B42" s="70" t="s">
        <v>832</v>
      </c>
      <c r="C42" s="541">
        <f>SUM(C39:C41)</f>
        <v>0</v>
      </c>
      <c r="D42" s="541"/>
      <c r="E42" s="541">
        <f>SUM(E39:E41)</f>
        <v>0</v>
      </c>
      <c r="F42" s="556">
        <f>SUM(F39:F41)</f>
        <v>0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  <row r="43" spans="1:6" ht="15.75" customHeight="1">
      <c r="A43" s="67" t="s">
        <v>822</v>
      </c>
      <c r="B43" s="71"/>
      <c r="C43" s="541"/>
      <c r="D43" s="541"/>
      <c r="E43" s="541"/>
      <c r="F43" s="556"/>
    </row>
    <row r="44" spans="1:6" ht="12.75">
      <c r="A44" s="67" t="s">
        <v>536</v>
      </c>
      <c r="B44" s="71"/>
      <c r="C44" s="555"/>
      <c r="D44" s="555"/>
      <c r="E44" s="555"/>
      <c r="F44" s="557">
        <f>C44-E44</f>
        <v>0</v>
      </c>
    </row>
    <row r="45" spans="1:6" ht="12.75">
      <c r="A45" s="67" t="s">
        <v>539</v>
      </c>
      <c r="B45" s="71"/>
      <c r="C45" s="555"/>
      <c r="D45" s="555"/>
      <c r="E45" s="555"/>
      <c r="F45" s="557">
        <f>C45-E45</f>
        <v>0</v>
      </c>
    </row>
    <row r="46" spans="1:6" ht="12.75">
      <c r="A46" s="67" t="s">
        <v>542</v>
      </c>
      <c r="B46" s="71"/>
      <c r="C46" s="555"/>
      <c r="D46" s="555"/>
      <c r="E46" s="555"/>
      <c r="F46" s="557">
        <f>C46-E46</f>
        <v>0</v>
      </c>
    </row>
    <row r="47" spans="1:16" ht="11.25" customHeight="1">
      <c r="A47" s="69" t="s">
        <v>574</v>
      </c>
      <c r="B47" s="70" t="s">
        <v>833</v>
      </c>
      <c r="C47" s="541">
        <f>SUM(C44:C46)</f>
        <v>0</v>
      </c>
      <c r="D47" s="541"/>
      <c r="E47" s="541">
        <f>SUM(E44:E46)</f>
        <v>0</v>
      </c>
      <c r="F47" s="556">
        <f>SUM(F44:F46)</f>
        <v>0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6" ht="15" customHeight="1">
      <c r="A48" s="67" t="s">
        <v>824</v>
      </c>
      <c r="B48" s="71"/>
      <c r="C48" s="541"/>
      <c r="D48" s="541"/>
      <c r="E48" s="541"/>
      <c r="F48" s="556"/>
    </row>
    <row r="49" spans="1:6" ht="12.75">
      <c r="A49" s="67" t="s">
        <v>536</v>
      </c>
      <c r="B49" s="71"/>
      <c r="C49" s="555"/>
      <c r="D49" s="555"/>
      <c r="E49" s="555"/>
      <c r="F49" s="557">
        <f>C49-E49</f>
        <v>0</v>
      </c>
    </row>
    <row r="50" spans="1:6" ht="12.75">
      <c r="A50" s="67" t="s">
        <v>539</v>
      </c>
      <c r="B50" s="71"/>
      <c r="C50" s="555"/>
      <c r="D50" s="555"/>
      <c r="E50" s="555"/>
      <c r="F50" s="557">
        <f>C50-E50</f>
        <v>0</v>
      </c>
    </row>
    <row r="51" spans="1:6" ht="12.75">
      <c r="A51" s="67" t="s">
        <v>542</v>
      </c>
      <c r="B51" s="71"/>
      <c r="C51" s="555"/>
      <c r="D51" s="555"/>
      <c r="E51" s="555"/>
      <c r="F51" s="557">
        <f>C51-E51</f>
        <v>0</v>
      </c>
    </row>
    <row r="52" spans="1:16" ht="15.75" customHeight="1">
      <c r="A52" s="69" t="s">
        <v>593</v>
      </c>
      <c r="B52" s="70" t="s">
        <v>834</v>
      </c>
      <c r="C52" s="541">
        <f>SUM(C49:C51)</f>
        <v>0</v>
      </c>
      <c r="D52" s="541"/>
      <c r="E52" s="541">
        <f>SUM(E49:E51)</f>
        <v>0</v>
      </c>
      <c r="F52" s="556">
        <f>SUM(F49:F51)</f>
        <v>0</v>
      </c>
      <c r="G52" s="531"/>
      <c r="H52" s="531"/>
      <c r="I52" s="531"/>
      <c r="J52" s="531"/>
      <c r="K52" s="531"/>
      <c r="L52" s="531"/>
      <c r="M52" s="531"/>
      <c r="N52" s="531"/>
      <c r="O52" s="531"/>
      <c r="P52" s="531"/>
    </row>
    <row r="53" spans="1:6" ht="12.75" customHeight="1">
      <c r="A53" s="67" t="s">
        <v>826</v>
      </c>
      <c r="B53" s="71"/>
      <c r="C53" s="541"/>
      <c r="D53" s="541"/>
      <c r="E53" s="541"/>
      <c r="F53" s="556"/>
    </row>
    <row r="54" spans="1:6" ht="12.75">
      <c r="A54" s="67" t="s">
        <v>536</v>
      </c>
      <c r="B54" s="71"/>
      <c r="C54" s="555"/>
      <c r="D54" s="555"/>
      <c r="E54" s="555"/>
      <c r="F54" s="557">
        <f>C54-E54</f>
        <v>0</v>
      </c>
    </row>
    <row r="55" spans="1:6" ht="12.75">
      <c r="A55" s="67" t="s">
        <v>539</v>
      </c>
      <c r="B55" s="71"/>
      <c r="C55" s="555"/>
      <c r="D55" s="555"/>
      <c r="E55" s="555"/>
      <c r="F55" s="557">
        <f>C55-E55</f>
        <v>0</v>
      </c>
    </row>
    <row r="56" spans="1:6" ht="12.75">
      <c r="A56" s="67" t="s">
        <v>542</v>
      </c>
      <c r="B56" s="71"/>
      <c r="C56" s="555"/>
      <c r="D56" s="555"/>
      <c r="E56" s="555"/>
      <c r="F56" s="557">
        <f>C56-E56</f>
        <v>0</v>
      </c>
    </row>
    <row r="57" spans="1:16" ht="17.25" customHeight="1">
      <c r="A57" s="69" t="s">
        <v>827</v>
      </c>
      <c r="B57" s="70" t="s">
        <v>835</v>
      </c>
      <c r="C57" s="541">
        <f>SUM(C54:C56)</f>
        <v>0</v>
      </c>
      <c r="D57" s="541"/>
      <c r="E57" s="541">
        <f>SUM(E54:E56)</f>
        <v>0</v>
      </c>
      <c r="F57" s="556">
        <f>SUM(F54:F56)</f>
        <v>0</v>
      </c>
      <c r="G57" s="531"/>
      <c r="H57" s="531"/>
      <c r="I57" s="531"/>
      <c r="J57" s="531"/>
      <c r="K57" s="531"/>
      <c r="L57" s="531"/>
      <c r="M57" s="531"/>
      <c r="N57" s="531"/>
      <c r="O57" s="531"/>
      <c r="P57" s="531"/>
    </row>
    <row r="58" spans="1:16" ht="19.5" customHeight="1">
      <c r="A58" s="72" t="s">
        <v>836</v>
      </c>
      <c r="B58" s="70" t="s">
        <v>837</v>
      </c>
      <c r="C58" s="541">
        <f>C57+C52+C47+C42</f>
        <v>0</v>
      </c>
      <c r="D58" s="541"/>
      <c r="E58" s="541">
        <f>E57+E52+E47+E42</f>
        <v>0</v>
      </c>
      <c r="F58" s="556">
        <f>F57+F52+F47+F42</f>
        <v>0</v>
      </c>
      <c r="G58" s="531"/>
      <c r="H58" s="531"/>
      <c r="I58" s="531"/>
      <c r="J58" s="531"/>
      <c r="K58" s="531"/>
      <c r="L58" s="531"/>
      <c r="M58" s="531"/>
      <c r="N58" s="531"/>
      <c r="O58" s="531"/>
      <c r="P58" s="531"/>
    </row>
    <row r="59" spans="1:6" ht="19.5" customHeight="1">
      <c r="A59" s="73"/>
      <c r="B59" s="74"/>
      <c r="C59" s="75"/>
      <c r="D59" s="75"/>
      <c r="E59" s="75"/>
      <c r="F59" s="75"/>
    </row>
    <row r="60" spans="1:6" ht="12.75">
      <c r="A60" s="567" t="str">
        <f>'справка №1-БАЛАНС'!A98</f>
        <v>Дата на съставяне: 22.04.2019</v>
      </c>
      <c r="B60" s="568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6"/>
      <c r="B61" s="77"/>
      <c r="C61" s="76"/>
      <c r="D61" s="76"/>
      <c r="E61" s="76"/>
      <c r="F61" s="76"/>
    </row>
    <row r="62" spans="1:6" ht="12.75">
      <c r="A62" s="76"/>
      <c r="B62" s="77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6"/>
      <c r="E63" s="76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2019-04-25T11:08:21Z</cp:lastPrinted>
  <dcterms:created xsi:type="dcterms:W3CDTF">2000-06-29T12:02:40Z</dcterms:created>
  <dcterms:modified xsi:type="dcterms:W3CDTF">2019-04-25T11:08:32Z</dcterms:modified>
  <cp:category/>
  <cp:version/>
  <cp:contentType/>
  <cp:contentStatus/>
</cp:coreProperties>
</file>