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<sst xmlns="http://schemas.openxmlformats.org/spreadsheetml/2006/main" count="4320" uniqueCount="1000">
  <si>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</si>
  <si>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</si>
  <si>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</si>
  <si>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</si>
  <si>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</si>
  <si>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</si>
  <si>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</si>
  <si>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</si>
  <si>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</si>
  <si>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</si>
  <si>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</si>
  <si>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</si>
  <si>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</si>
  <si>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</si>
  <si>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</si>
  <si>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</si>
  <si>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</si>
  <si>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</si>
  <si>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</si>
  <si>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</si>
  <si>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</si>
  <si>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</si>
  <si>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</si>
  <si>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</si>
  <si>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</si>
  <si>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</si>
  <si>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</si>
  <si>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</si>
  <si>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</si>
  <si>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</si>
  <si>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</si>
  <si>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</si>
  <si>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</si>
  <si>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</si>
  <si>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</si>
  <si>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</si>
  <si>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</si>
  <si>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</si>
  <si>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</si>
  <si>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</si>
  <si>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</si>
  <si>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</si>
  <si>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</si>
  <si>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</si>
  <si>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</si>
  <si>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</si>
  <si>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</si>
  <si>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</si>
  <si>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</si>
  <si>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</si>
  <si>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</si>
  <si>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</si>
  <si>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</si>
  <si>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</si>
  <si>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</si>
  <si>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</si>
  <si>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</si>
  <si>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</si>
  <si>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</si>
  <si>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</si>
  <si>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</si>
  <si>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</si>
  <si>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</si>
  <si>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</si>
  <si>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</si>
  <si>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</si>
  <si>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</si>
  <si>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</si>
  <si>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</si>
  <si>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</si>
  <si>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</si>
  <si>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</si>
  <si>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</si>
  <si>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</si>
  <si>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</si>
  <si>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</si>
  <si>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</si>
  <si>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</si>
  <si>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</si>
  <si>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</si>
  <si>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</si>
  <si>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</si>
  <si>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</si>
  <si>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</si>
  <si>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</si>
  <si>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</si>
  <si>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</si>
  <si>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</si>
  <si>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</si>
  <si>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</si>
  <si>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</si>
  <si>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</si>
  <si>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</si>
  <si>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</si>
  <si>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</si>
  <si>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</si>
  <si>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</si>
  <si>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</si>
  <si>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</si>
  <si>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</si>
  <si>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</si>
  <si>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</si>
  <si>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</si>
  <si>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</si>
  <si>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</si>
  <si>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</si>
  <si>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</si>
  <si>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</si>
  <si>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</si>
  <si>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</si>
  <si>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</si>
  <si>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</si>
  <si>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</si>
  <si>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</si>
  <si>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</si>
  <si>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</si>
  <si>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</si>
  <si>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</si>
  <si>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</si>
  <si>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</si>
  <si>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</si>
  <si>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</si>
  <si>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</si>
  <si>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</si>
  <si>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</si>
  <si>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</si>
  <si>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</si>
  <si>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</si>
  <si>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</si>
  <si>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</si>
  <si>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</si>
  <si>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</si>
  <si>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</si>
  <si>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</si>
  <si>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</si>
  <si>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</si>
  <si>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</si>
  <si>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</si>
  <si>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</si>
  <si>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</si>
  <si>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</si>
  <si>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</si>
  <si>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</si>
  <si>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</si>
  <si>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</si>
  <si>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</si>
  <si>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</si>
  <si>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</si>
  <si>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</si>
  <si>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</si>
  <si>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</si>
  <si>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</si>
  <si>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</si>
  <si>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</si>
  <si>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</si>
  <si>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</si>
  <si>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</si>
  <si>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</si>
  <si>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</si>
  <si>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</si>
  <si>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</si>
  <si>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</si>
  <si>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</si>
  <si>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</si>
  <si>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</si>
  <si>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</si>
  <si>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</si>
  <si>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</si>
  <si>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</si>
  <si>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</si>
  <si>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</si>
  <si>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</si>
  <si>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</si>
  <si>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</si>
  <si>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</si>
  <si>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</si>
  <si>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</si>
  <si>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</si>
  <si>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</si>
  <si>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</si>
  <si>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</si>
  <si>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</si>
  <si>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</si>
  <si>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</si>
  <si>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</si>
  <si>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</si>
  <si>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</si>
  <si>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</si>
  <si>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</si>
  <si>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</si>
  <si>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</si>
  <si>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</si>
  <si>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</si>
  <si>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</si>
  <si>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</si>
  <si>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</si>
  <si>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</si>
  <si>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</si>
  <si>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</si>
  <si>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</si>
  <si>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</si>
  <si>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</si>
  <si>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</si>
  <si>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</si>
  <si>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</si>
  <si>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</si>
  <si>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</si>
  <si>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</si>
  <si>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</si>
  <si>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</si>
  <si>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</si>
  <si>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</si>
  <si>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</si>
  <si>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</si>
  <si>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</si>
  <si>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</si>
  <si>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</si>
  <si>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</si>
  <si>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</si>
  <si>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</si>
  <si>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</si>
  <si>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</si>
  <si>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</si>
  <si>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</si>
  <si>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</si>
  <si>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</si>
  <si>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</si>
  <si>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</si>
  <si>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</si>
  <si>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</si>
  <si>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</si>
  <si>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</si>
  <si>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</si>
  <si>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</si>
  <si>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</si>
  <si>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</si>
  <si>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</si>
  <si>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</si>
  <si>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</si>
  <si>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</si>
  <si>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</si>
  <si>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</si>
  <si>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</si>
  <si>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</si>
  <si>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</si>
  <si>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</si>
  <si>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</si>
  <si>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</si>
  <si>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</si>
  <si>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</si>
  <si>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</si>
  <si>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</si>
  <si>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</si>
  <si>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</si>
  <si>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</si>
  <si>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</si>
  <si>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</si>
  <si>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</si>
  <si>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</si>
  <si>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</si>
  <si>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</si>
  <si>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</si>
  <si>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</si>
  <si>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</si>
  <si>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</si>
  <si>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</si>
  <si>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</si>
  <si>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</si>
  <si>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</si>
  <si>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</si>
  <si>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</si>
  <si>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</si>
  <si>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</si>
  <si>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</si>
  <si>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</si>
  <si>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</si>
  <si>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</si>
  <si>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</si>
  <si>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</si>
  <si>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</si>
  <si>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</si>
  <si>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</si>
  <si>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</si>
  <si>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</si>
  <si>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</si>
  <si>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</si>
  <si>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</si>
  <si>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</si>
  <si>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</si>
  <si>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</si>
  <si>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</si>
  <si>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</si>
  <si>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</si>
  <si>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</si>
  <si>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</si>
  <si>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</si>
  <si>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</si>
  <si>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</si>
  <si>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</si>
  <si>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</si>
  <si>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</si>
  <si>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</si>
  <si>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</si>
  <si>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</si>
  <si>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</si>
  <si>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</si>
  <si>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</si>
  <si>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</si>
  <si>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</si>
  <si>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</si>
  <si>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</si>
  <si>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</si>
  <si>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</si>
  <si>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</si>
  <si>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</si>
  <si>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</si>
  <si>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</si>
  <si>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</si>
  <si>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</si>
  <si>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</si>
  <si>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</si>
  <si>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</si>
  <si>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</si>
  <si>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</si>
  <si>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</si>
  <si>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</si>
  <si>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</si>
  <si>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</si>
  <si>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</si>
  <si>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</si>
  <si>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</si>
  <si>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</si>
  <si>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</si>
  <si>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</si>
  <si>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</si>
  <si>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</si>
  <si>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</si>
  <si>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</si>
  <si>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</si>
  <si>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</si>
  <si>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</si>
  <si>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</si>
  <si>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</si>
  <si>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</si>
  <si>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</si>
  <si>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</si>
  <si>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</si>
  <si>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</si>
  <si>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</si>
  <si>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</si>
  <si>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</si>
  <si>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</si>
  <si>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</si>
  <si>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</si>
  <si>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</si>
  <si>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</si>
  <si>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</si>
  <si>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</si>
  <si>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</si>
  <si>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</si>
  <si>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</si>
  <si>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</si>
  <si>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</si>
  <si>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</si>
  <si>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</si>
  <si>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</si>
  <si>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</si>
  <si>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</si>
  <si>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</si>
  <si>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</si>
  <si>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</si>
  <si>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</si>
  <si>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</si>
  <si>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</si>
  <si>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</si>
  <si>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</si>
  <si>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</si>
  <si>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</si>
  <si>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</si>
  <si>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</si>
  <si>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</si>
  <si>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</si>
  <si>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</si>
  <si>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</si>
  <si>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</si>
  <si>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</si>
  <si>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</si>
  <si>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</si>
  <si>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</si>
  <si>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</si>
  <si>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</si>
  <si>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</si>
  <si>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</si>
  <si>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</si>
  <si>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</si>
  <si>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</si>
  <si>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</si>
  <si>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</si>
  <si>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</si>
  <si>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</si>
  <si>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</si>
  <si>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</si>
  <si>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</si>
  <si>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</si>
  <si>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</si>
  <si>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</si>
  <si>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</si>
  <si>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</si>
  <si>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</si>
  <si>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</si>
  <si>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</si>
  <si>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</si>
  <si>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</si>
  <si>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</si>
  <si>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</si>
  <si>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</si>
  <si>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</si>
  <si>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</si>
  <si>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</si>
  <si>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</si>
  <si>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</si>
  <si>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</si>
  <si>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</si>
  <si>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</si>
  <si>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</si>
  <si>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</si>
  <si>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</si>
  <si>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</si>
  <si>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</si>
  <si>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</si>
  <si>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</si>
  <si>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</si>
  <si>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</si>
  <si>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</si>
  <si>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</si>
  <si>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</si>
  <si>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</si>
  <si>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</si>
  <si>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</si>
  <si>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</si>
  <si>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</si>
  <si>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</si>
  <si>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</si>
  <si>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</si>
  <si>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</si>
  <si>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</si>
  <si>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</si>
  <si>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</si>
  <si>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</si>
  <si>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</si>
  <si>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</si>
  <si>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</si>
  <si>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</si>
  <si>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</si>
  <si>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</si>
  <si>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</si>
  <si>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</si>
  <si>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</si>
  <si>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</si>
  <si>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</si>
  <si>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</si>
  <si>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</si>
  <si>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</si>
  <si>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</si>
  <si>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</si>
  <si>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</si>
  <si>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</si>
  <si>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</si>
  <si>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</si>
  <si>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</si>
  <si>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</si>
  <si>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</si>
  <si>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</si>
  <si>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</si>
  <si>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</si>
  <si>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</si>
  <si>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</si>
  <si>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</si>
  <si>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</si>
  <si>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</si>
  <si>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</si>
  <si>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</si>
  <si>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</si>
  <si>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</si>
  <si>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</si>
  <si>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</si>
  <si>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</si>
  <si>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</si>
  <si>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</si>
  <si>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</si>
  <si>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</si>
  <si>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</si>
  <si>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</si>
  <si>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</si>
  <si>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</si>
  <si>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</si>
  <si>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</si>
  <si>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</si>
  <si>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</si>
  <si>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</si>
  <si>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</si>
  <si>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</si>
  <si>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</si>
  <si>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</si>
  <si>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</si>
  <si>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</si>
  <si>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</si>
  <si>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</si>
  <si>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</si>
  <si>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</si>
  <si>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</si>
  <si>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</si>
  <si>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</si>
  <si>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</si>
  <si>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</si>
  <si>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</si>
  <si>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</si>
  <si>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</si>
  <si>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</si>
  <si>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</si>
  <si>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</si>
  <si>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</si>
  <si>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</si>
  <si>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</si>
  <si>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</si>
  <si>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</si>
  <si>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</si>
  <si>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</si>
  <si>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</si>
  <si>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</si>
  <si>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</si>
  <si>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</si>
  <si>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</si>
  <si>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</si>
  <si>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</si>
  <si>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</si>
  <si>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</si>
  <si>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</si>
  <si>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</si>
  <si>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</si>
  <si>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</si>
  <si>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</si>
  <si>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</si>
  <si>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</si>
  <si>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</si>
  <si>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</si>
  <si>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</si>
  <si>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</si>
  <si>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</si>
  <si>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</si>
  <si>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</si>
  <si>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</si>
  <si>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</si>
  <si>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</si>
  <si>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</si>
  <si>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</si>
  <si>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</si>
  <si>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</si>
  <si>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</si>
  <si>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</si>
  <si>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</si>
  <si>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</si>
  <si>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</si>
  <si>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</si>
  <si>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</si>
  <si>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</si>
  <si>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</si>
  <si>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</si>
  <si>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</si>
  <si>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</si>
  <si>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</si>
  <si>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</si>
  <si>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</si>
  <si>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</si>
  <si>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</si>
  <si>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</si>
  <si>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</si>
  <si>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</si>
  <si>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</si>
  <si>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</si>
  <si>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</si>
  <si>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</si>
  <si>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</si>
  <si>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</si>
  <si>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</si>
  <si>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</si>
  <si>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</si>
  <si>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</si>
  <si>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</si>
  <si>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</si>
  <si>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</si>
  <si>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</si>
  <si>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</si>
  <si>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</si>
  <si>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</si>
  <si>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</si>
  <si>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</si>
  <si>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</si>
  <si>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</si>
  <si>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</si>
  <si>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</si>
  <si>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</si>
  <si>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</si>
  <si>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</si>
  <si>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</si>
  <si>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</si>
  <si>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</si>
  <si>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</si>
  <si>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</si>
  <si>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</si>
  <si>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</si>
  <si>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</si>
  <si>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</si>
  <si>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</si>
  <si>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</si>
  <si>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</si>
  <si>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</si>
  <si>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</si>
  <si>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</si>
  <si>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</si>
  <si>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</si>
  <si>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</si>
  <si>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</si>
  <si>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</si>
  <si>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</si>
  <si>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</si>
  <si>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</si>
  <si>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</si>
  <si>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</si>
  <si>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</si>
  <si>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</si>
  <si>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</si>
  <si>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</si>
  <si>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</si>
  <si>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</si>
  <si>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</si>
  <si>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</si>
  <si>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</si>
  <si>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</si>
  <si>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</si>
  <si>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</si>
  <si>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</si>
  <si>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</si>
  <si>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</si>
  <si>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</si>
  <si>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</si>
  <si>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</si>
  <si>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</si>
  <si>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</si>
  <si>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</si>
  <si>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</si>
  <si>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</si>
  <si>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</si>
  <si>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</si>
  <si>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</si>
  <si>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</si>
  <si>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</si>
  <si>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</si>
  <si>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</si>
  <si>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</si>
  <si>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</si>
  <si>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</si>
  <si>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</si>
  <si>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</si>
  <si>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</si>
  <si>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</si>
  <si>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</si>
  <si>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</si>
  <si>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</si>
  <si>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</si>
  <si>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</si>
  <si>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</si>
  <si>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</si>
  <si>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</si>
  <si>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</si>
  <si>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</si>
  <si>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</si>
  <si>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</si>
  <si>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</si>
  <si>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</si>
  <si>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</si>
  <si>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</si>
  <si>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</si>
  <si>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</si>
  <si>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</si>
  <si>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</si>
  <si>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</si>
  <si>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</si>
  <si>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</si>
  <si>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</si>
  <si>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</si>
  <si>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</si>
  <si>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</si>
  <si>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</si>
  <si>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</si>
  <si>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</si>
  <si>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</si>
  <si>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</si>
  <si>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</si>
  <si>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</si>
  <si>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</si>
  <si>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</si>
  <si>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</si>
  <si>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</si>
  <si>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</si>
  <si>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</si>
  <si>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</si>
  <si>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</si>
  <si>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</si>
  <si>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</si>
  <si>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</si>
  <si>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</si>
  <si>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</si>
  <si>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</si>
  <si>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</si>
  <si>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</si>
  <si>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</si>
  <si>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</si>
  <si>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</si>
  <si>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</si>
  <si>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</si>
  <si>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</si>
  <si>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</si>
  <si>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</si>
  <si>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</si>
  <si>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</si>
  <si>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</si>
  <si>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</si>
  <si>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</si>
  <si>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</si>
  <si>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</si>
  <si>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</si>
  <si>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</si>
  <si>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</si>
  <si>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</si>
  <si>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</si>
  <si>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</si>
  <si>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</si>
  <si>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</si>
  <si>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</si>
  <si>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</si>
  <si>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</si>
  <si>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</si>
  <si>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</si>
  <si>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</si>
  <si>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</si>
  <si>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</si>
  <si>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</si>
  <si>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</si>
  <si>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</si>
  <si>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</si>
  <si>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</si>
  <si>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</si>
  <si>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</si>
  <si>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</si>
  <si>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</si>
  <si>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</si>
  <si>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</si>
  <si>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</si>
  <si>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</si>
  <si>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</si>
  <si>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</si>
  <si>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</si>
  <si>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</si>
  <si>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</si>
  <si>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</si>
  <si>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</si>
  <si>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</si>
  <si>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</si>
  <si>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</si>
  <si>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</si>
  <si>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</si>
  <si>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</si>
  <si>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</si>
  <si>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</si>
  <si>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</si>
  <si>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</si>
  <si>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</si>
  <si>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</si>
  <si>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</si>
  <si>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</si>
  <si>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</si>
  <si>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</si>
  <si>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</si>
  <si>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</si>
  <si>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</si>
  <si>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</si>
  <si>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</si>
  <si>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</si>
  <si>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</si>
  <si>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</si>
  <si>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</si>
  <si>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</si>
  <si>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</si>
  <si>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</si>
  <si>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</si>
  <si>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</si>
  <si>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</si>
  <si>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</si>
  <si>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</si>
  <si>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</si>
  <si>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</si>
  <si>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</si>
  <si>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</si>
  <si>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</si>
  <si>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</si>
  <si>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</si>
  <si>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</si>
  <si>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</si>
  <si>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</si>
  <si>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</si>
  <si>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</si>
  <si>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</si>
  <si>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</si>
  <si>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</si>
  <si>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</si>
  <si>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</si>
  <si>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</si>
  <si>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</si>
  <si>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</si>
  <si>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</si>
  <si>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</si>
  <si>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</si>
  <si>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</si>
  <si>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</si>
  <si>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</si>
  <si>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</si>
  <si>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</si>
  <si>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</si>
  <si>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</si>
  <si>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</si>
  <si>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</si>
  <si>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</si>
  <si>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</si>
  <si>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</si>
  <si>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</si>
  <si>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</si>
  <si>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</si>
  <si>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</si>
  <si>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</si>
  <si>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</si>
  <si>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</si>
  <si>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</si>
  <si>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</si>
  <si>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</si>
  <si>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</si>
  <si>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</si>
  <si>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</si>
  <si>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</si>
  <si>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</si>
  <si>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</si>
  <si>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</si>
  <si>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</si>
  <si>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</si>
  <si>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</si>
  <si>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</si>
  <si>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</si>
  <si>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</si>
  <si>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</si>
  <si>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</si>
  <si>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</si>
  <si>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</si>
  <si>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</si>
  <si>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</si>
  <si>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</si>
  <si>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</si>
  <si>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</si>
  <si>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</si>
  <si>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</si>
  <si>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</si>
  <si>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</si>
  <si>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</si>
  <si>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</si>
  <si>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</si>
  <si>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</si>
  <si>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</si>
  <si>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</si>
  <si>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</si>
  <si>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</si>
  <si>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</si>
  <si>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</si>
  <si>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</si>
  <si>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</si>
  <si>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</si>
  <si>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</si>
  <si>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</si>
  <si>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</si>
  <si>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</si>
  <si>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</si>
  <si>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</si>
  <si>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</si>
  <si>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</si>
  <si>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</si>
  <si>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</si>
  <si>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</si>
  <si>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</si>
  <si>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</si>
  <si>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</si>
  <si>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</si>
  <si>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</si>
  <si>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</si>
  <si>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</si>
  <si>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</si>
  <si>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</si>
  <si>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</si>
  <si>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</si>
  <si>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</si>
  <si>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</si>
  <si>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</si>
  <si>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</si>
  <si>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</si>
  <si>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</si>
  <si>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</si>
  <si>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</si>
  <si>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</si>
  <si>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</si>
  <si>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</si>
  <si>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</si>
  <si>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</si>
  <si>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</si>
  <si>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</si>
  <si>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</si>
  <si>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</si>
  <si>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</si>
  <si>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</si>
  <si>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</si>
  <si>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</si>
  <si>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</si>
  <si>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</si>
  <si>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</si>
  <si>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</si>
  <si>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</si>
  <si>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</si>
  <si>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</si>
  <si>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</si>
  <si>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</si>
  <si>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</si>
  <si>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</si>
  <si>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</si>
  <si>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</si>
  <si>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</si>
  <si>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</si>
  <si>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</si>
  <si>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</si>
  <si>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</si>
  <si>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</si>
  <si>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</si>
  <si>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</si>
  <si>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</si>
  <si>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</si>
  <si>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</si>
  <si>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</si>
  <si>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</si>
  <si>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</si>
  <si>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</si>
  <si>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</si>
  <si>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</si>
  <si>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</si>
  <si>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</si>
  <si>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</si>
  <si>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</si>
  <si>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</si>
  <si>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</si>
  <si>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</si>
  <si>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</si>
  <si>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</si>
  <si>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</si>
  <si>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</si>
  <si>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</si>
  <si>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</si>
  <si>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</si>
  <si>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</si>
  <si>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</si>
  <si>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</si>
  <si>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</si>
  <si>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</si>
  <si>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</si>
  <si>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</si>
  <si>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</si>
  <si>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</si>
  <si>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</si>
  <si>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</si>
  <si>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</si>
  <si>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</si>
  <si>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</si>
  <si>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</si>
  <si>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</si>
  <si>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</si>
  <si>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</si>
  <si>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</si>
  <si>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</si>
  <si>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Счетоводна къща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</si>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</sst>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43860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21953</v>
      </c>
      <c r="D6" s="674">
        <f aca="true" t="shared" si="0" ref="D6:D15">C6-E6</f>
        <v>0</v>
      </c>
      <c r="E6" s="673">
        <f>'1-Баланс'!G95</f>
        <v>21953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2419</v>
      </c>
      <c r="D7" s="674">
        <f t="shared" si="0"/>
        <v>609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410</v>
      </c>
      <c r="D8" s="674">
        <f t="shared" si="0"/>
        <v>0</v>
      </c>
      <c r="E8" s="673">
        <f>ABS('2-Отчет за доходите'!C44)-ABS('2-Отчет за доходите'!G44)</f>
        <v>410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140</v>
      </c>
      <c r="D9" s="674">
        <f t="shared" si="0"/>
        <v>0</v>
      </c>
      <c r="E9" s="673">
        <f>'3-Отчет за паричния поток'!C45</f>
        <v>140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117</v>
      </c>
      <c r="D10" s="674">
        <f t="shared" si="0"/>
        <v>0</v>
      </c>
      <c r="E10" s="673">
        <f>'3-Отчет за паричния поток'!C46</f>
        <v>117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2419</v>
      </c>
      <c r="D11" s="674">
        <f t="shared" si="0"/>
        <v>0</v>
      </c>
      <c r="E11" s="673">
        <f>'4-Отчет за собствения капитал'!L34</f>
        <v>2419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0.2222222222222222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0.1694915254237288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0.020989044742500258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0.0186762629253405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1.2857142857142858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0.07947805456702253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0.07947805456702253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0.0693950177935943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0.0693950177935943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0.08455932902516156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0.08404318316403225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0.8806434104702225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8.075237701529558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0.8898100487404911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410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0.1694915254237288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0.2222222222222222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47.64390243902439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21819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21819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117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117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21953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197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228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410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607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2419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17848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17848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17848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1661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1628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1686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1686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21953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1320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59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1435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1435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410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1435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410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410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410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1845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525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1320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1845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1845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1845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737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-215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-303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199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-17640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1584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-16056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16300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-340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-126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15834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140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117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228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228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410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638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638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2009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2009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410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2419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2419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1871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1871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21268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21268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1320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1320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21819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21819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21819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21819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21819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21819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17848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17848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17848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1661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1628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23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1686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19534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1661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1628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1661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1661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17848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17848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17848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25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25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17873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>
        <v>1810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21819</v>
      </c>
      <c r="D21" s="477">
        <v>1872</v>
      </c>
      <c r="E21" s="89" t="s">
        <v>58</v>
      </c>
      <c r="F21" s="93" t="s">
        <v>59</v>
      </c>
      <c r="G21" s="197">
        <v>2</v>
      </c>
      <c r="H21" s="196">
        <v>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197</v>
      </c>
      <c r="H28" s="596">
        <f>SUM(H29:H31)</f>
        <v>47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228</v>
      </c>
      <c r="H29" s="196">
        <v>78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</v>
      </c>
      <c r="H30" s="196">
        <v>-31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410</v>
      </c>
      <c r="H32" s="196">
        <v>150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607</v>
      </c>
      <c r="H34" s="598">
        <f>H28+H32+H33</f>
        <v>197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2419</v>
      </c>
      <c r="H37" s="600">
        <f>H26+H18+H34</f>
        <v>2009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17848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17848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21819</v>
      </c>
      <c r="D56" s="602">
        <f>D20+D21+D22+D28+D33+D46+D52+D54+D55</f>
        <v>1872</v>
      </c>
      <c r="E56" s="100" t="s">
        <v>850</v>
      </c>
      <c r="F56" s="99" t="s">
        <v>172</v>
      </c>
      <c r="G56" s="599">
        <f>G50+G52+G53+G54+G55</f>
        <v>17848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1661</v>
      </c>
      <c r="H61" s="596">
        <f>SUM(H62:H68)</f>
        <v>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1628</v>
      </c>
      <c r="H64" s="196">
        <v>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17</v>
      </c>
      <c r="D69" s="196">
        <v>31</v>
      </c>
      <c r="E69" s="201" t="s">
        <v>79</v>
      </c>
      <c r="F69" s="93" t="s">
        <v>216</v>
      </c>
      <c r="G69" s="197">
        <v>25</v>
      </c>
      <c r="H69" s="196">
        <v>27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1686</v>
      </c>
      <c r="H71" s="598">
        <f>H59+H60+H61+H69+H70</f>
        <v>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</v>
      </c>
      <c r="D76" s="598">
        <f>SUM(D68:D75)</f>
        <v>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1686</v>
      </c>
      <c r="H79" s="600">
        <f>H71+H73+H75+H77</f>
        <v>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117</v>
      </c>
      <c r="D89" s="196">
        <v>140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117</v>
      </c>
      <c r="D92" s="598">
        <f>SUM(D88:D91)</f>
        <v>140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134</v>
      </c>
      <c r="D94" s="602">
        <f>D65+D76+D85+D92+D93</f>
        <v>175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21953</v>
      </c>
      <c r="D95" s="604">
        <f>D94+D56</f>
        <v>2047</v>
      </c>
      <c r="E95" s="229" t="s">
        <v>942</v>
      </c>
      <c r="F95" s="489" t="s">
        <v>268</v>
      </c>
      <c r="G95" s="603">
        <f>G37+G40+G56+G79</f>
        <v>21953</v>
      </c>
      <c r="H95" s="604">
        <f>H37+H40+H56+H79</f>
        <v>2047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43860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525</v>
      </c>
      <c r="H14" s="317">
        <v>9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1</v>
      </c>
      <c r="E15" s="245" t="s">
        <v>79</v>
      </c>
      <c r="F15" s="240" t="s">
        <v>289</v>
      </c>
      <c r="G15" s="316">
        <v>1320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/>
      <c r="E16" s="236" t="s">
        <v>52</v>
      </c>
      <c r="F16" s="264" t="s">
        <v>292</v>
      </c>
      <c r="G16" s="628">
        <f>SUM(G12:G15)</f>
        <v>1845</v>
      </c>
      <c r="H16" s="629">
        <f>SUM(H12:H15)</f>
        <v>9</v>
      </c>
    </row>
    <row r="17" spans="1:8" ht="31.5">
      <c r="A17" s="194" t="s">
        <v>293</v>
      </c>
      <c r="B17" s="190" t="s">
        <v>294</v>
      </c>
      <c r="C17" s="316">
        <v>1320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59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1435</v>
      </c>
      <c r="D22" s="629">
        <f>SUM(D12:D18)+D19</f>
        <v>17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1435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1845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1435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1845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410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1845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1845</v>
      </c>
      <c r="H45" s="631">
        <f>H42+H36</f>
        <v>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43860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737</v>
      </c>
      <c r="D11" s="196">
        <v>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-215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-303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199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-17640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1584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-16056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16300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-340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-126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15834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140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117</v>
      </c>
      <c r="D46" s="311">
        <f>D45+D44</f>
        <v>113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43860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8">
      <selection activeCell="O15" sqref="O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0</v>
      </c>
      <c r="E13" s="584">
        <f>'1-Баланс'!H21</f>
        <v>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228</v>
      </c>
      <c r="J13" s="584">
        <f>'1-Баланс'!H30+'1-Баланс'!H33</f>
        <v>-31</v>
      </c>
      <c r="K13" s="585"/>
      <c r="L13" s="584">
        <f>SUM(C13:K13)</f>
        <v>2009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0</v>
      </c>
      <c r="E17" s="653">
        <f t="shared" si="2"/>
        <v>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228</v>
      </c>
      <c r="J17" s="653">
        <f t="shared" si="2"/>
        <v>-31</v>
      </c>
      <c r="K17" s="653">
        <f t="shared" si="2"/>
        <v>0</v>
      </c>
      <c r="L17" s="584">
        <f t="shared" si="1"/>
        <v>2009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410</v>
      </c>
      <c r="J18" s="584">
        <f>+'1-Баланс'!G33</f>
        <v>0</v>
      </c>
      <c r="K18" s="585"/>
      <c r="L18" s="584">
        <f t="shared" si="1"/>
        <v>410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0</v>
      </c>
      <c r="E31" s="653">
        <f t="shared" si="6"/>
        <v>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638</v>
      </c>
      <c r="J31" s="653">
        <f t="shared" si="6"/>
        <v>-31</v>
      </c>
      <c r="K31" s="653">
        <f t="shared" si="6"/>
        <v>0</v>
      </c>
      <c r="L31" s="584">
        <f t="shared" si="1"/>
        <v>2419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0</v>
      </c>
      <c r="E34" s="587">
        <f t="shared" si="7"/>
        <v>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638</v>
      </c>
      <c r="J34" s="587">
        <f t="shared" si="7"/>
        <v>-31</v>
      </c>
      <c r="K34" s="587">
        <f t="shared" si="7"/>
        <v>0</v>
      </c>
      <c r="L34" s="651">
        <f t="shared" si="1"/>
        <v>2419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43860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43860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1871</v>
      </c>
      <c r="E20" s="328">
        <v>21268</v>
      </c>
      <c r="F20" s="328">
        <v>1320</v>
      </c>
      <c r="G20" s="329">
        <f t="shared" si="2"/>
        <v>21819</v>
      </c>
      <c r="H20" s="328"/>
      <c r="I20" s="328"/>
      <c r="J20" s="329">
        <f t="shared" si="3"/>
        <v>21819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21819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1871</v>
      </c>
      <c r="E42" s="349">
        <f>E19+E20+E21+E27+E40+E41</f>
        <v>21268</v>
      </c>
      <c r="F42" s="349">
        <f aca="true" t="shared" si="11" ref="F42:R42">F19+F20+F21+F27+F40+F41</f>
        <v>1320</v>
      </c>
      <c r="G42" s="349">
        <f t="shared" si="11"/>
        <v>21819</v>
      </c>
      <c r="H42" s="349">
        <f t="shared" si="11"/>
        <v>0</v>
      </c>
      <c r="I42" s="349">
        <f t="shared" si="11"/>
        <v>0</v>
      </c>
      <c r="J42" s="349">
        <f t="shared" si="11"/>
        <v>21819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21819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43860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85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</v>
      </c>
      <c r="D45" s="438">
        <f>D26+D30+D31+D33+D32+D34+D35+D40</f>
        <v>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</v>
      </c>
      <c r="D46" s="444">
        <f>D45+D23+D21+D11</f>
        <v>17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17848</v>
      </c>
      <c r="D58" s="138">
        <f>D59+D61</f>
        <v>0</v>
      </c>
      <c r="E58" s="136">
        <f t="shared" si="1"/>
        <v>17848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17848</v>
      </c>
      <c r="D59" s="197"/>
      <c r="E59" s="136">
        <f t="shared" si="1"/>
        <v>17848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17848</v>
      </c>
      <c r="D68" s="435">
        <f>D54+D58+D63+D64+D65+D66</f>
        <v>0</v>
      </c>
      <c r="E68" s="436">
        <f t="shared" si="1"/>
        <v>17848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1661</v>
      </c>
      <c r="D87" s="134">
        <f>SUM(D88:D92)+D96</f>
        <v>1661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1628</v>
      </c>
      <c r="D89" s="197">
        <v>1628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23</v>
      </c>
      <c r="D94" s="197">
        <v>23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/>
      <c r="E97" s="136">
        <f t="shared" si="1"/>
        <v>25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1686</v>
      </c>
      <c r="D98" s="433">
        <f>D87+D82+D77+D73+D97</f>
        <v>1661</v>
      </c>
      <c r="E98" s="433">
        <f>E87+E82+E77+E73+E97</f>
        <v>25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19534</v>
      </c>
      <c r="D99" s="427">
        <f>D98+D70+D68</f>
        <v>1661</v>
      </c>
      <c r="E99" s="427">
        <f>E98+E70+E68</f>
        <v>17873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43860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43860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2020-01-30T09:38:57Z</cp:lastPrinted>
  <dcterms:created xsi:type="dcterms:W3CDTF">2006-09-16T00:00:00Z</dcterms:created>
  <dcterms:modified xsi:type="dcterms:W3CDTF">2020-01-30T21:04:38Z</dcterms:modified>
  <cp:category/>
  <cp:version/>
  <cp:contentType/>
  <cp:contentStatus/>
</cp:coreProperties>
</file>